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1405"/>
  <workbookPr showInkAnnotation="0" checkCompatibility="1" autoCompressPictures="0"/>
  <bookViews>
    <workbookView xWindow="0" yWindow="0" windowWidth="33600" windowHeight="18060" tabRatio="856" activeTab="2"/>
  </bookViews>
  <sheets>
    <sheet name="Disclaimer" sheetId="1" r:id="rId1"/>
    <sheet name="Particle Velocity" sheetId="9" r:id="rId2"/>
    <sheet name="Atomic Mass Table" sheetId="4" r:id="rId3"/>
    <sheet name="Elements" sheetId="6" r:id="rId4"/>
    <sheet name="Constants" sheetId="7" r:id="rId5"/>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19" i="7" l="1"/>
  <c r="F9" i="9"/>
  <c r="E9" i="9"/>
  <c r="D9" i="9"/>
  <c r="F4" i="9"/>
  <c r="E4" i="9"/>
  <c r="D4" i="9"/>
  <c r="J9" i="9"/>
  <c r="G9" i="9"/>
  <c r="J4" i="9"/>
  <c r="G4" i="9"/>
  <c r="H11" i="9"/>
  <c r="H6" i="9"/>
  <c r="C13" i="7"/>
  <c r="S52" i="4"/>
  <c r="S16" i="4"/>
  <c r="S15"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3" i="4"/>
  <c r="S54" i="4"/>
  <c r="S55" i="4"/>
  <c r="S56" i="4"/>
  <c r="S57" i="4"/>
  <c r="S58" i="4"/>
  <c r="S59" i="4"/>
  <c r="S60" i="4"/>
  <c r="S61" i="4"/>
  <c r="S62" i="4"/>
  <c r="S63" i="4"/>
  <c r="S64" i="4"/>
  <c r="S65" i="4"/>
  <c r="S66" i="4"/>
  <c r="S67" i="4"/>
  <c r="S68" i="4"/>
  <c r="S69" i="4"/>
  <c r="S70" i="4"/>
  <c r="S71" i="4"/>
  <c r="S72" i="4"/>
  <c r="S73" i="4"/>
  <c r="S74" i="4"/>
  <c r="S75" i="4"/>
  <c r="S76" i="4"/>
  <c r="S77"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W717" i="4"/>
  <c r="W718" i="4"/>
  <c r="W719" i="4"/>
  <c r="W720" i="4"/>
  <c r="W721" i="4"/>
  <c r="W722" i="4"/>
  <c r="W723" i="4"/>
  <c r="W724" i="4"/>
  <c r="W725" i="4"/>
  <c r="W726" i="4"/>
  <c r="W727" i="4"/>
  <c r="W728" i="4"/>
  <c r="W729" i="4"/>
  <c r="W730" i="4"/>
  <c r="W731" i="4"/>
  <c r="W732" i="4"/>
  <c r="W733" i="4"/>
  <c r="W734" i="4"/>
  <c r="W735" i="4"/>
  <c r="W736" i="4"/>
  <c r="W737" i="4"/>
  <c r="W738" i="4"/>
  <c r="W739" i="4"/>
  <c r="W740" i="4"/>
  <c r="W741" i="4"/>
  <c r="W742" i="4"/>
  <c r="W743" i="4"/>
  <c r="W744" i="4"/>
  <c r="W745" i="4"/>
  <c r="W746" i="4"/>
  <c r="W747" i="4"/>
  <c r="W748" i="4"/>
  <c r="W749" i="4"/>
  <c r="W750" i="4"/>
  <c r="W751" i="4"/>
  <c r="W752" i="4"/>
  <c r="W753" i="4"/>
  <c r="W754" i="4"/>
  <c r="W755" i="4"/>
  <c r="W756" i="4"/>
  <c r="W757" i="4"/>
  <c r="W758" i="4"/>
  <c r="W759" i="4"/>
  <c r="W760" i="4"/>
  <c r="W761" i="4"/>
  <c r="W762" i="4"/>
  <c r="W763" i="4"/>
  <c r="W764" i="4"/>
  <c r="W765" i="4"/>
  <c r="W766" i="4"/>
  <c r="W767" i="4"/>
  <c r="W768" i="4"/>
  <c r="W769" i="4"/>
  <c r="W770" i="4"/>
  <c r="W771" i="4"/>
  <c r="W772" i="4"/>
  <c r="W773" i="4"/>
  <c r="W774" i="4"/>
  <c r="W775" i="4"/>
  <c r="W776" i="4"/>
  <c r="W777" i="4"/>
  <c r="W778" i="4"/>
  <c r="W779" i="4"/>
  <c r="W780" i="4"/>
  <c r="W781" i="4"/>
  <c r="W782" i="4"/>
  <c r="W783" i="4"/>
  <c r="W784" i="4"/>
  <c r="W785" i="4"/>
  <c r="W786" i="4"/>
  <c r="W787" i="4"/>
  <c r="W788" i="4"/>
  <c r="W789" i="4"/>
  <c r="W790" i="4"/>
  <c r="W791" i="4"/>
  <c r="W792" i="4"/>
  <c r="W793" i="4"/>
  <c r="W794" i="4"/>
  <c r="W795" i="4"/>
  <c r="W796" i="4"/>
  <c r="W797" i="4"/>
  <c r="W798" i="4"/>
  <c r="W799" i="4"/>
  <c r="W800" i="4"/>
  <c r="W801" i="4"/>
  <c r="W802" i="4"/>
  <c r="W803" i="4"/>
  <c r="W804" i="4"/>
  <c r="W805" i="4"/>
  <c r="W806" i="4"/>
  <c r="W807" i="4"/>
  <c r="W808" i="4"/>
  <c r="W809" i="4"/>
  <c r="W810" i="4"/>
  <c r="W811" i="4"/>
  <c r="W812" i="4"/>
  <c r="W813" i="4"/>
  <c r="W814" i="4"/>
  <c r="W815" i="4"/>
  <c r="W816" i="4"/>
  <c r="W817" i="4"/>
  <c r="W818" i="4"/>
  <c r="W819" i="4"/>
  <c r="W820" i="4"/>
  <c r="W821" i="4"/>
  <c r="W822" i="4"/>
  <c r="W823" i="4"/>
  <c r="W824" i="4"/>
  <c r="W825" i="4"/>
  <c r="W826" i="4"/>
  <c r="W827" i="4"/>
  <c r="W828" i="4"/>
  <c r="W829" i="4"/>
  <c r="W830" i="4"/>
  <c r="W831" i="4"/>
  <c r="W832" i="4"/>
  <c r="W833" i="4"/>
  <c r="W834" i="4"/>
  <c r="W835" i="4"/>
  <c r="W836" i="4"/>
  <c r="W837" i="4"/>
  <c r="W838" i="4"/>
  <c r="W839" i="4"/>
  <c r="W840" i="4"/>
  <c r="W841" i="4"/>
  <c r="W842" i="4"/>
  <c r="W843" i="4"/>
  <c r="W844" i="4"/>
  <c r="W845" i="4"/>
  <c r="W846" i="4"/>
  <c r="W847" i="4"/>
  <c r="W848" i="4"/>
  <c r="W849" i="4"/>
  <c r="W850" i="4"/>
  <c r="W851" i="4"/>
  <c r="W852" i="4"/>
  <c r="W853" i="4"/>
  <c r="W854" i="4"/>
  <c r="W855" i="4"/>
  <c r="W856" i="4"/>
  <c r="W857" i="4"/>
  <c r="W858" i="4"/>
  <c r="W859" i="4"/>
  <c r="W860" i="4"/>
  <c r="W861" i="4"/>
  <c r="W862" i="4"/>
  <c r="W863" i="4"/>
  <c r="W864" i="4"/>
  <c r="W865" i="4"/>
  <c r="W866" i="4"/>
  <c r="W867" i="4"/>
  <c r="W868" i="4"/>
  <c r="W869" i="4"/>
  <c r="W870" i="4"/>
  <c r="W871" i="4"/>
  <c r="W872" i="4"/>
  <c r="W873" i="4"/>
  <c r="W874" i="4"/>
  <c r="W875" i="4"/>
  <c r="W876" i="4"/>
  <c r="W877" i="4"/>
  <c r="W878" i="4"/>
  <c r="W879" i="4"/>
  <c r="W880" i="4"/>
  <c r="W881" i="4"/>
  <c r="W882" i="4"/>
  <c r="W883" i="4"/>
  <c r="W884" i="4"/>
  <c r="W885" i="4"/>
  <c r="W886" i="4"/>
  <c r="W887" i="4"/>
  <c r="W888" i="4"/>
  <c r="W889" i="4"/>
  <c r="W890" i="4"/>
  <c r="W891" i="4"/>
  <c r="W892" i="4"/>
  <c r="W893" i="4"/>
  <c r="W894" i="4"/>
  <c r="W895" i="4"/>
  <c r="W896" i="4"/>
  <c r="W897" i="4"/>
  <c r="W898" i="4"/>
  <c r="W899" i="4"/>
  <c r="W900" i="4"/>
  <c r="W901" i="4"/>
  <c r="W902" i="4"/>
  <c r="W903" i="4"/>
  <c r="W904" i="4"/>
  <c r="W905" i="4"/>
  <c r="W906" i="4"/>
  <c r="W907" i="4"/>
  <c r="W908" i="4"/>
  <c r="W909" i="4"/>
  <c r="W910" i="4"/>
  <c r="W911" i="4"/>
  <c r="W912" i="4"/>
  <c r="W913" i="4"/>
  <c r="W914" i="4"/>
  <c r="W915" i="4"/>
  <c r="W916" i="4"/>
  <c r="W917" i="4"/>
  <c r="W918" i="4"/>
  <c r="W919" i="4"/>
  <c r="W920" i="4"/>
  <c r="W921" i="4"/>
  <c r="W922" i="4"/>
  <c r="W923" i="4"/>
  <c r="W924" i="4"/>
  <c r="W925" i="4"/>
  <c r="W926" i="4"/>
  <c r="W927" i="4"/>
  <c r="W928" i="4"/>
  <c r="W929" i="4"/>
  <c r="W930" i="4"/>
  <c r="W931" i="4"/>
  <c r="W932" i="4"/>
  <c r="W933" i="4"/>
  <c r="W934" i="4"/>
  <c r="W935" i="4"/>
  <c r="W936" i="4"/>
  <c r="W937" i="4"/>
  <c r="W938" i="4"/>
  <c r="W939" i="4"/>
  <c r="W940" i="4"/>
  <c r="W941" i="4"/>
  <c r="W942" i="4"/>
  <c r="W943" i="4"/>
  <c r="W944" i="4"/>
  <c r="W945" i="4"/>
  <c r="W946" i="4"/>
  <c r="W947" i="4"/>
  <c r="W948" i="4"/>
  <c r="W949" i="4"/>
  <c r="W950" i="4"/>
  <c r="W951" i="4"/>
  <c r="W952" i="4"/>
  <c r="W953" i="4"/>
  <c r="W954" i="4"/>
  <c r="W955" i="4"/>
  <c r="W956" i="4"/>
  <c r="W957" i="4"/>
  <c r="W958" i="4"/>
  <c r="W959" i="4"/>
  <c r="W960" i="4"/>
  <c r="W961" i="4"/>
  <c r="W962" i="4"/>
  <c r="W963" i="4"/>
  <c r="W964" i="4"/>
  <c r="W965" i="4"/>
  <c r="W966" i="4"/>
  <c r="W967" i="4"/>
  <c r="W968" i="4"/>
  <c r="W969" i="4"/>
  <c r="W970" i="4"/>
  <c r="W971" i="4"/>
  <c r="W972" i="4"/>
  <c r="W973" i="4"/>
  <c r="W974" i="4"/>
  <c r="W975" i="4"/>
  <c r="W976" i="4"/>
  <c r="W977" i="4"/>
  <c r="W978" i="4"/>
  <c r="W979" i="4"/>
  <c r="W980" i="4"/>
  <c r="W981" i="4"/>
  <c r="W982" i="4"/>
  <c r="W983" i="4"/>
  <c r="W984" i="4"/>
  <c r="W985" i="4"/>
  <c r="W986" i="4"/>
  <c r="W987" i="4"/>
  <c r="W988" i="4"/>
  <c r="W989" i="4"/>
  <c r="W990" i="4"/>
  <c r="W991" i="4"/>
  <c r="W992" i="4"/>
  <c r="W993" i="4"/>
  <c r="W994" i="4"/>
  <c r="W995" i="4"/>
  <c r="W996" i="4"/>
  <c r="W997" i="4"/>
  <c r="W998" i="4"/>
  <c r="W999" i="4"/>
  <c r="W1000" i="4"/>
  <c r="W1001" i="4"/>
  <c r="W1002" i="4"/>
  <c r="W1003" i="4"/>
  <c r="W1004" i="4"/>
  <c r="W1005" i="4"/>
  <c r="W1006" i="4"/>
  <c r="W1007" i="4"/>
  <c r="W1008" i="4"/>
  <c r="W1009" i="4"/>
  <c r="W1010" i="4"/>
  <c r="W1011" i="4"/>
  <c r="W1012" i="4"/>
  <c r="W1013" i="4"/>
  <c r="W1014" i="4"/>
  <c r="W1015" i="4"/>
  <c r="W1016" i="4"/>
  <c r="W1017" i="4"/>
  <c r="W1018" i="4"/>
  <c r="W1019" i="4"/>
  <c r="W1020" i="4"/>
  <c r="W1021" i="4"/>
  <c r="W1022" i="4"/>
  <c r="W1023" i="4"/>
  <c r="W1024" i="4"/>
  <c r="W1025" i="4"/>
  <c r="W1026" i="4"/>
  <c r="W1027" i="4"/>
  <c r="W1028" i="4"/>
  <c r="W1029" i="4"/>
  <c r="W1030" i="4"/>
  <c r="W1031" i="4"/>
  <c r="W1032" i="4"/>
  <c r="W1033" i="4"/>
  <c r="W1034" i="4"/>
  <c r="W1035" i="4"/>
  <c r="W1036" i="4"/>
  <c r="W1037" i="4"/>
  <c r="W1038" i="4"/>
  <c r="W1039" i="4"/>
  <c r="W1040" i="4"/>
  <c r="W1041" i="4"/>
  <c r="W1042" i="4"/>
  <c r="W1043" i="4"/>
  <c r="W1044" i="4"/>
  <c r="W1045" i="4"/>
  <c r="W1046" i="4"/>
  <c r="W1047" i="4"/>
  <c r="W1048" i="4"/>
  <c r="W1049" i="4"/>
  <c r="W1050" i="4"/>
  <c r="W1051" i="4"/>
  <c r="W1052" i="4"/>
  <c r="W1053" i="4"/>
  <c r="W1054" i="4"/>
  <c r="W1055" i="4"/>
  <c r="W1056" i="4"/>
  <c r="W1057" i="4"/>
  <c r="W1058" i="4"/>
  <c r="W1059" i="4"/>
  <c r="W1060" i="4"/>
  <c r="W1061" i="4"/>
  <c r="W1062" i="4"/>
  <c r="W1063" i="4"/>
  <c r="W1064" i="4"/>
  <c r="W1065" i="4"/>
  <c r="W1066" i="4"/>
  <c r="W1067" i="4"/>
  <c r="W1068" i="4"/>
  <c r="W1069" i="4"/>
  <c r="W1070" i="4"/>
  <c r="W1071" i="4"/>
  <c r="W1072" i="4"/>
  <c r="W1073" i="4"/>
  <c r="W1074" i="4"/>
  <c r="W1075" i="4"/>
  <c r="W1076" i="4"/>
  <c r="W1077" i="4"/>
  <c r="W1078" i="4"/>
  <c r="W1079" i="4"/>
  <c r="W1080" i="4"/>
  <c r="W1081" i="4"/>
  <c r="W1082" i="4"/>
  <c r="W1083" i="4"/>
  <c r="W1084" i="4"/>
  <c r="W1085" i="4"/>
  <c r="W1086" i="4"/>
  <c r="W1087" i="4"/>
  <c r="W1088" i="4"/>
  <c r="W1089" i="4"/>
  <c r="W1090" i="4"/>
  <c r="W1091" i="4"/>
  <c r="W1092" i="4"/>
  <c r="W1093" i="4"/>
  <c r="W1094" i="4"/>
  <c r="W1095" i="4"/>
  <c r="W1096" i="4"/>
  <c r="W1097" i="4"/>
  <c r="W1098" i="4"/>
  <c r="W1099" i="4"/>
  <c r="W1100" i="4"/>
  <c r="W1101" i="4"/>
  <c r="W1102" i="4"/>
  <c r="W1103" i="4"/>
  <c r="W1104" i="4"/>
  <c r="W1105" i="4"/>
  <c r="W1106" i="4"/>
  <c r="W1107" i="4"/>
  <c r="W1108" i="4"/>
  <c r="W1109" i="4"/>
  <c r="W1110" i="4"/>
  <c r="W1111" i="4"/>
  <c r="W1112" i="4"/>
  <c r="W1113" i="4"/>
  <c r="W1114" i="4"/>
  <c r="W1115" i="4"/>
  <c r="W1116" i="4"/>
  <c r="W1117" i="4"/>
  <c r="W1118" i="4"/>
  <c r="W1119" i="4"/>
  <c r="W1120" i="4"/>
  <c r="W1121" i="4"/>
  <c r="W1122" i="4"/>
  <c r="W1123" i="4"/>
  <c r="W1124" i="4"/>
  <c r="W1125" i="4"/>
  <c r="W1126" i="4"/>
  <c r="W1127" i="4"/>
  <c r="W1128" i="4"/>
  <c r="W1129" i="4"/>
  <c r="W1130" i="4"/>
  <c r="W1131" i="4"/>
  <c r="W1132" i="4"/>
  <c r="W1133" i="4"/>
  <c r="W1134" i="4"/>
  <c r="W1135" i="4"/>
  <c r="W1136" i="4"/>
  <c r="W1137" i="4"/>
  <c r="W1138" i="4"/>
  <c r="W1139" i="4"/>
  <c r="W1140" i="4"/>
  <c r="W1141" i="4"/>
  <c r="W1142" i="4"/>
  <c r="W1143" i="4"/>
  <c r="W1144" i="4"/>
  <c r="W1145" i="4"/>
  <c r="W1146" i="4"/>
  <c r="W1147" i="4"/>
  <c r="W1148" i="4"/>
  <c r="W1149" i="4"/>
  <c r="W1150" i="4"/>
  <c r="W1151" i="4"/>
  <c r="W1152" i="4"/>
  <c r="W1153" i="4"/>
  <c r="W1154" i="4"/>
  <c r="W1155" i="4"/>
  <c r="W1156" i="4"/>
  <c r="W1157" i="4"/>
  <c r="W1158" i="4"/>
  <c r="W1159" i="4"/>
  <c r="W1160" i="4"/>
  <c r="W1161" i="4"/>
  <c r="W1162" i="4"/>
  <c r="W1163" i="4"/>
  <c r="W1164" i="4"/>
  <c r="W1165" i="4"/>
  <c r="W1166" i="4"/>
  <c r="W1167" i="4"/>
  <c r="W1168" i="4"/>
  <c r="W1169" i="4"/>
  <c r="W1170" i="4"/>
  <c r="W1171" i="4"/>
  <c r="W1172" i="4"/>
  <c r="W1173" i="4"/>
  <c r="W1174" i="4"/>
  <c r="W1175" i="4"/>
  <c r="W1176" i="4"/>
  <c r="W1177" i="4"/>
  <c r="W1178" i="4"/>
  <c r="W1179" i="4"/>
  <c r="W1180" i="4"/>
  <c r="W1181" i="4"/>
  <c r="W1182" i="4"/>
  <c r="W1183" i="4"/>
  <c r="W1184" i="4"/>
  <c r="W1185" i="4"/>
  <c r="W1186" i="4"/>
  <c r="W1187" i="4"/>
  <c r="W1188" i="4"/>
  <c r="W1189" i="4"/>
  <c r="W1190" i="4"/>
  <c r="W1191" i="4"/>
  <c r="W1192" i="4"/>
  <c r="W1193" i="4"/>
  <c r="W1194" i="4"/>
  <c r="W1195" i="4"/>
  <c r="W1196" i="4"/>
  <c r="W1197" i="4"/>
  <c r="W1198" i="4"/>
  <c r="W1199" i="4"/>
  <c r="W1200" i="4"/>
  <c r="W1201" i="4"/>
  <c r="W1202" i="4"/>
  <c r="W1203" i="4"/>
  <c r="W1204" i="4"/>
  <c r="W1205" i="4"/>
  <c r="W1206" i="4"/>
  <c r="W1207" i="4"/>
  <c r="W1208" i="4"/>
  <c r="W1209" i="4"/>
  <c r="W1210" i="4"/>
  <c r="W1211" i="4"/>
  <c r="W1212" i="4"/>
  <c r="W1213" i="4"/>
  <c r="W1214" i="4"/>
  <c r="W1215" i="4"/>
  <c r="W1216" i="4"/>
  <c r="W1217" i="4"/>
  <c r="W1218" i="4"/>
  <c r="W1219" i="4"/>
  <c r="W1220" i="4"/>
  <c r="W1221" i="4"/>
  <c r="W1222" i="4"/>
  <c r="W1223" i="4"/>
  <c r="W1224" i="4"/>
  <c r="W1225" i="4"/>
  <c r="W1226" i="4"/>
  <c r="W1227" i="4"/>
  <c r="W1228" i="4"/>
  <c r="W1229" i="4"/>
  <c r="W1230" i="4"/>
  <c r="W1231" i="4"/>
  <c r="W1232" i="4"/>
  <c r="W1233" i="4"/>
  <c r="W1234" i="4"/>
  <c r="W1235" i="4"/>
  <c r="W1236" i="4"/>
  <c r="W1237" i="4"/>
  <c r="W1238" i="4"/>
  <c r="W1239" i="4"/>
  <c r="W1240" i="4"/>
  <c r="W1241" i="4"/>
  <c r="W1242" i="4"/>
  <c r="W1243" i="4"/>
  <c r="W1244" i="4"/>
  <c r="W1245" i="4"/>
  <c r="W1246" i="4"/>
  <c r="W1247" i="4"/>
  <c r="W1248" i="4"/>
  <c r="W1249" i="4"/>
  <c r="W1250" i="4"/>
  <c r="W1251" i="4"/>
  <c r="W1252" i="4"/>
  <c r="W1253" i="4"/>
  <c r="W1254" i="4"/>
  <c r="W1255" i="4"/>
  <c r="W1256" i="4"/>
  <c r="W1257" i="4"/>
  <c r="W1258" i="4"/>
  <c r="W1259" i="4"/>
  <c r="W1260" i="4"/>
  <c r="W1261" i="4"/>
  <c r="W1262" i="4"/>
  <c r="W1263" i="4"/>
  <c r="W1264" i="4"/>
  <c r="W1265" i="4"/>
  <c r="W1266" i="4"/>
  <c r="W1267" i="4"/>
  <c r="W1268" i="4"/>
  <c r="W1269" i="4"/>
  <c r="W1270" i="4"/>
  <c r="W1271" i="4"/>
  <c r="W1272" i="4"/>
  <c r="W1273" i="4"/>
  <c r="W1274" i="4"/>
  <c r="W1275" i="4"/>
  <c r="W1276" i="4"/>
  <c r="W1277" i="4"/>
  <c r="W1278" i="4"/>
  <c r="W1279" i="4"/>
  <c r="W1280" i="4"/>
  <c r="W1281" i="4"/>
  <c r="W1282" i="4"/>
  <c r="W1283" i="4"/>
  <c r="W1284" i="4"/>
  <c r="W1285" i="4"/>
  <c r="W1286" i="4"/>
  <c r="W1287" i="4"/>
  <c r="W1288" i="4"/>
  <c r="W1289" i="4"/>
  <c r="W1290" i="4"/>
  <c r="W1291" i="4"/>
  <c r="W1292" i="4"/>
  <c r="W1293" i="4"/>
  <c r="W1294" i="4"/>
  <c r="W1295" i="4"/>
  <c r="W1296" i="4"/>
  <c r="W1297" i="4"/>
  <c r="W1298" i="4"/>
  <c r="W1299" i="4"/>
  <c r="W1300" i="4"/>
  <c r="W1301" i="4"/>
  <c r="W1302" i="4"/>
  <c r="W1303" i="4"/>
  <c r="W1304" i="4"/>
  <c r="W1305" i="4"/>
  <c r="W1306" i="4"/>
  <c r="W1307" i="4"/>
  <c r="W1308" i="4"/>
  <c r="W1309" i="4"/>
  <c r="W1310" i="4"/>
  <c r="W1311" i="4"/>
  <c r="W1312" i="4"/>
  <c r="W1313" i="4"/>
  <c r="W1314" i="4"/>
  <c r="W1315" i="4"/>
  <c r="W1316" i="4"/>
  <c r="W1317" i="4"/>
  <c r="W1318" i="4"/>
  <c r="W1319" i="4"/>
  <c r="W1320" i="4"/>
  <c r="W1321" i="4"/>
  <c r="W1322" i="4"/>
  <c r="W1323" i="4"/>
  <c r="W1324" i="4"/>
  <c r="W1325" i="4"/>
  <c r="W1326" i="4"/>
  <c r="W1327" i="4"/>
  <c r="W1328" i="4"/>
  <c r="W1329" i="4"/>
  <c r="W1330" i="4"/>
  <c r="W1331" i="4"/>
  <c r="W1332" i="4"/>
  <c r="W1333" i="4"/>
  <c r="W1334" i="4"/>
  <c r="W1335" i="4"/>
  <c r="W1336" i="4"/>
  <c r="W1337" i="4"/>
  <c r="W1338" i="4"/>
  <c r="W1339" i="4"/>
  <c r="W1340" i="4"/>
  <c r="W1341" i="4"/>
  <c r="W1342" i="4"/>
  <c r="W1343" i="4"/>
  <c r="W1344" i="4"/>
  <c r="W1345" i="4"/>
  <c r="W1346" i="4"/>
  <c r="W1347" i="4"/>
  <c r="W1348" i="4"/>
  <c r="W1349" i="4"/>
  <c r="W1350" i="4"/>
  <c r="W1351" i="4"/>
  <c r="W1352" i="4"/>
  <c r="W1353" i="4"/>
  <c r="W1354" i="4"/>
  <c r="W1355" i="4"/>
  <c r="W1356" i="4"/>
  <c r="W1357" i="4"/>
  <c r="W1358" i="4"/>
  <c r="W1359" i="4"/>
  <c r="W1360" i="4"/>
  <c r="W1361" i="4"/>
  <c r="W1362" i="4"/>
  <c r="W1363" i="4"/>
  <c r="W1364" i="4"/>
  <c r="W1365" i="4"/>
  <c r="W1366" i="4"/>
  <c r="W1367" i="4"/>
  <c r="W1368" i="4"/>
  <c r="W1369" i="4"/>
  <c r="W1370" i="4"/>
  <c r="W1371" i="4"/>
  <c r="W1372" i="4"/>
  <c r="W1373" i="4"/>
  <c r="W1374" i="4"/>
  <c r="W1375" i="4"/>
  <c r="W1376" i="4"/>
  <c r="W1377" i="4"/>
  <c r="W1378" i="4"/>
  <c r="W1379" i="4"/>
  <c r="W1380" i="4"/>
  <c r="W1381" i="4"/>
  <c r="W1382" i="4"/>
  <c r="W1383" i="4"/>
  <c r="W1384" i="4"/>
  <c r="W1385" i="4"/>
  <c r="W1386" i="4"/>
  <c r="W1387" i="4"/>
  <c r="W1388" i="4"/>
  <c r="W1389" i="4"/>
  <c r="W1390" i="4"/>
  <c r="W1391" i="4"/>
  <c r="W1392" i="4"/>
  <c r="W1393" i="4"/>
  <c r="W1394" i="4"/>
  <c r="W1395" i="4"/>
  <c r="W1396" i="4"/>
  <c r="W1397" i="4"/>
  <c r="W1398" i="4"/>
  <c r="W1399" i="4"/>
  <c r="W1400" i="4"/>
  <c r="W1401" i="4"/>
  <c r="W1402" i="4"/>
  <c r="W1403" i="4"/>
  <c r="W1404" i="4"/>
  <c r="W1405" i="4"/>
  <c r="W1406" i="4"/>
  <c r="W1407" i="4"/>
  <c r="W1408" i="4"/>
  <c r="W1409" i="4"/>
  <c r="W1410" i="4"/>
  <c r="W1411" i="4"/>
  <c r="W1412" i="4"/>
  <c r="W1413" i="4"/>
  <c r="W1414" i="4"/>
  <c r="W1415" i="4"/>
  <c r="W1416" i="4"/>
  <c r="W1417" i="4"/>
  <c r="W1418" i="4"/>
  <c r="W1419" i="4"/>
  <c r="W1420" i="4"/>
  <c r="W1421" i="4"/>
  <c r="W1422" i="4"/>
  <c r="W1423" i="4"/>
  <c r="W1424" i="4"/>
  <c r="W1425" i="4"/>
  <c r="W1426" i="4"/>
  <c r="W1427" i="4"/>
  <c r="W1428" i="4"/>
  <c r="W1429" i="4"/>
  <c r="W1430" i="4"/>
  <c r="W1431" i="4"/>
  <c r="W1432" i="4"/>
  <c r="W1433" i="4"/>
  <c r="W1434" i="4"/>
  <c r="W1435" i="4"/>
  <c r="W1436" i="4"/>
  <c r="W1437" i="4"/>
  <c r="W1438" i="4"/>
  <c r="W1439" i="4"/>
  <c r="W1440" i="4"/>
  <c r="W1441" i="4"/>
  <c r="W1442" i="4"/>
  <c r="W1443" i="4"/>
  <c r="W1444" i="4"/>
  <c r="W1445" i="4"/>
  <c r="W1446" i="4"/>
  <c r="W1447" i="4"/>
  <c r="W1448" i="4"/>
  <c r="W1449" i="4"/>
  <c r="W1450" i="4"/>
  <c r="W1451" i="4"/>
  <c r="W1452" i="4"/>
  <c r="W1453" i="4"/>
  <c r="W1454" i="4"/>
  <c r="W1455" i="4"/>
  <c r="W1456" i="4"/>
  <c r="W1457" i="4"/>
  <c r="W1458" i="4"/>
  <c r="W1459" i="4"/>
  <c r="W1460" i="4"/>
  <c r="W1461" i="4"/>
  <c r="W1462" i="4"/>
  <c r="W1463" i="4"/>
  <c r="W1464" i="4"/>
  <c r="W1465" i="4"/>
  <c r="W1466" i="4"/>
  <c r="W1467" i="4"/>
  <c r="W1468" i="4"/>
  <c r="W1469" i="4"/>
  <c r="W1470" i="4"/>
  <c r="W1471" i="4"/>
  <c r="W1472" i="4"/>
  <c r="W1473" i="4"/>
  <c r="W1474" i="4"/>
  <c r="W1475" i="4"/>
  <c r="W1476" i="4"/>
  <c r="W1477" i="4"/>
  <c r="W1478" i="4"/>
  <c r="W1479" i="4"/>
  <c r="W1480" i="4"/>
  <c r="W1481" i="4"/>
  <c r="W1482" i="4"/>
  <c r="W1483" i="4"/>
  <c r="W1484" i="4"/>
  <c r="W1485" i="4"/>
  <c r="W1486" i="4"/>
  <c r="W1487" i="4"/>
  <c r="W1488" i="4"/>
  <c r="W1489" i="4"/>
  <c r="W1490" i="4"/>
  <c r="W1491" i="4"/>
  <c r="W1492" i="4"/>
  <c r="W1493" i="4"/>
  <c r="W1494" i="4"/>
  <c r="W1495" i="4"/>
  <c r="W1496" i="4"/>
  <c r="W1497" i="4"/>
  <c r="W1498" i="4"/>
  <c r="W1499" i="4"/>
  <c r="W1500" i="4"/>
  <c r="W1501" i="4"/>
  <c r="W1502" i="4"/>
  <c r="W1503" i="4"/>
  <c r="W1504" i="4"/>
  <c r="W1505" i="4"/>
  <c r="W1506" i="4"/>
  <c r="W1507" i="4"/>
  <c r="W1508" i="4"/>
  <c r="W1509" i="4"/>
  <c r="W1510" i="4"/>
  <c r="W1511" i="4"/>
  <c r="W1512" i="4"/>
  <c r="W1513" i="4"/>
  <c r="W1514" i="4"/>
  <c r="W1515" i="4"/>
  <c r="W1516" i="4"/>
  <c r="W1517" i="4"/>
  <c r="W1518" i="4"/>
  <c r="W1519" i="4"/>
  <c r="W1520" i="4"/>
  <c r="W1521" i="4"/>
  <c r="W1522" i="4"/>
  <c r="W1523" i="4"/>
  <c r="W1524" i="4"/>
  <c r="W1525" i="4"/>
  <c r="W1526" i="4"/>
  <c r="W1527" i="4"/>
  <c r="W1528" i="4"/>
  <c r="W1529" i="4"/>
  <c r="W1530" i="4"/>
  <c r="W1531" i="4"/>
  <c r="W1532" i="4"/>
  <c r="W1533" i="4"/>
  <c r="W1534" i="4"/>
  <c r="W1535" i="4"/>
  <c r="W1536" i="4"/>
  <c r="W1537" i="4"/>
  <c r="W1538" i="4"/>
  <c r="W1539" i="4"/>
  <c r="W1540" i="4"/>
  <c r="W1541" i="4"/>
  <c r="W1542" i="4"/>
  <c r="W1543" i="4"/>
  <c r="W1544" i="4"/>
  <c r="W1545" i="4"/>
  <c r="W1546" i="4"/>
  <c r="W1547" i="4"/>
  <c r="W1548" i="4"/>
  <c r="W1549" i="4"/>
  <c r="W1550" i="4"/>
  <c r="W1551" i="4"/>
  <c r="W1552" i="4"/>
  <c r="W1553" i="4"/>
  <c r="W1554" i="4"/>
  <c r="W1555" i="4"/>
  <c r="W1556" i="4"/>
  <c r="W1557" i="4"/>
  <c r="W1558" i="4"/>
  <c r="W1559" i="4"/>
  <c r="W1560" i="4"/>
  <c r="W1561" i="4"/>
  <c r="W1562" i="4"/>
  <c r="W1563" i="4"/>
  <c r="W1564" i="4"/>
  <c r="W1565" i="4"/>
  <c r="W1566" i="4"/>
  <c r="W1567" i="4"/>
  <c r="W1568" i="4"/>
  <c r="W1569" i="4"/>
  <c r="W1570" i="4"/>
  <c r="W1571" i="4"/>
  <c r="W1572" i="4"/>
  <c r="W1573" i="4"/>
  <c r="W1574" i="4"/>
  <c r="W1575" i="4"/>
  <c r="W1576" i="4"/>
  <c r="W1577" i="4"/>
  <c r="W1578" i="4"/>
  <c r="W1579" i="4"/>
  <c r="W1580" i="4"/>
  <c r="W1581" i="4"/>
  <c r="W1582" i="4"/>
  <c r="W1583" i="4"/>
  <c r="W1584" i="4"/>
  <c r="W1585" i="4"/>
  <c r="W1586" i="4"/>
  <c r="W1587" i="4"/>
  <c r="W1588" i="4"/>
  <c r="W1589" i="4"/>
  <c r="W1590" i="4"/>
  <c r="W1591" i="4"/>
  <c r="W1592" i="4"/>
  <c r="W1593" i="4"/>
  <c r="W1594" i="4"/>
  <c r="W1595" i="4"/>
  <c r="W1596" i="4"/>
  <c r="W1597" i="4"/>
  <c r="W1598" i="4"/>
  <c r="W1599" i="4"/>
  <c r="W1600" i="4"/>
  <c r="W1601" i="4"/>
  <c r="W1602" i="4"/>
  <c r="W1603" i="4"/>
  <c r="W1604" i="4"/>
  <c r="W1605" i="4"/>
  <c r="W1606" i="4"/>
  <c r="W1607" i="4"/>
  <c r="W1608" i="4"/>
  <c r="W1609" i="4"/>
  <c r="W1610" i="4"/>
  <c r="W1611" i="4"/>
  <c r="W1612" i="4"/>
  <c r="W1613" i="4"/>
  <c r="W1614" i="4"/>
  <c r="W1615" i="4"/>
  <c r="W1616" i="4"/>
  <c r="W1617" i="4"/>
  <c r="W1618" i="4"/>
  <c r="W1619" i="4"/>
  <c r="W1620" i="4"/>
  <c r="W1621" i="4"/>
  <c r="W1622" i="4"/>
  <c r="W1623" i="4"/>
  <c r="W1624" i="4"/>
  <c r="W1625" i="4"/>
  <c r="W1626" i="4"/>
  <c r="W1627" i="4"/>
  <c r="W1628" i="4"/>
  <c r="W1629" i="4"/>
  <c r="W1630" i="4"/>
  <c r="W1631" i="4"/>
  <c r="W1632" i="4"/>
  <c r="W1633" i="4"/>
  <c r="W1634" i="4"/>
  <c r="W1635" i="4"/>
  <c r="W1636" i="4"/>
  <c r="W1637" i="4"/>
  <c r="W1638" i="4"/>
  <c r="W1639" i="4"/>
  <c r="W1640" i="4"/>
  <c r="W1641" i="4"/>
  <c r="W1642" i="4"/>
  <c r="W1643" i="4"/>
  <c r="W1644" i="4"/>
  <c r="W1645" i="4"/>
  <c r="W1646" i="4"/>
  <c r="W1647" i="4"/>
  <c r="W1648" i="4"/>
  <c r="W1649" i="4"/>
  <c r="W1650" i="4"/>
  <c r="W1651" i="4"/>
  <c r="W1652" i="4"/>
  <c r="W1653" i="4"/>
  <c r="W1654" i="4"/>
  <c r="W1655" i="4"/>
  <c r="W1656" i="4"/>
  <c r="W1657" i="4"/>
  <c r="W1658" i="4"/>
  <c r="W1659" i="4"/>
  <c r="W1660" i="4"/>
  <c r="W1661" i="4"/>
  <c r="W1662" i="4"/>
  <c r="W1663" i="4"/>
  <c r="W1664" i="4"/>
  <c r="W1665" i="4"/>
  <c r="W1666" i="4"/>
  <c r="W1667" i="4"/>
  <c r="W1668" i="4"/>
  <c r="W1669" i="4"/>
  <c r="W1670" i="4"/>
  <c r="W1671" i="4"/>
  <c r="W1672" i="4"/>
  <c r="W1673" i="4"/>
  <c r="W1674" i="4"/>
  <c r="W1675" i="4"/>
  <c r="W1676" i="4"/>
  <c r="W1677" i="4"/>
  <c r="W1678" i="4"/>
  <c r="W1679" i="4"/>
  <c r="W1680" i="4"/>
  <c r="W1681" i="4"/>
  <c r="W1682" i="4"/>
  <c r="W1683" i="4"/>
  <c r="W1684" i="4"/>
  <c r="W1685" i="4"/>
  <c r="W1686" i="4"/>
  <c r="W1687" i="4"/>
  <c r="W1688" i="4"/>
  <c r="W1689" i="4"/>
  <c r="W1690" i="4"/>
  <c r="W1691" i="4"/>
  <c r="W1692" i="4"/>
  <c r="W1693" i="4"/>
  <c r="W1694" i="4"/>
  <c r="W1695" i="4"/>
  <c r="W1696" i="4"/>
  <c r="W1697" i="4"/>
  <c r="W1698" i="4"/>
  <c r="W1699" i="4"/>
  <c r="W1700" i="4"/>
  <c r="W1701" i="4"/>
  <c r="W1702" i="4"/>
  <c r="W1703" i="4"/>
  <c r="W1704" i="4"/>
  <c r="W1705" i="4"/>
  <c r="W1706" i="4"/>
  <c r="W1707" i="4"/>
  <c r="W1708" i="4"/>
  <c r="W1709" i="4"/>
  <c r="W1710" i="4"/>
  <c r="W1711" i="4"/>
  <c r="W1712" i="4"/>
  <c r="W1713" i="4"/>
  <c r="W1714" i="4"/>
  <c r="W1715" i="4"/>
  <c r="W1716" i="4"/>
  <c r="W1717" i="4"/>
  <c r="W1718" i="4"/>
  <c r="W1719" i="4"/>
  <c r="W1720" i="4"/>
  <c r="W1721" i="4"/>
  <c r="W1722" i="4"/>
  <c r="W1723" i="4"/>
  <c r="W1724" i="4"/>
  <c r="W1725" i="4"/>
  <c r="W1726" i="4"/>
  <c r="W1727" i="4"/>
  <c r="W1728" i="4"/>
  <c r="W1729" i="4"/>
  <c r="W1730" i="4"/>
  <c r="W1731" i="4"/>
  <c r="W1732" i="4"/>
  <c r="W1733" i="4"/>
  <c r="W1734" i="4"/>
  <c r="W1735" i="4"/>
  <c r="W1736" i="4"/>
  <c r="W1737" i="4"/>
  <c r="W1738" i="4"/>
  <c r="W1739" i="4"/>
  <c r="W1740" i="4"/>
  <c r="W1741" i="4"/>
  <c r="W1742" i="4"/>
  <c r="W1743" i="4"/>
  <c r="W1744" i="4"/>
  <c r="W1745" i="4"/>
  <c r="W1746" i="4"/>
  <c r="W1747" i="4"/>
  <c r="W1748" i="4"/>
  <c r="W1749" i="4"/>
  <c r="W1750" i="4"/>
  <c r="W1751" i="4"/>
  <c r="W1752" i="4"/>
  <c r="W1753" i="4"/>
  <c r="W1754" i="4"/>
  <c r="W1755" i="4"/>
  <c r="W1756" i="4"/>
  <c r="W1757" i="4"/>
  <c r="W1758" i="4"/>
  <c r="W1759" i="4"/>
  <c r="W1760" i="4"/>
  <c r="W1761" i="4"/>
  <c r="W1762" i="4"/>
  <c r="W1763" i="4"/>
  <c r="W1764" i="4"/>
  <c r="W1765" i="4"/>
  <c r="W1766" i="4"/>
  <c r="W1767" i="4"/>
  <c r="W1768" i="4"/>
  <c r="W1769" i="4"/>
  <c r="W1770" i="4"/>
  <c r="W1771" i="4"/>
  <c r="W1772" i="4"/>
  <c r="W1773" i="4"/>
  <c r="W1774" i="4"/>
  <c r="W1775" i="4"/>
  <c r="W1776" i="4"/>
  <c r="W1777" i="4"/>
  <c r="W1778" i="4"/>
  <c r="W1779" i="4"/>
  <c r="W1780" i="4"/>
  <c r="W1781" i="4"/>
  <c r="W1782" i="4"/>
  <c r="W1783" i="4"/>
  <c r="W1784" i="4"/>
  <c r="W1785" i="4"/>
  <c r="W1786" i="4"/>
  <c r="W1787" i="4"/>
  <c r="W1788" i="4"/>
  <c r="W1789" i="4"/>
  <c r="W1790" i="4"/>
  <c r="W1791" i="4"/>
  <c r="W1792" i="4"/>
  <c r="W1793" i="4"/>
  <c r="W1794" i="4"/>
  <c r="W1795" i="4"/>
  <c r="W1796" i="4"/>
  <c r="W1797" i="4"/>
  <c r="W1798" i="4"/>
  <c r="W1799" i="4"/>
  <c r="W1800" i="4"/>
  <c r="W1801" i="4"/>
  <c r="W1802" i="4"/>
  <c r="W1803" i="4"/>
  <c r="W1804" i="4"/>
  <c r="W1805" i="4"/>
  <c r="W1806" i="4"/>
  <c r="W1807" i="4"/>
  <c r="W1808" i="4"/>
  <c r="W1809" i="4"/>
  <c r="W1810" i="4"/>
  <c r="W1811" i="4"/>
  <c r="W1812" i="4"/>
  <c r="W1813" i="4"/>
  <c r="W1814" i="4"/>
  <c r="W1815" i="4"/>
  <c r="W1816" i="4"/>
  <c r="W1817" i="4"/>
  <c r="W1818" i="4"/>
  <c r="W1819" i="4"/>
  <c r="W1820" i="4"/>
  <c r="W1821" i="4"/>
  <c r="W1822" i="4"/>
  <c r="W1823" i="4"/>
  <c r="W1824" i="4"/>
  <c r="W1825" i="4"/>
  <c r="W1826" i="4"/>
  <c r="W1827" i="4"/>
  <c r="W1828" i="4"/>
  <c r="W1829" i="4"/>
  <c r="W1830" i="4"/>
  <c r="W1831" i="4"/>
  <c r="W1832" i="4"/>
  <c r="W1833" i="4"/>
  <c r="W1834" i="4"/>
  <c r="W1835" i="4"/>
  <c r="W1836" i="4"/>
  <c r="W1837" i="4"/>
  <c r="W1838" i="4"/>
  <c r="W1839" i="4"/>
  <c r="W1840" i="4"/>
  <c r="W1841" i="4"/>
  <c r="W1842" i="4"/>
  <c r="W1843" i="4"/>
  <c r="W1844" i="4"/>
  <c r="W1845" i="4"/>
  <c r="W1846" i="4"/>
  <c r="W1847" i="4"/>
  <c r="W1848" i="4"/>
  <c r="W1849" i="4"/>
  <c r="W1850" i="4"/>
  <c r="W1851" i="4"/>
  <c r="W1852" i="4"/>
  <c r="W1853" i="4"/>
  <c r="W1854" i="4"/>
  <c r="W1855" i="4"/>
  <c r="W1856" i="4"/>
  <c r="W1857" i="4"/>
  <c r="W1858" i="4"/>
  <c r="W1859" i="4"/>
  <c r="W1860" i="4"/>
  <c r="W1861" i="4"/>
  <c r="W1862" i="4"/>
  <c r="W1863" i="4"/>
  <c r="W1864" i="4"/>
  <c r="W1865" i="4"/>
  <c r="W1866" i="4"/>
  <c r="W1867" i="4"/>
  <c r="W1868" i="4"/>
  <c r="W1869" i="4"/>
  <c r="W1870" i="4"/>
  <c r="W1871" i="4"/>
  <c r="W1872" i="4"/>
  <c r="W1873" i="4"/>
  <c r="W1874" i="4"/>
  <c r="W1875" i="4"/>
  <c r="W1876" i="4"/>
  <c r="W1877" i="4"/>
  <c r="W1878" i="4"/>
  <c r="W1879" i="4"/>
  <c r="W1880" i="4"/>
  <c r="W1881" i="4"/>
  <c r="W1882" i="4"/>
  <c r="W1883" i="4"/>
  <c r="W1884" i="4"/>
  <c r="W1885" i="4"/>
  <c r="W1886" i="4"/>
  <c r="W1887" i="4"/>
  <c r="W1888" i="4"/>
  <c r="W1889" i="4"/>
  <c r="W1890" i="4"/>
  <c r="W1891" i="4"/>
  <c r="W1892" i="4"/>
  <c r="W1893" i="4"/>
  <c r="W1894" i="4"/>
  <c r="W1895" i="4"/>
  <c r="W1896" i="4"/>
  <c r="W1897" i="4"/>
  <c r="W1898" i="4"/>
  <c r="W1899" i="4"/>
  <c r="W1900" i="4"/>
  <c r="W1901" i="4"/>
  <c r="W1902" i="4"/>
  <c r="W1903" i="4"/>
  <c r="W1904" i="4"/>
  <c r="W1905" i="4"/>
  <c r="W1906" i="4"/>
  <c r="W1907" i="4"/>
  <c r="W1908" i="4"/>
  <c r="W1909" i="4"/>
  <c r="W1910" i="4"/>
  <c r="W1911" i="4"/>
  <c r="W1912" i="4"/>
  <c r="W1913" i="4"/>
  <c r="W1914" i="4"/>
  <c r="W1915" i="4"/>
  <c r="W1916" i="4"/>
  <c r="W1917" i="4"/>
  <c r="W1918" i="4"/>
  <c r="W1919" i="4"/>
  <c r="W1920" i="4"/>
  <c r="W1921" i="4"/>
  <c r="W1922" i="4"/>
  <c r="W1923" i="4"/>
  <c r="W1924" i="4"/>
  <c r="W1925" i="4"/>
  <c r="W1926" i="4"/>
  <c r="W1927" i="4"/>
  <c r="W1928" i="4"/>
  <c r="W1929" i="4"/>
  <c r="W1930" i="4"/>
  <c r="W1931" i="4"/>
  <c r="W1932" i="4"/>
  <c r="W1933" i="4"/>
  <c r="W1934" i="4"/>
  <c r="W1935" i="4"/>
  <c r="W1936" i="4"/>
  <c r="W1937" i="4"/>
  <c r="W1938" i="4"/>
  <c r="W1939" i="4"/>
  <c r="W1940" i="4"/>
  <c r="W1941" i="4"/>
  <c r="W1942" i="4"/>
  <c r="W1943" i="4"/>
  <c r="W1944" i="4"/>
  <c r="W1945" i="4"/>
  <c r="W1946" i="4"/>
  <c r="W1947" i="4"/>
  <c r="W1948" i="4"/>
  <c r="W1949" i="4"/>
  <c r="W1950" i="4"/>
  <c r="W1951" i="4"/>
  <c r="W1952" i="4"/>
  <c r="W1953" i="4"/>
  <c r="W1954" i="4"/>
  <c r="W1955" i="4"/>
  <c r="W1956" i="4"/>
  <c r="W1957" i="4"/>
  <c r="W1958" i="4"/>
  <c r="W1959" i="4"/>
  <c r="W1960" i="4"/>
  <c r="W1961" i="4"/>
  <c r="W1962" i="4"/>
  <c r="W1963" i="4"/>
  <c r="W1964" i="4"/>
  <c r="W1965" i="4"/>
  <c r="W1966" i="4"/>
  <c r="W1967" i="4"/>
  <c r="W1968" i="4"/>
  <c r="W1969" i="4"/>
  <c r="W1970" i="4"/>
  <c r="W1971" i="4"/>
  <c r="W1972" i="4"/>
  <c r="W1973" i="4"/>
  <c r="W1974" i="4"/>
  <c r="W1975" i="4"/>
  <c r="W1976" i="4"/>
  <c r="W1977" i="4"/>
  <c r="W1978" i="4"/>
  <c r="W1979" i="4"/>
  <c r="W1980" i="4"/>
  <c r="W1981" i="4"/>
  <c r="W1982" i="4"/>
  <c r="W1983" i="4"/>
  <c r="W1984" i="4"/>
  <c r="W1985" i="4"/>
  <c r="W1986" i="4"/>
  <c r="W1987" i="4"/>
  <c r="W1988" i="4"/>
  <c r="W1989" i="4"/>
  <c r="W1990" i="4"/>
  <c r="W1991" i="4"/>
  <c r="W1992" i="4"/>
  <c r="W1993" i="4"/>
  <c r="W1994" i="4"/>
  <c r="W1995" i="4"/>
  <c r="W1996" i="4"/>
  <c r="W1997" i="4"/>
  <c r="W1998" i="4"/>
  <c r="W1999" i="4"/>
  <c r="W2000" i="4"/>
  <c r="W2001" i="4"/>
  <c r="W2002" i="4"/>
  <c r="W2003" i="4"/>
  <c r="W2004" i="4"/>
  <c r="W2005" i="4"/>
  <c r="W2006" i="4"/>
  <c r="W2007" i="4"/>
  <c r="W2008" i="4"/>
  <c r="W2009" i="4"/>
  <c r="W2010" i="4"/>
  <c r="W2011" i="4"/>
  <c r="W2012" i="4"/>
  <c r="W2013" i="4"/>
  <c r="W2014" i="4"/>
  <c r="W2015" i="4"/>
  <c r="W2016" i="4"/>
  <c r="W2017" i="4"/>
  <c r="W2018" i="4"/>
  <c r="W2019" i="4"/>
  <c r="W2020" i="4"/>
  <c r="W2021" i="4"/>
  <c r="W2022" i="4"/>
  <c r="W2023" i="4"/>
  <c r="W2024" i="4"/>
  <c r="W2025" i="4"/>
  <c r="W2026" i="4"/>
  <c r="W2027" i="4"/>
  <c r="W2028" i="4"/>
  <c r="W2029" i="4"/>
  <c r="W2030" i="4"/>
  <c r="W2031" i="4"/>
  <c r="W2032" i="4"/>
  <c r="W2033" i="4"/>
  <c r="W2034" i="4"/>
  <c r="W2035" i="4"/>
  <c r="W2036" i="4"/>
  <c r="W2037" i="4"/>
  <c r="W2038" i="4"/>
  <c r="W2039" i="4"/>
  <c r="W2040" i="4"/>
  <c r="W2041" i="4"/>
  <c r="W2042" i="4"/>
  <c r="W2043" i="4"/>
  <c r="W2044" i="4"/>
  <c r="W2045" i="4"/>
  <c r="W2046" i="4"/>
  <c r="W2047" i="4"/>
  <c r="W2048" i="4"/>
  <c r="W2049" i="4"/>
  <c r="W2050" i="4"/>
  <c r="W2051" i="4"/>
  <c r="W2052" i="4"/>
  <c r="W2053" i="4"/>
  <c r="W2054" i="4"/>
  <c r="W2055" i="4"/>
  <c r="W2056" i="4"/>
  <c r="W2057" i="4"/>
  <c r="W2058" i="4"/>
  <c r="W2059" i="4"/>
  <c r="W2060" i="4"/>
  <c r="W2061" i="4"/>
  <c r="W2062" i="4"/>
  <c r="W2063" i="4"/>
  <c r="W2064" i="4"/>
  <c r="W2065" i="4"/>
  <c r="W2066" i="4"/>
  <c r="W2067" i="4"/>
  <c r="W2068" i="4"/>
  <c r="W2069" i="4"/>
  <c r="W2070" i="4"/>
  <c r="W2071" i="4"/>
  <c r="W2072" i="4"/>
  <c r="W2073" i="4"/>
  <c r="W2074" i="4"/>
  <c r="W2075" i="4"/>
  <c r="W2076" i="4"/>
  <c r="W2077" i="4"/>
  <c r="W2078" i="4"/>
  <c r="W2079" i="4"/>
  <c r="W2080" i="4"/>
  <c r="W2081" i="4"/>
  <c r="W2082" i="4"/>
  <c r="W2083" i="4"/>
  <c r="W2084" i="4"/>
  <c r="W2085" i="4"/>
  <c r="W2086" i="4"/>
  <c r="W2087" i="4"/>
  <c r="W2088" i="4"/>
  <c r="W2089" i="4"/>
  <c r="W2090" i="4"/>
  <c r="W2091" i="4"/>
  <c r="W2092" i="4"/>
  <c r="W2093" i="4"/>
  <c r="W2094" i="4"/>
  <c r="W2095" i="4"/>
  <c r="W2096" i="4"/>
  <c r="W2097" i="4"/>
  <c r="W2098" i="4"/>
  <c r="W2099" i="4"/>
  <c r="W2100" i="4"/>
  <c r="W2101" i="4"/>
  <c r="W2102" i="4"/>
  <c r="W2103" i="4"/>
  <c r="W2104" i="4"/>
  <c r="W2105" i="4"/>
  <c r="W2106" i="4"/>
  <c r="W2107" i="4"/>
  <c r="W2108" i="4"/>
  <c r="W2109" i="4"/>
  <c r="W2110" i="4"/>
  <c r="W2111" i="4"/>
  <c r="W2112" i="4"/>
  <c r="W2113" i="4"/>
  <c r="W2114" i="4"/>
  <c r="W2115" i="4"/>
  <c r="W2116" i="4"/>
  <c r="W2117" i="4"/>
  <c r="W2118" i="4"/>
  <c r="W2119" i="4"/>
  <c r="W2120" i="4"/>
  <c r="W2121" i="4"/>
  <c r="W2122" i="4"/>
  <c r="W2123" i="4"/>
  <c r="W2124" i="4"/>
  <c r="W2125" i="4"/>
  <c r="W2126" i="4"/>
  <c r="W2127" i="4"/>
  <c r="W2128" i="4"/>
  <c r="W2129" i="4"/>
  <c r="W2130" i="4"/>
  <c r="W2131" i="4"/>
  <c r="W2132" i="4"/>
  <c r="W2133" i="4"/>
  <c r="W2134" i="4"/>
  <c r="W2135" i="4"/>
  <c r="W2136" i="4"/>
  <c r="W2137" i="4"/>
  <c r="W2138" i="4"/>
  <c r="W2139" i="4"/>
  <c r="W2140" i="4"/>
  <c r="W2141" i="4"/>
  <c r="W2142" i="4"/>
  <c r="W2143" i="4"/>
  <c r="W2144" i="4"/>
  <c r="W2145" i="4"/>
  <c r="W2146" i="4"/>
  <c r="W2147" i="4"/>
  <c r="W2148" i="4"/>
  <c r="W2149" i="4"/>
  <c r="W2150" i="4"/>
  <c r="W2151" i="4"/>
  <c r="W2152" i="4"/>
  <c r="W2153" i="4"/>
  <c r="W2154" i="4"/>
  <c r="W2155" i="4"/>
  <c r="W2156" i="4"/>
  <c r="W2157" i="4"/>
  <c r="W2158" i="4"/>
  <c r="W2159" i="4"/>
  <c r="W2160" i="4"/>
  <c r="W2161" i="4"/>
  <c r="W2162" i="4"/>
  <c r="W2163" i="4"/>
  <c r="W2164" i="4"/>
  <c r="W2165" i="4"/>
  <c r="W2166" i="4"/>
  <c r="W2167" i="4"/>
  <c r="W2168" i="4"/>
  <c r="W2169" i="4"/>
  <c r="W2170" i="4"/>
  <c r="W2171" i="4"/>
  <c r="W2172" i="4"/>
  <c r="W2173" i="4"/>
  <c r="W2174" i="4"/>
  <c r="W2175" i="4"/>
  <c r="W2176" i="4"/>
  <c r="W2177" i="4"/>
  <c r="W2178" i="4"/>
  <c r="W2179" i="4"/>
  <c r="W2180" i="4"/>
  <c r="W2181" i="4"/>
  <c r="W2182" i="4"/>
  <c r="W2183" i="4"/>
  <c r="W2184" i="4"/>
  <c r="W2185" i="4"/>
  <c r="W2186" i="4"/>
  <c r="W2187" i="4"/>
  <c r="W2188" i="4"/>
  <c r="W2189" i="4"/>
  <c r="W2190" i="4"/>
  <c r="W2191" i="4"/>
  <c r="W2192" i="4"/>
  <c r="W2193" i="4"/>
  <c r="W2194" i="4"/>
  <c r="W2195" i="4"/>
  <c r="W2196" i="4"/>
  <c r="W2197" i="4"/>
  <c r="W2198" i="4"/>
  <c r="W2199" i="4"/>
  <c r="W2200" i="4"/>
  <c r="W2201" i="4"/>
  <c r="W2202" i="4"/>
  <c r="W2203" i="4"/>
  <c r="W2204" i="4"/>
  <c r="W2205" i="4"/>
  <c r="W2206" i="4"/>
  <c r="W2207" i="4"/>
  <c r="W2208" i="4"/>
  <c r="W2209" i="4"/>
  <c r="W2210" i="4"/>
  <c r="W2211" i="4"/>
  <c r="W2212" i="4"/>
  <c r="W2213" i="4"/>
  <c r="W2214" i="4"/>
  <c r="W2215" i="4"/>
  <c r="W2216" i="4"/>
  <c r="W2217" i="4"/>
  <c r="W2218" i="4"/>
  <c r="W2219" i="4"/>
  <c r="W2220" i="4"/>
  <c r="W2221" i="4"/>
  <c r="W2222" i="4"/>
  <c r="W2223" i="4"/>
  <c r="W2224" i="4"/>
  <c r="W2225" i="4"/>
  <c r="W2226" i="4"/>
  <c r="W2227" i="4"/>
  <c r="W2228" i="4"/>
  <c r="W2229" i="4"/>
  <c r="W2230" i="4"/>
  <c r="W2231" i="4"/>
  <c r="W2232" i="4"/>
  <c r="W2233" i="4"/>
  <c r="W2234" i="4"/>
  <c r="W2235" i="4"/>
  <c r="W2236" i="4"/>
  <c r="W2237" i="4"/>
  <c r="W2238" i="4"/>
  <c r="W2239" i="4"/>
  <c r="W2240" i="4"/>
  <c r="W2241" i="4"/>
  <c r="W2242" i="4"/>
  <c r="W2243" i="4"/>
  <c r="W2244" i="4"/>
  <c r="W2245" i="4"/>
  <c r="W2246" i="4"/>
  <c r="W2247" i="4"/>
  <c r="W2248" i="4"/>
  <c r="W2249" i="4"/>
  <c r="W2250" i="4"/>
  <c r="W2251" i="4"/>
  <c r="W2252" i="4"/>
  <c r="W2253" i="4"/>
  <c r="W2254" i="4"/>
  <c r="W2255" i="4"/>
  <c r="W2256" i="4"/>
  <c r="W2257" i="4"/>
  <c r="W2258" i="4"/>
  <c r="W2259" i="4"/>
  <c r="W2260" i="4"/>
  <c r="W2261" i="4"/>
  <c r="W2262" i="4"/>
  <c r="W2263" i="4"/>
  <c r="W2264" i="4"/>
  <c r="W2265" i="4"/>
  <c r="W2266" i="4"/>
  <c r="W2267" i="4"/>
  <c r="W2268" i="4"/>
  <c r="W2269" i="4"/>
  <c r="W2270" i="4"/>
  <c r="W2271" i="4"/>
  <c r="W2272" i="4"/>
  <c r="W2273" i="4"/>
  <c r="W2274" i="4"/>
  <c r="W2275" i="4"/>
  <c r="W2276" i="4"/>
  <c r="W2277" i="4"/>
  <c r="W2278" i="4"/>
  <c r="W2279" i="4"/>
  <c r="W2280" i="4"/>
  <c r="W2281" i="4"/>
  <c r="W2282" i="4"/>
  <c r="W2283" i="4"/>
  <c r="W2284" i="4"/>
  <c r="W2285" i="4"/>
  <c r="W2286" i="4"/>
  <c r="W2287" i="4"/>
  <c r="W2288" i="4"/>
  <c r="W2289" i="4"/>
  <c r="W2290" i="4"/>
  <c r="W2291" i="4"/>
  <c r="W2292" i="4"/>
  <c r="W2293" i="4"/>
  <c r="W2294" i="4"/>
  <c r="W2295" i="4"/>
  <c r="W2296" i="4"/>
  <c r="W2297" i="4"/>
  <c r="W2298" i="4"/>
  <c r="W2299" i="4"/>
  <c r="W2300" i="4"/>
  <c r="W2301" i="4"/>
  <c r="W2302" i="4"/>
  <c r="W2303" i="4"/>
  <c r="W2304" i="4"/>
  <c r="W2305" i="4"/>
  <c r="W2306" i="4"/>
  <c r="W2307" i="4"/>
  <c r="W2308" i="4"/>
  <c r="W2309" i="4"/>
  <c r="W2310" i="4"/>
  <c r="W2311" i="4"/>
  <c r="W2312" i="4"/>
  <c r="W2313" i="4"/>
  <c r="W2314" i="4"/>
  <c r="W2315" i="4"/>
  <c r="W2316" i="4"/>
  <c r="W2317" i="4"/>
  <c r="W2318" i="4"/>
  <c r="W2319" i="4"/>
  <c r="W2320" i="4"/>
  <c r="W2321" i="4"/>
  <c r="W2322" i="4"/>
  <c r="W2323" i="4"/>
  <c r="W2324" i="4"/>
  <c r="W2325" i="4"/>
  <c r="W2326" i="4"/>
  <c r="W2327" i="4"/>
  <c r="W2328" i="4"/>
  <c r="W2329" i="4"/>
  <c r="W2330" i="4"/>
  <c r="W2331" i="4"/>
  <c r="W2332" i="4"/>
  <c r="W2333" i="4"/>
  <c r="W2334" i="4"/>
  <c r="W2335" i="4"/>
  <c r="W2336" i="4"/>
  <c r="W2337" i="4"/>
  <c r="W2338" i="4"/>
  <c r="W2339" i="4"/>
  <c r="W2340" i="4"/>
  <c r="W2341" i="4"/>
  <c r="W2342" i="4"/>
  <c r="W2343" i="4"/>
  <c r="W2344" i="4"/>
  <c r="W2345" i="4"/>
  <c r="W2346" i="4"/>
  <c r="W2347" i="4"/>
  <c r="W2348" i="4"/>
  <c r="W2349" i="4"/>
  <c r="W2350" i="4"/>
  <c r="W2351" i="4"/>
  <c r="W2352" i="4"/>
  <c r="W2353" i="4"/>
  <c r="W2354" i="4"/>
  <c r="W2355" i="4"/>
  <c r="W2356" i="4"/>
  <c r="W2357" i="4"/>
  <c r="W2358" i="4"/>
  <c r="W2359" i="4"/>
  <c r="W2360" i="4"/>
  <c r="W2361" i="4"/>
  <c r="W2362" i="4"/>
  <c r="W2363" i="4"/>
  <c r="W2364" i="4"/>
  <c r="W2365" i="4"/>
  <c r="W2366" i="4"/>
  <c r="W2367" i="4"/>
  <c r="W2368" i="4"/>
  <c r="W2369" i="4"/>
  <c r="W2370" i="4"/>
  <c r="W2371" i="4"/>
  <c r="W2372" i="4"/>
  <c r="W2373" i="4"/>
  <c r="W2374" i="4"/>
  <c r="W2375" i="4"/>
  <c r="W2376" i="4"/>
  <c r="W2377" i="4"/>
  <c r="W2378" i="4"/>
  <c r="W2379" i="4"/>
  <c r="W2380" i="4"/>
  <c r="W2381" i="4"/>
  <c r="W2382" i="4"/>
  <c r="W2383" i="4"/>
  <c r="W2384" i="4"/>
  <c r="W2385" i="4"/>
  <c r="W2386" i="4"/>
  <c r="W2387" i="4"/>
  <c r="W2388" i="4"/>
  <c r="W2389" i="4"/>
  <c r="W2390" i="4"/>
  <c r="W2391" i="4"/>
  <c r="W2392" i="4"/>
  <c r="W2393" i="4"/>
  <c r="W2394" i="4"/>
  <c r="W2395" i="4"/>
  <c r="W2396" i="4"/>
  <c r="W2397" i="4"/>
  <c r="W2398" i="4"/>
  <c r="W2399" i="4"/>
  <c r="W2400" i="4"/>
  <c r="W2401" i="4"/>
  <c r="W2402" i="4"/>
  <c r="W2403" i="4"/>
  <c r="W2404" i="4"/>
  <c r="W2405" i="4"/>
  <c r="W2406" i="4"/>
  <c r="W2407" i="4"/>
  <c r="W2408" i="4"/>
  <c r="W2409" i="4"/>
  <c r="W2410" i="4"/>
  <c r="W2411" i="4"/>
  <c r="W2412" i="4"/>
  <c r="W2413" i="4"/>
  <c r="W2414" i="4"/>
  <c r="W2415" i="4"/>
  <c r="W2416" i="4"/>
  <c r="W2417" i="4"/>
  <c r="W2418" i="4"/>
  <c r="W2419" i="4"/>
  <c r="W2420" i="4"/>
  <c r="W2421" i="4"/>
  <c r="W2422" i="4"/>
  <c r="W2423" i="4"/>
  <c r="W2424" i="4"/>
  <c r="W2425" i="4"/>
  <c r="W2426" i="4"/>
  <c r="W2427" i="4"/>
  <c r="W2428" i="4"/>
  <c r="W2429" i="4"/>
  <c r="W2430" i="4"/>
  <c r="W2431" i="4"/>
  <c r="W2432" i="4"/>
  <c r="W2433" i="4"/>
  <c r="W2434" i="4"/>
  <c r="W2435" i="4"/>
  <c r="W2436" i="4"/>
  <c r="W2437" i="4"/>
  <c r="W2438" i="4"/>
  <c r="W2439" i="4"/>
  <c r="W2440" i="4"/>
  <c r="W2441" i="4"/>
  <c r="W2442" i="4"/>
  <c r="W2443" i="4"/>
  <c r="W2444" i="4"/>
  <c r="W2445" i="4"/>
  <c r="W2446" i="4"/>
  <c r="W2447" i="4"/>
  <c r="W2448" i="4"/>
  <c r="W2449" i="4"/>
  <c r="W2450" i="4"/>
  <c r="W2451" i="4"/>
  <c r="W2452" i="4"/>
  <c r="W2453" i="4"/>
  <c r="W2454" i="4"/>
  <c r="W2455" i="4"/>
  <c r="W2456" i="4"/>
  <c r="W2457" i="4"/>
  <c r="W2458" i="4"/>
  <c r="W2459" i="4"/>
  <c r="W2460" i="4"/>
  <c r="W2461" i="4"/>
  <c r="W2462" i="4"/>
  <c r="W2463" i="4"/>
  <c r="W2464" i="4"/>
  <c r="W2465" i="4"/>
  <c r="W2466" i="4"/>
  <c r="W2467" i="4"/>
  <c r="W2468" i="4"/>
  <c r="W2469" i="4"/>
  <c r="W2470" i="4"/>
  <c r="W2471" i="4"/>
  <c r="W2472" i="4"/>
  <c r="W2473" i="4"/>
  <c r="W2474" i="4"/>
  <c r="W2475" i="4"/>
  <c r="W2476" i="4"/>
  <c r="W2477" i="4"/>
  <c r="W2478" i="4"/>
  <c r="W2479" i="4"/>
  <c r="W2480" i="4"/>
  <c r="W2481" i="4"/>
  <c r="W2482" i="4"/>
  <c r="W2483" i="4"/>
  <c r="W2484" i="4"/>
  <c r="W2485" i="4"/>
  <c r="W2486" i="4"/>
  <c r="W2487" i="4"/>
  <c r="W2488" i="4"/>
  <c r="W2489" i="4"/>
  <c r="W2490" i="4"/>
  <c r="W2491" i="4"/>
  <c r="W2492" i="4"/>
  <c r="W2493" i="4"/>
  <c r="W2494" i="4"/>
  <c r="W2495" i="4"/>
  <c r="W2496" i="4"/>
  <c r="W2497" i="4"/>
  <c r="W2498" i="4"/>
  <c r="W2499" i="4"/>
  <c r="W2500" i="4"/>
  <c r="W2501" i="4"/>
  <c r="W2502" i="4"/>
  <c r="W2503" i="4"/>
  <c r="W2504" i="4"/>
  <c r="W2505" i="4"/>
  <c r="W2506" i="4"/>
  <c r="W2507" i="4"/>
  <c r="W2508" i="4"/>
  <c r="W2509" i="4"/>
  <c r="W2510" i="4"/>
  <c r="W2511" i="4"/>
  <c r="W2512" i="4"/>
  <c r="W2513" i="4"/>
  <c r="W2514" i="4"/>
  <c r="W2515" i="4"/>
  <c r="W2516" i="4"/>
  <c r="W2517" i="4"/>
  <c r="W2518" i="4"/>
  <c r="W2519" i="4"/>
  <c r="W2520" i="4"/>
  <c r="W2521" i="4"/>
  <c r="W2522" i="4"/>
  <c r="W2523" i="4"/>
  <c r="W2524" i="4"/>
  <c r="W2525" i="4"/>
  <c r="W2526" i="4"/>
  <c r="W2527" i="4"/>
  <c r="W2528" i="4"/>
  <c r="W2529" i="4"/>
  <c r="W2530" i="4"/>
  <c r="W2531" i="4"/>
  <c r="W2532" i="4"/>
  <c r="W2533" i="4"/>
  <c r="W2534" i="4"/>
  <c r="W2535" i="4"/>
  <c r="W2536" i="4"/>
  <c r="W2537" i="4"/>
  <c r="W2538" i="4"/>
  <c r="W2539" i="4"/>
  <c r="W2540" i="4"/>
  <c r="W2541" i="4"/>
  <c r="W2542" i="4"/>
  <c r="W2543" i="4"/>
  <c r="W2544" i="4"/>
  <c r="W2545" i="4"/>
  <c r="W2546" i="4"/>
  <c r="W2547" i="4"/>
  <c r="W2548" i="4"/>
  <c r="W2549" i="4"/>
  <c r="W2550" i="4"/>
  <c r="W2551" i="4"/>
  <c r="W2552" i="4"/>
  <c r="W2553" i="4"/>
  <c r="W2554" i="4"/>
  <c r="W2555" i="4"/>
  <c r="W2556" i="4"/>
  <c r="W2557" i="4"/>
  <c r="W2558" i="4"/>
  <c r="W2559" i="4"/>
  <c r="W2560" i="4"/>
  <c r="W2561" i="4"/>
  <c r="W2562" i="4"/>
  <c r="W2563" i="4"/>
  <c r="W2564" i="4"/>
  <c r="W2565" i="4"/>
  <c r="W2566" i="4"/>
  <c r="W2567" i="4"/>
  <c r="W2568" i="4"/>
  <c r="W2569" i="4"/>
  <c r="W2570" i="4"/>
  <c r="W2571" i="4"/>
  <c r="W2572" i="4"/>
  <c r="W2573" i="4"/>
  <c r="W2574" i="4"/>
  <c r="W2575" i="4"/>
  <c r="W2576" i="4"/>
  <c r="W2577" i="4"/>
  <c r="W2578" i="4"/>
  <c r="W2579" i="4"/>
  <c r="W2580" i="4"/>
  <c r="W2581" i="4"/>
  <c r="W2582" i="4"/>
  <c r="W2583" i="4"/>
  <c r="W2584" i="4"/>
  <c r="W2585" i="4"/>
  <c r="W2586" i="4"/>
  <c r="W2587" i="4"/>
  <c r="W2588" i="4"/>
  <c r="W2589" i="4"/>
  <c r="W2590" i="4"/>
  <c r="W2591" i="4"/>
  <c r="W2592" i="4"/>
  <c r="W2593" i="4"/>
  <c r="W2594" i="4"/>
  <c r="W2595" i="4"/>
  <c r="W2596" i="4"/>
  <c r="W2597" i="4"/>
  <c r="W2598" i="4"/>
  <c r="W2599" i="4"/>
  <c r="W2600" i="4"/>
  <c r="W2601" i="4"/>
  <c r="W2602" i="4"/>
  <c r="W2603" i="4"/>
  <c r="W2604" i="4"/>
  <c r="W2605" i="4"/>
  <c r="W2606" i="4"/>
  <c r="W2607" i="4"/>
  <c r="W2608" i="4"/>
  <c r="W2609" i="4"/>
  <c r="W2610" i="4"/>
  <c r="W2611" i="4"/>
  <c r="W2612" i="4"/>
  <c r="W2613" i="4"/>
  <c r="W2614" i="4"/>
  <c r="W2615" i="4"/>
  <c r="W2616" i="4"/>
  <c r="W2617" i="4"/>
  <c r="W2618" i="4"/>
  <c r="W2619" i="4"/>
  <c r="W2620" i="4"/>
  <c r="W2621" i="4"/>
  <c r="W2622" i="4"/>
  <c r="W2623" i="4"/>
  <c r="W2624" i="4"/>
  <c r="W2625" i="4"/>
  <c r="W2626" i="4"/>
  <c r="W2627" i="4"/>
  <c r="W2628" i="4"/>
  <c r="W2629" i="4"/>
  <c r="W2630" i="4"/>
  <c r="W2631" i="4"/>
  <c r="W2632" i="4"/>
  <c r="W2633" i="4"/>
  <c r="W2634" i="4"/>
  <c r="W2635" i="4"/>
  <c r="W2636" i="4"/>
  <c r="W2637" i="4"/>
  <c r="W2638" i="4"/>
  <c r="W2639" i="4"/>
  <c r="W2640" i="4"/>
  <c r="W2641" i="4"/>
  <c r="W2642" i="4"/>
  <c r="W2643" i="4"/>
  <c r="W2644" i="4"/>
  <c r="W2645" i="4"/>
  <c r="W2646" i="4"/>
  <c r="W2647" i="4"/>
  <c r="W2648" i="4"/>
  <c r="W2649" i="4"/>
  <c r="W2650" i="4"/>
  <c r="W2651" i="4"/>
  <c r="W2652" i="4"/>
  <c r="W2653" i="4"/>
  <c r="W2654" i="4"/>
  <c r="W2655" i="4"/>
  <c r="W2656" i="4"/>
  <c r="W2657" i="4"/>
  <c r="W2658" i="4"/>
  <c r="W2659" i="4"/>
  <c r="W2660" i="4"/>
  <c r="W2661" i="4"/>
  <c r="W2662" i="4"/>
  <c r="W2663" i="4"/>
  <c r="W2664" i="4"/>
  <c r="W2665" i="4"/>
  <c r="W2666" i="4"/>
  <c r="W2667" i="4"/>
  <c r="W2668" i="4"/>
  <c r="W2669" i="4"/>
  <c r="W2670" i="4"/>
  <c r="W2671" i="4"/>
  <c r="W2672" i="4"/>
  <c r="W2673" i="4"/>
  <c r="W2674" i="4"/>
  <c r="W2675" i="4"/>
  <c r="W2676" i="4"/>
  <c r="W2677" i="4"/>
  <c r="W2678" i="4"/>
  <c r="W2679" i="4"/>
  <c r="W2680" i="4"/>
  <c r="W2681" i="4"/>
  <c r="W2682" i="4"/>
  <c r="W2683" i="4"/>
  <c r="W2684" i="4"/>
  <c r="W2685" i="4"/>
  <c r="W2686" i="4"/>
  <c r="W2687" i="4"/>
  <c r="W2688" i="4"/>
  <c r="W2689" i="4"/>
  <c r="W2690" i="4"/>
  <c r="W2691" i="4"/>
  <c r="W2692" i="4"/>
  <c r="W2693" i="4"/>
  <c r="W2694" i="4"/>
  <c r="W2695" i="4"/>
  <c r="W2696" i="4"/>
  <c r="W2697" i="4"/>
  <c r="W2698" i="4"/>
  <c r="W2699" i="4"/>
  <c r="W2700" i="4"/>
  <c r="W2701" i="4"/>
  <c r="W2702" i="4"/>
  <c r="W2703" i="4"/>
  <c r="W2704" i="4"/>
  <c r="W2705" i="4"/>
  <c r="W2706" i="4"/>
  <c r="W2707" i="4"/>
  <c r="W2708" i="4"/>
  <c r="W2709" i="4"/>
  <c r="W2710" i="4"/>
  <c r="W2711" i="4"/>
  <c r="W2712" i="4"/>
  <c r="W2713" i="4"/>
  <c r="W2714" i="4"/>
  <c r="W2715" i="4"/>
  <c r="W2716" i="4"/>
  <c r="W2717" i="4"/>
  <c r="W2718" i="4"/>
  <c r="W2719" i="4"/>
  <c r="W2720" i="4"/>
  <c r="W2721" i="4"/>
  <c r="W2722" i="4"/>
  <c r="W2723" i="4"/>
  <c r="W2724" i="4"/>
  <c r="W2725" i="4"/>
  <c r="W2726" i="4"/>
  <c r="W2727" i="4"/>
  <c r="W2728" i="4"/>
  <c r="W2729" i="4"/>
  <c r="W2730" i="4"/>
  <c r="W2731" i="4"/>
  <c r="W2732" i="4"/>
  <c r="W2733" i="4"/>
  <c r="W2734" i="4"/>
  <c r="W2735" i="4"/>
  <c r="W2736" i="4"/>
  <c r="W2737" i="4"/>
  <c r="W2738" i="4"/>
  <c r="W2739" i="4"/>
  <c r="W2740" i="4"/>
  <c r="W2741" i="4"/>
  <c r="W2742" i="4"/>
  <c r="W2743" i="4"/>
  <c r="W2744" i="4"/>
  <c r="W2745" i="4"/>
  <c r="W2746" i="4"/>
  <c r="W2747" i="4"/>
  <c r="W2748" i="4"/>
  <c r="W2749" i="4"/>
  <c r="W2750" i="4"/>
  <c r="W2751" i="4"/>
  <c r="W2752" i="4"/>
  <c r="W2753" i="4"/>
  <c r="W2754" i="4"/>
  <c r="W2755" i="4"/>
  <c r="W2756" i="4"/>
  <c r="W2757" i="4"/>
  <c r="W2758" i="4"/>
  <c r="W2759" i="4"/>
  <c r="W2760" i="4"/>
  <c r="W2761" i="4"/>
  <c r="W2762" i="4"/>
  <c r="W2763" i="4"/>
  <c r="W2764" i="4"/>
  <c r="W2765" i="4"/>
  <c r="W2766" i="4"/>
  <c r="W2767" i="4"/>
  <c r="W2768" i="4"/>
  <c r="W2769" i="4"/>
  <c r="W2770" i="4"/>
  <c r="W2771" i="4"/>
  <c r="W2772" i="4"/>
  <c r="W2773" i="4"/>
  <c r="W2774" i="4"/>
  <c r="W2775" i="4"/>
  <c r="W2776" i="4"/>
  <c r="W2777" i="4"/>
  <c r="W2778" i="4"/>
  <c r="W2779" i="4"/>
  <c r="W2780" i="4"/>
  <c r="W2781" i="4"/>
  <c r="W2782" i="4"/>
  <c r="W2783" i="4"/>
  <c r="W2784" i="4"/>
  <c r="W2785" i="4"/>
  <c r="W2786" i="4"/>
  <c r="W2787" i="4"/>
  <c r="W2788" i="4"/>
  <c r="W2789" i="4"/>
  <c r="W2790" i="4"/>
  <c r="W2791" i="4"/>
  <c r="W2792" i="4"/>
  <c r="W2793" i="4"/>
  <c r="W2794" i="4"/>
  <c r="W2795" i="4"/>
  <c r="W2796" i="4"/>
  <c r="W2797" i="4"/>
  <c r="W2798" i="4"/>
  <c r="W2799" i="4"/>
  <c r="W2800" i="4"/>
  <c r="W2801" i="4"/>
  <c r="W2802" i="4"/>
  <c r="W2803" i="4"/>
  <c r="W2804" i="4"/>
  <c r="W2805" i="4"/>
  <c r="W2806" i="4"/>
  <c r="W2807" i="4"/>
  <c r="W2808" i="4"/>
  <c r="W2809" i="4"/>
  <c r="W2810" i="4"/>
  <c r="W2811" i="4"/>
  <c r="W2812" i="4"/>
  <c r="W2813" i="4"/>
  <c r="W2814" i="4"/>
  <c r="W2815" i="4"/>
  <c r="W2816" i="4"/>
  <c r="W2817" i="4"/>
  <c r="W2818" i="4"/>
  <c r="W2819" i="4"/>
  <c r="W2820" i="4"/>
  <c r="W2821" i="4"/>
  <c r="W2822" i="4"/>
  <c r="W2823" i="4"/>
  <c r="W2824" i="4"/>
  <c r="W2825" i="4"/>
  <c r="W2826" i="4"/>
  <c r="W2827" i="4"/>
  <c r="W2828" i="4"/>
  <c r="W2829" i="4"/>
  <c r="W2830" i="4"/>
  <c r="W2831" i="4"/>
  <c r="W2832" i="4"/>
  <c r="W2833" i="4"/>
  <c r="W2834" i="4"/>
  <c r="W2835" i="4"/>
  <c r="W2836" i="4"/>
  <c r="W2837" i="4"/>
  <c r="W2838" i="4"/>
  <c r="W2839" i="4"/>
  <c r="W2840" i="4"/>
  <c r="W2841" i="4"/>
  <c r="W2842" i="4"/>
  <c r="W2843" i="4"/>
  <c r="W2844" i="4"/>
  <c r="W2845" i="4"/>
  <c r="W2846" i="4"/>
  <c r="W2847" i="4"/>
  <c r="W2848" i="4"/>
  <c r="W2849" i="4"/>
  <c r="W2850" i="4"/>
  <c r="W2851" i="4"/>
  <c r="W2852" i="4"/>
  <c r="W2853" i="4"/>
  <c r="W2854" i="4"/>
  <c r="W2855" i="4"/>
  <c r="W2856" i="4"/>
  <c r="W2857" i="4"/>
  <c r="W2858" i="4"/>
  <c r="W2859" i="4"/>
  <c r="W2860" i="4"/>
  <c r="W2861" i="4"/>
  <c r="W2862" i="4"/>
  <c r="W2863" i="4"/>
  <c r="W2864" i="4"/>
  <c r="W2865" i="4"/>
  <c r="W2866" i="4"/>
  <c r="W2867" i="4"/>
  <c r="W2868" i="4"/>
  <c r="W2869" i="4"/>
  <c r="W2870" i="4"/>
  <c r="W2871" i="4"/>
  <c r="W2872" i="4"/>
  <c r="W2873" i="4"/>
  <c r="W2874" i="4"/>
  <c r="W2875" i="4"/>
  <c r="W2876" i="4"/>
  <c r="W2877" i="4"/>
  <c r="W2878" i="4"/>
  <c r="W2879" i="4"/>
  <c r="W2880" i="4"/>
  <c r="W2881" i="4"/>
  <c r="W2882" i="4"/>
  <c r="W2883" i="4"/>
  <c r="W2884" i="4"/>
  <c r="W2885" i="4"/>
  <c r="W2886" i="4"/>
  <c r="W2887" i="4"/>
  <c r="W2888" i="4"/>
  <c r="W2889" i="4"/>
  <c r="W2890" i="4"/>
  <c r="W2891" i="4"/>
  <c r="W2892" i="4"/>
  <c r="W2893" i="4"/>
  <c r="W2894" i="4"/>
  <c r="W2895" i="4"/>
  <c r="W2896" i="4"/>
  <c r="W2897" i="4"/>
  <c r="W2898" i="4"/>
  <c r="W2899" i="4"/>
  <c r="W2900" i="4"/>
  <c r="W2901" i="4"/>
  <c r="W2902" i="4"/>
  <c r="W2903" i="4"/>
  <c r="W2904" i="4"/>
  <c r="W2905" i="4"/>
  <c r="W2906" i="4"/>
  <c r="W2907" i="4"/>
  <c r="W2908" i="4"/>
  <c r="W2909" i="4"/>
  <c r="W2910" i="4"/>
  <c r="W2911" i="4"/>
  <c r="W2912" i="4"/>
  <c r="W2913" i="4"/>
  <c r="W2914" i="4"/>
  <c r="W2915" i="4"/>
  <c r="W2916" i="4"/>
  <c r="W2917" i="4"/>
  <c r="W2918" i="4"/>
  <c r="W2919" i="4"/>
  <c r="W2920" i="4"/>
  <c r="W2921" i="4"/>
  <c r="W2922" i="4"/>
  <c r="W2923" i="4"/>
  <c r="W2924" i="4"/>
  <c r="W2925" i="4"/>
  <c r="W2926" i="4"/>
  <c r="W2927" i="4"/>
  <c r="W2928" i="4"/>
  <c r="W2929" i="4"/>
  <c r="W2930" i="4"/>
  <c r="W2931" i="4"/>
  <c r="W2932" i="4"/>
  <c r="W2933" i="4"/>
  <c r="W2934" i="4"/>
  <c r="W2935" i="4"/>
  <c r="W2936" i="4"/>
  <c r="W2937" i="4"/>
  <c r="W2938" i="4"/>
  <c r="W2939" i="4"/>
  <c r="W2940" i="4"/>
  <c r="W2941" i="4"/>
  <c r="W2942" i="4"/>
  <c r="W2943" i="4"/>
  <c r="W2944" i="4"/>
  <c r="W29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2505" i="4"/>
  <c r="T2506" i="4"/>
  <c r="T2507" i="4"/>
  <c r="T2508" i="4"/>
  <c r="T2509" i="4"/>
  <c r="T2510" i="4"/>
  <c r="T2511" i="4"/>
  <c r="T2512" i="4"/>
  <c r="T2513" i="4"/>
  <c r="T2514" i="4"/>
  <c r="T2515" i="4"/>
  <c r="T2516" i="4"/>
  <c r="T2517" i="4"/>
  <c r="T2518" i="4"/>
  <c r="T2519" i="4"/>
  <c r="T2520" i="4"/>
  <c r="T2521" i="4"/>
  <c r="T2522" i="4"/>
  <c r="T2523" i="4"/>
  <c r="T2524" i="4"/>
  <c r="T2525" i="4"/>
  <c r="T2526" i="4"/>
  <c r="T2527" i="4"/>
  <c r="T2528" i="4"/>
  <c r="T2529" i="4"/>
  <c r="T2530" i="4"/>
  <c r="T2531" i="4"/>
  <c r="T2532" i="4"/>
  <c r="T2533" i="4"/>
  <c r="T2534" i="4"/>
  <c r="T2535" i="4"/>
  <c r="T2536" i="4"/>
  <c r="T2537" i="4"/>
  <c r="T2538" i="4"/>
  <c r="T2539" i="4"/>
  <c r="T2540" i="4"/>
  <c r="T2541" i="4"/>
  <c r="T2542" i="4"/>
  <c r="T2543" i="4"/>
  <c r="T2544" i="4"/>
  <c r="T2545" i="4"/>
  <c r="T2546" i="4"/>
  <c r="T2547" i="4"/>
  <c r="T2548" i="4"/>
  <c r="T2549" i="4"/>
  <c r="T2550" i="4"/>
  <c r="T2551" i="4"/>
  <c r="T2552" i="4"/>
  <c r="T2553" i="4"/>
  <c r="T2554" i="4"/>
  <c r="T2555" i="4"/>
  <c r="T2556" i="4"/>
  <c r="T2557" i="4"/>
  <c r="T2558" i="4"/>
  <c r="T2559" i="4"/>
  <c r="T2560" i="4"/>
  <c r="T2561" i="4"/>
  <c r="T2562" i="4"/>
  <c r="T2563" i="4"/>
  <c r="T2564" i="4"/>
  <c r="T2565" i="4"/>
  <c r="T2566" i="4"/>
  <c r="T2567" i="4"/>
  <c r="T2568" i="4"/>
  <c r="T2569" i="4"/>
  <c r="T2570" i="4"/>
  <c r="T2571" i="4"/>
  <c r="T2572" i="4"/>
  <c r="T2573" i="4"/>
  <c r="T2574" i="4"/>
  <c r="T2575" i="4"/>
  <c r="T2576" i="4"/>
  <c r="T2577" i="4"/>
  <c r="T2578" i="4"/>
  <c r="T2579" i="4"/>
  <c r="T2580" i="4"/>
  <c r="T2581" i="4"/>
  <c r="T2582" i="4"/>
  <c r="T2583" i="4"/>
  <c r="T2584" i="4"/>
  <c r="T2585" i="4"/>
  <c r="T2586" i="4"/>
  <c r="T2587" i="4"/>
  <c r="T2588" i="4"/>
  <c r="T2589" i="4"/>
  <c r="T2590" i="4"/>
  <c r="T2591" i="4"/>
  <c r="T2592" i="4"/>
  <c r="T2593" i="4"/>
  <c r="T2594" i="4"/>
  <c r="T2595" i="4"/>
  <c r="T2596" i="4"/>
  <c r="T2597" i="4"/>
  <c r="T2598" i="4"/>
  <c r="T2599" i="4"/>
  <c r="T2600" i="4"/>
  <c r="T2601" i="4"/>
  <c r="T2602" i="4"/>
  <c r="T2603" i="4"/>
  <c r="T2604" i="4"/>
  <c r="T2605" i="4"/>
  <c r="T2606" i="4"/>
  <c r="T2607" i="4"/>
  <c r="T2608" i="4"/>
  <c r="T2609" i="4"/>
  <c r="T2610" i="4"/>
  <c r="T2611" i="4"/>
  <c r="T2612" i="4"/>
  <c r="T2613" i="4"/>
  <c r="T2614" i="4"/>
  <c r="T2615" i="4"/>
  <c r="T2616" i="4"/>
  <c r="T2617" i="4"/>
  <c r="T2618" i="4"/>
  <c r="T2619" i="4"/>
  <c r="T2620" i="4"/>
  <c r="T2621" i="4"/>
  <c r="T2622" i="4"/>
  <c r="T2623" i="4"/>
  <c r="T2624" i="4"/>
  <c r="T2625" i="4"/>
  <c r="T2626" i="4"/>
  <c r="T2627" i="4"/>
  <c r="T2628" i="4"/>
  <c r="T2629" i="4"/>
  <c r="T2630" i="4"/>
  <c r="T2631" i="4"/>
  <c r="T2632" i="4"/>
  <c r="T2633" i="4"/>
  <c r="T2634" i="4"/>
  <c r="T2635" i="4"/>
  <c r="T2636" i="4"/>
  <c r="T2637" i="4"/>
  <c r="T2638" i="4"/>
  <c r="T2639" i="4"/>
  <c r="T2640" i="4"/>
  <c r="T2641" i="4"/>
  <c r="T2642" i="4"/>
  <c r="T2643" i="4"/>
  <c r="T2644" i="4"/>
  <c r="T2645" i="4"/>
  <c r="T2646" i="4"/>
  <c r="T2647" i="4"/>
  <c r="T2648" i="4"/>
  <c r="T2649" i="4"/>
  <c r="T2650" i="4"/>
  <c r="T2651" i="4"/>
  <c r="T2652" i="4"/>
  <c r="T2653" i="4"/>
  <c r="T2654" i="4"/>
  <c r="T2655" i="4"/>
  <c r="T2656" i="4"/>
  <c r="T2657" i="4"/>
  <c r="T2658" i="4"/>
  <c r="T2659" i="4"/>
  <c r="T2660" i="4"/>
  <c r="T2661" i="4"/>
  <c r="T2662" i="4"/>
  <c r="T2663" i="4"/>
  <c r="T2664" i="4"/>
  <c r="T2665" i="4"/>
  <c r="T2666" i="4"/>
  <c r="T2667" i="4"/>
  <c r="T2668" i="4"/>
  <c r="T2669" i="4"/>
  <c r="T2670" i="4"/>
  <c r="T2671" i="4"/>
  <c r="T2672" i="4"/>
  <c r="T2673" i="4"/>
  <c r="T2674" i="4"/>
  <c r="T2675" i="4"/>
  <c r="T2676" i="4"/>
  <c r="T2677" i="4"/>
  <c r="T2678" i="4"/>
  <c r="T2679" i="4"/>
  <c r="T2680" i="4"/>
  <c r="T2681" i="4"/>
  <c r="T2682" i="4"/>
  <c r="T2683" i="4"/>
  <c r="T2684" i="4"/>
  <c r="T2685" i="4"/>
  <c r="T2686" i="4"/>
  <c r="T2687" i="4"/>
  <c r="T2688" i="4"/>
  <c r="T2689" i="4"/>
  <c r="T2690" i="4"/>
  <c r="T2691" i="4"/>
  <c r="T2692" i="4"/>
  <c r="T2693" i="4"/>
  <c r="T2694" i="4"/>
  <c r="T2695" i="4"/>
  <c r="T2696" i="4"/>
  <c r="T2697" i="4"/>
  <c r="T2698" i="4"/>
  <c r="T2699" i="4"/>
  <c r="T2700" i="4"/>
  <c r="T2701" i="4"/>
  <c r="T2702" i="4"/>
  <c r="T2703" i="4"/>
  <c r="T2704" i="4"/>
  <c r="T2705" i="4"/>
  <c r="T2706" i="4"/>
  <c r="T2707" i="4"/>
  <c r="T2708" i="4"/>
  <c r="T2709" i="4"/>
  <c r="T2710" i="4"/>
  <c r="T2711" i="4"/>
  <c r="T2712" i="4"/>
  <c r="T2713" i="4"/>
  <c r="T2714" i="4"/>
  <c r="T2715" i="4"/>
  <c r="T2716" i="4"/>
  <c r="T2717" i="4"/>
  <c r="T2718" i="4"/>
  <c r="T2719" i="4"/>
  <c r="T2720" i="4"/>
  <c r="T2721" i="4"/>
  <c r="T2722" i="4"/>
  <c r="T2723" i="4"/>
  <c r="T2724" i="4"/>
  <c r="T2725" i="4"/>
  <c r="T2726" i="4"/>
  <c r="T2727" i="4"/>
  <c r="T2728" i="4"/>
  <c r="T2729" i="4"/>
  <c r="T2730" i="4"/>
  <c r="T2731" i="4"/>
  <c r="T2732" i="4"/>
  <c r="T2733" i="4"/>
  <c r="T2734" i="4"/>
  <c r="T2735" i="4"/>
  <c r="T2736" i="4"/>
  <c r="T2737" i="4"/>
  <c r="T2738" i="4"/>
  <c r="T2739" i="4"/>
  <c r="T2740" i="4"/>
  <c r="T2741" i="4"/>
  <c r="T2742" i="4"/>
  <c r="T2743" i="4"/>
  <c r="T2744" i="4"/>
  <c r="T2745" i="4"/>
  <c r="T2746" i="4"/>
  <c r="T2747" i="4"/>
  <c r="T2748" i="4"/>
  <c r="T2749" i="4"/>
  <c r="T2750" i="4"/>
  <c r="T2751" i="4"/>
  <c r="T2752" i="4"/>
  <c r="T2753" i="4"/>
  <c r="T2754" i="4"/>
  <c r="T2755" i="4"/>
  <c r="T2756" i="4"/>
  <c r="T2757" i="4"/>
  <c r="T2758" i="4"/>
  <c r="T2759" i="4"/>
  <c r="T2760" i="4"/>
  <c r="T2761" i="4"/>
  <c r="T2762" i="4"/>
  <c r="T2763" i="4"/>
  <c r="T2764" i="4"/>
  <c r="T2765" i="4"/>
  <c r="T2766" i="4"/>
  <c r="T2767" i="4"/>
  <c r="T2768" i="4"/>
  <c r="T2769" i="4"/>
  <c r="T2770" i="4"/>
  <c r="T2771" i="4"/>
  <c r="T2772" i="4"/>
  <c r="T2773" i="4"/>
  <c r="T2774" i="4"/>
  <c r="T2775" i="4"/>
  <c r="T2776" i="4"/>
  <c r="T2777" i="4"/>
  <c r="T2778" i="4"/>
  <c r="T2779" i="4"/>
  <c r="T2780" i="4"/>
  <c r="T2781" i="4"/>
  <c r="T2782" i="4"/>
  <c r="T2783" i="4"/>
  <c r="T2784" i="4"/>
  <c r="T2785" i="4"/>
  <c r="T2786" i="4"/>
  <c r="T2787" i="4"/>
  <c r="T2788" i="4"/>
  <c r="T2789" i="4"/>
  <c r="T2790" i="4"/>
  <c r="T2791" i="4"/>
  <c r="T2792" i="4"/>
  <c r="T2793" i="4"/>
  <c r="T2794" i="4"/>
  <c r="T2795" i="4"/>
  <c r="T2796" i="4"/>
  <c r="T2797" i="4"/>
  <c r="T2798" i="4"/>
  <c r="T2799" i="4"/>
  <c r="T2800" i="4"/>
  <c r="T2801" i="4"/>
  <c r="T2802" i="4"/>
  <c r="T2803" i="4"/>
  <c r="T2804" i="4"/>
  <c r="T2805" i="4"/>
  <c r="T2806" i="4"/>
  <c r="T2807" i="4"/>
  <c r="T2808" i="4"/>
  <c r="T2809" i="4"/>
  <c r="T2810" i="4"/>
  <c r="T2811" i="4"/>
  <c r="T2812" i="4"/>
  <c r="T2813" i="4"/>
  <c r="T2814" i="4"/>
  <c r="T2815" i="4"/>
  <c r="T2816" i="4"/>
  <c r="T2817" i="4"/>
  <c r="T2818" i="4"/>
  <c r="T2819" i="4"/>
  <c r="T2820" i="4"/>
  <c r="T2821" i="4"/>
  <c r="T2822" i="4"/>
  <c r="T2823" i="4"/>
  <c r="T2824" i="4"/>
  <c r="T2825" i="4"/>
  <c r="T2826" i="4"/>
  <c r="T2827" i="4"/>
  <c r="T2828" i="4"/>
  <c r="T2829" i="4"/>
  <c r="T2830" i="4"/>
  <c r="T2831" i="4"/>
  <c r="T2832" i="4"/>
  <c r="T2833" i="4"/>
  <c r="T2834" i="4"/>
  <c r="T2835" i="4"/>
  <c r="T2836" i="4"/>
  <c r="T2837" i="4"/>
  <c r="T2838" i="4"/>
  <c r="T2839" i="4"/>
  <c r="T2840" i="4"/>
  <c r="T2841" i="4"/>
  <c r="T2842" i="4"/>
  <c r="T2843" i="4"/>
  <c r="T2844" i="4"/>
  <c r="T2845" i="4"/>
  <c r="T2846" i="4"/>
  <c r="T2847" i="4"/>
  <c r="T2848" i="4"/>
  <c r="T2849" i="4"/>
  <c r="T2850" i="4"/>
  <c r="T2851" i="4"/>
  <c r="T2852" i="4"/>
  <c r="T2853" i="4"/>
  <c r="T2854" i="4"/>
  <c r="T2855" i="4"/>
  <c r="T2856" i="4"/>
  <c r="T2857" i="4"/>
  <c r="T2858" i="4"/>
  <c r="T2859" i="4"/>
  <c r="T2860" i="4"/>
  <c r="T2861" i="4"/>
  <c r="T2862" i="4"/>
  <c r="T2863" i="4"/>
  <c r="T2864" i="4"/>
  <c r="T2865" i="4"/>
  <c r="T2866" i="4"/>
  <c r="T2867" i="4"/>
  <c r="T2868" i="4"/>
  <c r="T2869" i="4"/>
  <c r="T2870" i="4"/>
  <c r="T2871" i="4"/>
  <c r="T2872" i="4"/>
  <c r="T2873" i="4"/>
  <c r="T2874" i="4"/>
  <c r="T2875" i="4"/>
  <c r="T2876" i="4"/>
  <c r="T2877" i="4"/>
  <c r="T2878" i="4"/>
  <c r="T2879" i="4"/>
  <c r="T2880" i="4"/>
  <c r="T2881" i="4"/>
  <c r="T2882" i="4"/>
  <c r="T2883" i="4"/>
  <c r="T2884" i="4"/>
  <c r="T2885" i="4"/>
  <c r="T2886" i="4"/>
  <c r="T2887" i="4"/>
  <c r="T2888" i="4"/>
  <c r="T2889" i="4"/>
  <c r="T2890" i="4"/>
  <c r="T2891" i="4"/>
  <c r="T2892" i="4"/>
  <c r="T2893" i="4"/>
  <c r="T2894" i="4"/>
  <c r="T2895" i="4"/>
  <c r="T2896" i="4"/>
  <c r="T2897" i="4"/>
  <c r="T2898" i="4"/>
  <c r="T2899" i="4"/>
  <c r="T2900" i="4"/>
  <c r="T2901" i="4"/>
  <c r="T2902" i="4"/>
  <c r="T2903" i="4"/>
  <c r="T2904" i="4"/>
  <c r="T2905" i="4"/>
  <c r="T2906" i="4"/>
  <c r="T2907" i="4"/>
  <c r="T2908" i="4"/>
  <c r="T2909" i="4"/>
  <c r="T2910" i="4"/>
  <c r="T2911" i="4"/>
  <c r="T2912" i="4"/>
  <c r="T2913" i="4"/>
  <c r="T2914" i="4"/>
  <c r="T2915" i="4"/>
  <c r="T2916" i="4"/>
  <c r="T2917" i="4"/>
  <c r="T2918" i="4"/>
  <c r="T2919" i="4"/>
  <c r="T2920" i="4"/>
  <c r="T2921" i="4"/>
  <c r="T2922" i="4"/>
  <c r="T2923" i="4"/>
  <c r="T2924" i="4"/>
  <c r="T2925" i="4"/>
  <c r="T2926" i="4"/>
  <c r="T2927" i="4"/>
  <c r="T2928" i="4"/>
  <c r="T2929" i="4"/>
  <c r="T2930" i="4"/>
  <c r="T2931" i="4"/>
  <c r="T2932" i="4"/>
  <c r="T2933" i="4"/>
  <c r="T2934" i="4"/>
  <c r="T2935" i="4"/>
  <c r="T2936" i="4"/>
  <c r="T2937" i="4"/>
  <c r="T2938" i="4"/>
  <c r="T2939" i="4"/>
  <c r="T2940" i="4"/>
  <c r="T2941" i="4"/>
  <c r="T2942" i="4"/>
  <c r="T2943" i="4"/>
  <c r="T2944" i="4"/>
  <c r="T2945" i="4"/>
  <c r="S14" i="4"/>
  <c r="U17" i="4"/>
  <c r="U16" i="4"/>
  <c r="C22" i="7"/>
  <c r="C21" i="7"/>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V1099" i="4"/>
  <c r="V1100" i="4"/>
  <c r="V1101" i="4"/>
  <c r="V1102" i="4"/>
  <c r="V1103" i="4"/>
  <c r="V1104" i="4"/>
  <c r="V1105" i="4"/>
  <c r="V1106" i="4"/>
  <c r="V1107" i="4"/>
  <c r="V1108" i="4"/>
  <c r="V1109" i="4"/>
  <c r="V1110" i="4"/>
  <c r="V1111" i="4"/>
  <c r="V1112" i="4"/>
  <c r="V1113" i="4"/>
  <c r="V1114" i="4"/>
  <c r="V1115" i="4"/>
  <c r="V1116" i="4"/>
  <c r="V1117" i="4"/>
  <c r="V1118" i="4"/>
  <c r="V1119" i="4"/>
  <c r="V1120" i="4"/>
  <c r="V1121" i="4"/>
  <c r="V1122" i="4"/>
  <c r="V1123" i="4"/>
  <c r="V1124" i="4"/>
  <c r="V1125" i="4"/>
  <c r="V1126" i="4"/>
  <c r="V1127" i="4"/>
  <c r="V1128" i="4"/>
  <c r="V1129" i="4"/>
  <c r="V1130" i="4"/>
  <c r="V1131" i="4"/>
  <c r="V1132" i="4"/>
  <c r="V1133" i="4"/>
  <c r="V1134" i="4"/>
  <c r="V1135" i="4"/>
  <c r="V1136" i="4"/>
  <c r="V1137" i="4"/>
  <c r="V1138" i="4"/>
  <c r="V1139" i="4"/>
  <c r="V1140" i="4"/>
  <c r="V1141" i="4"/>
  <c r="V1142" i="4"/>
  <c r="V1143" i="4"/>
  <c r="V1144" i="4"/>
  <c r="V1145" i="4"/>
  <c r="V1146" i="4"/>
  <c r="V1147" i="4"/>
  <c r="V1148" i="4"/>
  <c r="V1149" i="4"/>
  <c r="V1150" i="4"/>
  <c r="V1151" i="4"/>
  <c r="V1152" i="4"/>
  <c r="V1153" i="4"/>
  <c r="V1154" i="4"/>
  <c r="V1155" i="4"/>
  <c r="V1156" i="4"/>
  <c r="V1157" i="4"/>
  <c r="V1158" i="4"/>
  <c r="V1159" i="4"/>
  <c r="V1160" i="4"/>
  <c r="V1161" i="4"/>
  <c r="V1162" i="4"/>
  <c r="V1163" i="4"/>
  <c r="V1164" i="4"/>
  <c r="V1165" i="4"/>
  <c r="V1166" i="4"/>
  <c r="V1167" i="4"/>
  <c r="V1168" i="4"/>
  <c r="V1169" i="4"/>
  <c r="V1170" i="4"/>
  <c r="V1171" i="4"/>
  <c r="V1172" i="4"/>
  <c r="V1173" i="4"/>
  <c r="V1174" i="4"/>
  <c r="V1175" i="4"/>
  <c r="V1176" i="4"/>
  <c r="V1177" i="4"/>
  <c r="V1178" i="4"/>
  <c r="V1179" i="4"/>
  <c r="V1180" i="4"/>
  <c r="V1181" i="4"/>
  <c r="V1182" i="4"/>
  <c r="V1183" i="4"/>
  <c r="V1184" i="4"/>
  <c r="V1185" i="4"/>
  <c r="V1186" i="4"/>
  <c r="V1187" i="4"/>
  <c r="V1188" i="4"/>
  <c r="V1189" i="4"/>
  <c r="V1190" i="4"/>
  <c r="V1191" i="4"/>
  <c r="V1192" i="4"/>
  <c r="V1193" i="4"/>
  <c r="V1194" i="4"/>
  <c r="V1195" i="4"/>
  <c r="V1196" i="4"/>
  <c r="V1197" i="4"/>
  <c r="V1198" i="4"/>
  <c r="V1199" i="4"/>
  <c r="V1200" i="4"/>
  <c r="V1201" i="4"/>
  <c r="V1202" i="4"/>
  <c r="V1203" i="4"/>
  <c r="V1204" i="4"/>
  <c r="V1205" i="4"/>
  <c r="V1206" i="4"/>
  <c r="V1207" i="4"/>
  <c r="V1208" i="4"/>
  <c r="V1209" i="4"/>
  <c r="V1210" i="4"/>
  <c r="V1211" i="4"/>
  <c r="V1212" i="4"/>
  <c r="V1213" i="4"/>
  <c r="V1214" i="4"/>
  <c r="V1215" i="4"/>
  <c r="V1216" i="4"/>
  <c r="V1217" i="4"/>
  <c r="V1218" i="4"/>
  <c r="V1219" i="4"/>
  <c r="V1220" i="4"/>
  <c r="V1221" i="4"/>
  <c r="V1222" i="4"/>
  <c r="V1223" i="4"/>
  <c r="V1224" i="4"/>
  <c r="V1225" i="4"/>
  <c r="V1226" i="4"/>
  <c r="V1227" i="4"/>
  <c r="V1228" i="4"/>
  <c r="V1229" i="4"/>
  <c r="V1230" i="4"/>
  <c r="V1231" i="4"/>
  <c r="V1232" i="4"/>
  <c r="V1233" i="4"/>
  <c r="V1234" i="4"/>
  <c r="V1235" i="4"/>
  <c r="V1236" i="4"/>
  <c r="V1237" i="4"/>
  <c r="V1238" i="4"/>
  <c r="V1239" i="4"/>
  <c r="V1240" i="4"/>
  <c r="V1241" i="4"/>
  <c r="V1242" i="4"/>
  <c r="V1243" i="4"/>
  <c r="V1244" i="4"/>
  <c r="V1245" i="4"/>
  <c r="V1246" i="4"/>
  <c r="V1247" i="4"/>
  <c r="V1248" i="4"/>
  <c r="V1249" i="4"/>
  <c r="V1250" i="4"/>
  <c r="V1251" i="4"/>
  <c r="V1252" i="4"/>
  <c r="V1253" i="4"/>
  <c r="V1254" i="4"/>
  <c r="V1255" i="4"/>
  <c r="V1256" i="4"/>
  <c r="V1257" i="4"/>
  <c r="V1258" i="4"/>
  <c r="V1259" i="4"/>
  <c r="V1260" i="4"/>
  <c r="V1261" i="4"/>
  <c r="V1262" i="4"/>
  <c r="V1263" i="4"/>
  <c r="V1264" i="4"/>
  <c r="V1265" i="4"/>
  <c r="V1266" i="4"/>
  <c r="V1267" i="4"/>
  <c r="V1268" i="4"/>
  <c r="V1269" i="4"/>
  <c r="V1270" i="4"/>
  <c r="V1271" i="4"/>
  <c r="V1272" i="4"/>
  <c r="V1273" i="4"/>
  <c r="V1274" i="4"/>
  <c r="V1275" i="4"/>
  <c r="V1276" i="4"/>
  <c r="V1277" i="4"/>
  <c r="V1278" i="4"/>
  <c r="V1279" i="4"/>
  <c r="V1280" i="4"/>
  <c r="V1281" i="4"/>
  <c r="V1282" i="4"/>
  <c r="V1283" i="4"/>
  <c r="V1284" i="4"/>
  <c r="V1285" i="4"/>
  <c r="V1286" i="4"/>
  <c r="V1287" i="4"/>
  <c r="V1288" i="4"/>
  <c r="V1289" i="4"/>
  <c r="V1290" i="4"/>
  <c r="V1291" i="4"/>
  <c r="V1292" i="4"/>
  <c r="V1293" i="4"/>
  <c r="V1294" i="4"/>
  <c r="V1295" i="4"/>
  <c r="V1296" i="4"/>
  <c r="V1297" i="4"/>
  <c r="V1298" i="4"/>
  <c r="V1299" i="4"/>
  <c r="V1300" i="4"/>
  <c r="V1301" i="4"/>
  <c r="V1302" i="4"/>
  <c r="V1303" i="4"/>
  <c r="V1304" i="4"/>
  <c r="V1305" i="4"/>
  <c r="V1306" i="4"/>
  <c r="V1307" i="4"/>
  <c r="V1308" i="4"/>
  <c r="V1309" i="4"/>
  <c r="V1310" i="4"/>
  <c r="V1311" i="4"/>
  <c r="V1312" i="4"/>
  <c r="V1313" i="4"/>
  <c r="V1314" i="4"/>
  <c r="V1315" i="4"/>
  <c r="V1316" i="4"/>
  <c r="V1317" i="4"/>
  <c r="V1318" i="4"/>
  <c r="V1319" i="4"/>
  <c r="V1320" i="4"/>
  <c r="V1321" i="4"/>
  <c r="V1322" i="4"/>
  <c r="V1323" i="4"/>
  <c r="V1324" i="4"/>
  <c r="V1325" i="4"/>
  <c r="V1326" i="4"/>
  <c r="V1327" i="4"/>
  <c r="V1328" i="4"/>
  <c r="V1329" i="4"/>
  <c r="V1330" i="4"/>
  <c r="V1331" i="4"/>
  <c r="V1332" i="4"/>
  <c r="V1333" i="4"/>
  <c r="V1334" i="4"/>
  <c r="V1335" i="4"/>
  <c r="V1336" i="4"/>
  <c r="V1337" i="4"/>
  <c r="V1338" i="4"/>
  <c r="V1339" i="4"/>
  <c r="V1340" i="4"/>
  <c r="V1341" i="4"/>
  <c r="V1342" i="4"/>
  <c r="V1343" i="4"/>
  <c r="V1344" i="4"/>
  <c r="V1345" i="4"/>
  <c r="V1346" i="4"/>
  <c r="V1347" i="4"/>
  <c r="V1348" i="4"/>
  <c r="V1349" i="4"/>
  <c r="V1350" i="4"/>
  <c r="V1351" i="4"/>
  <c r="V1352" i="4"/>
  <c r="V1353" i="4"/>
  <c r="V1354" i="4"/>
  <c r="V1355" i="4"/>
  <c r="V1356" i="4"/>
  <c r="V1357" i="4"/>
  <c r="V1358" i="4"/>
  <c r="V1359" i="4"/>
  <c r="V1360" i="4"/>
  <c r="V1361" i="4"/>
  <c r="V1362" i="4"/>
  <c r="V1363" i="4"/>
  <c r="V1364" i="4"/>
  <c r="V1365" i="4"/>
  <c r="V1366" i="4"/>
  <c r="V1367" i="4"/>
  <c r="V1368" i="4"/>
  <c r="V1369" i="4"/>
  <c r="V1370" i="4"/>
  <c r="V1371" i="4"/>
  <c r="V1372" i="4"/>
  <c r="V1373" i="4"/>
  <c r="V1374" i="4"/>
  <c r="V1375" i="4"/>
  <c r="V1376" i="4"/>
  <c r="V1377" i="4"/>
  <c r="V1378" i="4"/>
  <c r="V1379" i="4"/>
  <c r="V1380" i="4"/>
  <c r="V1381" i="4"/>
  <c r="V1382" i="4"/>
  <c r="V1383" i="4"/>
  <c r="V1384" i="4"/>
  <c r="V1385" i="4"/>
  <c r="V1386" i="4"/>
  <c r="V1387" i="4"/>
  <c r="V1388" i="4"/>
  <c r="V1389" i="4"/>
  <c r="V1390" i="4"/>
  <c r="V1391" i="4"/>
  <c r="V1392" i="4"/>
  <c r="V1393" i="4"/>
  <c r="V1394" i="4"/>
  <c r="V1395" i="4"/>
  <c r="V1396" i="4"/>
  <c r="V1397" i="4"/>
  <c r="V1398" i="4"/>
  <c r="V1399" i="4"/>
  <c r="V1400" i="4"/>
  <c r="V1401" i="4"/>
  <c r="V1402" i="4"/>
  <c r="V1403" i="4"/>
  <c r="V1404" i="4"/>
  <c r="V1405" i="4"/>
  <c r="V1406" i="4"/>
  <c r="V1407" i="4"/>
  <c r="V1408" i="4"/>
  <c r="V1409" i="4"/>
  <c r="V1410" i="4"/>
  <c r="V1411" i="4"/>
  <c r="V1412" i="4"/>
  <c r="V1413" i="4"/>
  <c r="V1414" i="4"/>
  <c r="V1415" i="4"/>
  <c r="V1416" i="4"/>
  <c r="V1417" i="4"/>
  <c r="V1418" i="4"/>
  <c r="V1419" i="4"/>
  <c r="V1420" i="4"/>
  <c r="V1421" i="4"/>
  <c r="V1422" i="4"/>
  <c r="V1423" i="4"/>
  <c r="V1424" i="4"/>
  <c r="V1425" i="4"/>
  <c r="V1426" i="4"/>
  <c r="V1427" i="4"/>
  <c r="V1428" i="4"/>
  <c r="V1429" i="4"/>
  <c r="V1430" i="4"/>
  <c r="V1431" i="4"/>
  <c r="V1432" i="4"/>
  <c r="V1433" i="4"/>
  <c r="V1434" i="4"/>
  <c r="V1435" i="4"/>
  <c r="V1436" i="4"/>
  <c r="V1437" i="4"/>
  <c r="V1438" i="4"/>
  <c r="V1439" i="4"/>
  <c r="V1440" i="4"/>
  <c r="V1441" i="4"/>
  <c r="V1442" i="4"/>
  <c r="V1443" i="4"/>
  <c r="V1444" i="4"/>
  <c r="V1445" i="4"/>
  <c r="V1446" i="4"/>
  <c r="V1447" i="4"/>
  <c r="V1448" i="4"/>
  <c r="V1449" i="4"/>
  <c r="V1450" i="4"/>
  <c r="V1451" i="4"/>
  <c r="V1452" i="4"/>
  <c r="V1453" i="4"/>
  <c r="V1454" i="4"/>
  <c r="V1455" i="4"/>
  <c r="V1456" i="4"/>
  <c r="V1457" i="4"/>
  <c r="V1458" i="4"/>
  <c r="V1459" i="4"/>
  <c r="V1460" i="4"/>
  <c r="V1461" i="4"/>
  <c r="V1462" i="4"/>
  <c r="V1463" i="4"/>
  <c r="V1464" i="4"/>
  <c r="V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89" i="4"/>
  <c r="V1490" i="4"/>
  <c r="V1491" i="4"/>
  <c r="V1492" i="4"/>
  <c r="V1493" i="4"/>
  <c r="V1494" i="4"/>
  <c r="V1495" i="4"/>
  <c r="V1496" i="4"/>
  <c r="V1497" i="4"/>
  <c r="V1498" i="4"/>
  <c r="V1499" i="4"/>
  <c r="V1500" i="4"/>
  <c r="V1501" i="4"/>
  <c r="V1502" i="4"/>
  <c r="V1503" i="4"/>
  <c r="V1504" i="4"/>
  <c r="V1505" i="4"/>
  <c r="V1506" i="4"/>
  <c r="V1507" i="4"/>
  <c r="V1508" i="4"/>
  <c r="V1509" i="4"/>
  <c r="V1510" i="4"/>
  <c r="V1511" i="4"/>
  <c r="V1512" i="4"/>
  <c r="V1513" i="4"/>
  <c r="V1514" i="4"/>
  <c r="V1515" i="4"/>
  <c r="V1516" i="4"/>
  <c r="V1517" i="4"/>
  <c r="V1518" i="4"/>
  <c r="V1519" i="4"/>
  <c r="V1520" i="4"/>
  <c r="V1521" i="4"/>
  <c r="V1522" i="4"/>
  <c r="V1523" i="4"/>
  <c r="V1524" i="4"/>
  <c r="V1525" i="4"/>
  <c r="V1526" i="4"/>
  <c r="V1527" i="4"/>
  <c r="V1528" i="4"/>
  <c r="V1529" i="4"/>
  <c r="V1530" i="4"/>
  <c r="V1531" i="4"/>
  <c r="V1532" i="4"/>
  <c r="V1533" i="4"/>
  <c r="V1534" i="4"/>
  <c r="V1535" i="4"/>
  <c r="V1536" i="4"/>
  <c r="V1537" i="4"/>
  <c r="V1538" i="4"/>
  <c r="V1539" i="4"/>
  <c r="V1540" i="4"/>
  <c r="V1541" i="4"/>
  <c r="V1542" i="4"/>
  <c r="V1543" i="4"/>
  <c r="V1544" i="4"/>
  <c r="V1545" i="4"/>
  <c r="V1546" i="4"/>
  <c r="V1547" i="4"/>
  <c r="V1548" i="4"/>
  <c r="V1549" i="4"/>
  <c r="V1550" i="4"/>
  <c r="V1551" i="4"/>
  <c r="V1552" i="4"/>
  <c r="V1553" i="4"/>
  <c r="V1554" i="4"/>
  <c r="V1555" i="4"/>
  <c r="V1556" i="4"/>
  <c r="V1557" i="4"/>
  <c r="V1558" i="4"/>
  <c r="V1559" i="4"/>
  <c r="V1560" i="4"/>
  <c r="V1561" i="4"/>
  <c r="V1562" i="4"/>
  <c r="V1563" i="4"/>
  <c r="V1564" i="4"/>
  <c r="V1565" i="4"/>
  <c r="V1566" i="4"/>
  <c r="V1567" i="4"/>
  <c r="V1568" i="4"/>
  <c r="V1569" i="4"/>
  <c r="V1570" i="4"/>
  <c r="V1571" i="4"/>
  <c r="V1572" i="4"/>
  <c r="V1573" i="4"/>
  <c r="V1574" i="4"/>
  <c r="V1575" i="4"/>
  <c r="V1576" i="4"/>
  <c r="V1577" i="4"/>
  <c r="V1578" i="4"/>
  <c r="V1579" i="4"/>
  <c r="V1580" i="4"/>
  <c r="V1581" i="4"/>
  <c r="V1582" i="4"/>
  <c r="V1583" i="4"/>
  <c r="V1584" i="4"/>
  <c r="V1585" i="4"/>
  <c r="V1586" i="4"/>
  <c r="V1587" i="4"/>
  <c r="V1588" i="4"/>
  <c r="V1589" i="4"/>
  <c r="V1590" i="4"/>
  <c r="V1591" i="4"/>
  <c r="V1592" i="4"/>
  <c r="V1593" i="4"/>
  <c r="V1594" i="4"/>
  <c r="V1595" i="4"/>
  <c r="V1596" i="4"/>
  <c r="V1597" i="4"/>
  <c r="V1598" i="4"/>
  <c r="V1599" i="4"/>
  <c r="V1600" i="4"/>
  <c r="V1601" i="4"/>
  <c r="V1602" i="4"/>
  <c r="V1603" i="4"/>
  <c r="V1604" i="4"/>
  <c r="V1605" i="4"/>
  <c r="V1606" i="4"/>
  <c r="V1607" i="4"/>
  <c r="V1608" i="4"/>
  <c r="V1609" i="4"/>
  <c r="V1610" i="4"/>
  <c r="V1611" i="4"/>
  <c r="V1612" i="4"/>
  <c r="V1613" i="4"/>
  <c r="V1614" i="4"/>
  <c r="V1615" i="4"/>
  <c r="V1616" i="4"/>
  <c r="V1617" i="4"/>
  <c r="V1618" i="4"/>
  <c r="V1619" i="4"/>
  <c r="V1620" i="4"/>
  <c r="V1621" i="4"/>
  <c r="V1622" i="4"/>
  <c r="V1623" i="4"/>
  <c r="V1624" i="4"/>
  <c r="V1625" i="4"/>
  <c r="V1626" i="4"/>
  <c r="V1627" i="4"/>
  <c r="V1628" i="4"/>
  <c r="V1629" i="4"/>
  <c r="V1630" i="4"/>
  <c r="V1631" i="4"/>
  <c r="V1632" i="4"/>
  <c r="V1633" i="4"/>
  <c r="V1634" i="4"/>
  <c r="V1635" i="4"/>
  <c r="V1636" i="4"/>
  <c r="V1637" i="4"/>
  <c r="V1638" i="4"/>
  <c r="V1639" i="4"/>
  <c r="V1640" i="4"/>
  <c r="V1641" i="4"/>
  <c r="V1642" i="4"/>
  <c r="V1643" i="4"/>
  <c r="V1644" i="4"/>
  <c r="V1645" i="4"/>
  <c r="V1646" i="4"/>
  <c r="V1647" i="4"/>
  <c r="V1648" i="4"/>
  <c r="V1649" i="4"/>
  <c r="V1650" i="4"/>
  <c r="V1651" i="4"/>
  <c r="V1652" i="4"/>
  <c r="V1653" i="4"/>
  <c r="V1654" i="4"/>
  <c r="V1655" i="4"/>
  <c r="V1656" i="4"/>
  <c r="V1657" i="4"/>
  <c r="V1658" i="4"/>
  <c r="V1659" i="4"/>
  <c r="V1660" i="4"/>
  <c r="V1661" i="4"/>
  <c r="V1662" i="4"/>
  <c r="V1663" i="4"/>
  <c r="V1664" i="4"/>
  <c r="V1665" i="4"/>
  <c r="V1666" i="4"/>
  <c r="V1667" i="4"/>
  <c r="V1668" i="4"/>
  <c r="V1669" i="4"/>
  <c r="V1670" i="4"/>
  <c r="V1671" i="4"/>
  <c r="V1672" i="4"/>
  <c r="V1673" i="4"/>
  <c r="V1674" i="4"/>
  <c r="V1675" i="4"/>
  <c r="V1676" i="4"/>
  <c r="V1677" i="4"/>
  <c r="V1678" i="4"/>
  <c r="V1679" i="4"/>
  <c r="V1680" i="4"/>
  <c r="V1681" i="4"/>
  <c r="V1682"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V1962" i="4"/>
  <c r="V1963" i="4"/>
  <c r="V1964" i="4"/>
  <c r="V1965" i="4"/>
  <c r="V1966" i="4"/>
  <c r="V1967" i="4"/>
  <c r="V1968" i="4"/>
  <c r="V1969" i="4"/>
  <c r="V1970" i="4"/>
  <c r="V1971" i="4"/>
  <c r="V1972" i="4"/>
  <c r="V1973" i="4"/>
  <c r="V1974" i="4"/>
  <c r="V1975" i="4"/>
  <c r="V1976" i="4"/>
  <c r="V1977" i="4"/>
  <c r="V1978" i="4"/>
  <c r="V1979" i="4"/>
  <c r="V1980" i="4"/>
  <c r="V1981" i="4"/>
  <c r="V1982" i="4"/>
  <c r="V1983" i="4"/>
  <c r="V1984" i="4"/>
  <c r="V1985" i="4"/>
  <c r="V1986"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V2505" i="4"/>
  <c r="V2506" i="4"/>
  <c r="V2507" i="4"/>
  <c r="V2508" i="4"/>
  <c r="V2509" i="4"/>
  <c r="V2510" i="4"/>
  <c r="V2511" i="4"/>
  <c r="V2512" i="4"/>
  <c r="V2513" i="4"/>
  <c r="V2514" i="4"/>
  <c r="V2515" i="4"/>
  <c r="V2516" i="4"/>
  <c r="V2517" i="4"/>
  <c r="V2518" i="4"/>
  <c r="V2519" i="4"/>
  <c r="V2520" i="4"/>
  <c r="V2521" i="4"/>
  <c r="V2522" i="4"/>
  <c r="V2523" i="4"/>
  <c r="V2524" i="4"/>
  <c r="V2525" i="4"/>
  <c r="V2526" i="4"/>
  <c r="V2527" i="4"/>
  <c r="V2528" i="4"/>
  <c r="V2529" i="4"/>
  <c r="V2530" i="4"/>
  <c r="V2531" i="4"/>
  <c r="V2532" i="4"/>
  <c r="V2533" i="4"/>
  <c r="V2534" i="4"/>
  <c r="V2535" i="4"/>
  <c r="V2536" i="4"/>
  <c r="V2537" i="4"/>
  <c r="V2538" i="4"/>
  <c r="V2539" i="4"/>
  <c r="V2540" i="4"/>
  <c r="V2541" i="4"/>
  <c r="V2542" i="4"/>
  <c r="V2543" i="4"/>
  <c r="V2544" i="4"/>
  <c r="V2545" i="4"/>
  <c r="V2546" i="4"/>
  <c r="V2547" i="4"/>
  <c r="V2548" i="4"/>
  <c r="V2549" i="4"/>
  <c r="V2550" i="4"/>
  <c r="V2551" i="4"/>
  <c r="V2552" i="4"/>
  <c r="V2553" i="4"/>
  <c r="V2554" i="4"/>
  <c r="V2555" i="4"/>
  <c r="V2556" i="4"/>
  <c r="V2557" i="4"/>
  <c r="V2558" i="4"/>
  <c r="V2559" i="4"/>
  <c r="V2560" i="4"/>
  <c r="V2561" i="4"/>
  <c r="V2562" i="4"/>
  <c r="V2563" i="4"/>
  <c r="V2564" i="4"/>
  <c r="V2565" i="4"/>
  <c r="V2566" i="4"/>
  <c r="V2567" i="4"/>
  <c r="V2568" i="4"/>
  <c r="V2569" i="4"/>
  <c r="V2570" i="4"/>
  <c r="V2571" i="4"/>
  <c r="V2572" i="4"/>
  <c r="V2573" i="4"/>
  <c r="V2574" i="4"/>
  <c r="V2575" i="4"/>
  <c r="V2576" i="4"/>
  <c r="V2577" i="4"/>
  <c r="V2578" i="4"/>
  <c r="V2579" i="4"/>
  <c r="V2580" i="4"/>
  <c r="V2581" i="4"/>
  <c r="V2582" i="4"/>
  <c r="V2583" i="4"/>
  <c r="V2584" i="4"/>
  <c r="V2585" i="4"/>
  <c r="V2586" i="4"/>
  <c r="V2587" i="4"/>
  <c r="V2588" i="4"/>
  <c r="V2589" i="4"/>
  <c r="V2590" i="4"/>
  <c r="V2591" i="4"/>
  <c r="V2592" i="4"/>
  <c r="V2593" i="4"/>
  <c r="V2594" i="4"/>
  <c r="V2595" i="4"/>
  <c r="V2596" i="4"/>
  <c r="V2597" i="4"/>
  <c r="V2598" i="4"/>
  <c r="V2599" i="4"/>
  <c r="V2600" i="4"/>
  <c r="V2601" i="4"/>
  <c r="V2602" i="4"/>
  <c r="V2603" i="4"/>
  <c r="V2604" i="4"/>
  <c r="V2605" i="4"/>
  <c r="V2606" i="4"/>
  <c r="V2607" i="4"/>
  <c r="V2608" i="4"/>
  <c r="V2609" i="4"/>
  <c r="V2610" i="4"/>
  <c r="V2611" i="4"/>
  <c r="V2612" i="4"/>
  <c r="V2613" i="4"/>
  <c r="V2614" i="4"/>
  <c r="V2615" i="4"/>
  <c r="V2616" i="4"/>
  <c r="V2617" i="4"/>
  <c r="V2618" i="4"/>
  <c r="V2619" i="4"/>
  <c r="V2620" i="4"/>
  <c r="V2621" i="4"/>
  <c r="V2622" i="4"/>
  <c r="V2623" i="4"/>
  <c r="V2624" i="4"/>
  <c r="V2625" i="4"/>
  <c r="V2626" i="4"/>
  <c r="V2627" i="4"/>
  <c r="V2628" i="4"/>
  <c r="V2629" i="4"/>
  <c r="V2630" i="4"/>
  <c r="V2631" i="4"/>
  <c r="V2632" i="4"/>
  <c r="V2633" i="4"/>
  <c r="V2634" i="4"/>
  <c r="V2635" i="4"/>
  <c r="V2636" i="4"/>
  <c r="V2637" i="4"/>
  <c r="V2638" i="4"/>
  <c r="V2639" i="4"/>
  <c r="V2640" i="4"/>
  <c r="V2641" i="4"/>
  <c r="V2642" i="4"/>
  <c r="V2643" i="4"/>
  <c r="V2644" i="4"/>
  <c r="V2645" i="4"/>
  <c r="V2646" i="4"/>
  <c r="V2647" i="4"/>
  <c r="V2648" i="4"/>
  <c r="V2649" i="4"/>
  <c r="V2650" i="4"/>
  <c r="V2651" i="4"/>
  <c r="V2652" i="4"/>
  <c r="V2653" i="4"/>
  <c r="V2654" i="4"/>
  <c r="V2655" i="4"/>
  <c r="V2656" i="4"/>
  <c r="V2657" i="4"/>
  <c r="V2658" i="4"/>
  <c r="V2659" i="4"/>
  <c r="V2660" i="4"/>
  <c r="V2661" i="4"/>
  <c r="V2662" i="4"/>
  <c r="V2663" i="4"/>
  <c r="V2664" i="4"/>
  <c r="V2665" i="4"/>
  <c r="V2666" i="4"/>
  <c r="V2667" i="4"/>
  <c r="V2668" i="4"/>
  <c r="V2669" i="4"/>
  <c r="V2670" i="4"/>
  <c r="V2671" i="4"/>
  <c r="V2672" i="4"/>
  <c r="V2673" i="4"/>
  <c r="V2674" i="4"/>
  <c r="V2675" i="4"/>
  <c r="V2676" i="4"/>
  <c r="V2677" i="4"/>
  <c r="V2678" i="4"/>
  <c r="V2679" i="4"/>
  <c r="V2680" i="4"/>
  <c r="V2681" i="4"/>
  <c r="V2682" i="4"/>
  <c r="V2683" i="4"/>
  <c r="V2684" i="4"/>
  <c r="V2685" i="4"/>
  <c r="V2686" i="4"/>
  <c r="V2687" i="4"/>
  <c r="V2688" i="4"/>
  <c r="V2689" i="4"/>
  <c r="V2690" i="4"/>
  <c r="V2691" i="4"/>
  <c r="V2692" i="4"/>
  <c r="V2693" i="4"/>
  <c r="V2694" i="4"/>
  <c r="V2695" i="4"/>
  <c r="V2696" i="4"/>
  <c r="V2697" i="4"/>
  <c r="V2698" i="4"/>
  <c r="V2699" i="4"/>
  <c r="V2700" i="4"/>
  <c r="V2701" i="4"/>
  <c r="V2702" i="4"/>
  <c r="V2703" i="4"/>
  <c r="V2704" i="4"/>
  <c r="V2705" i="4"/>
  <c r="V2706" i="4"/>
  <c r="V2707" i="4"/>
  <c r="V2708" i="4"/>
  <c r="V2709" i="4"/>
  <c r="V2710" i="4"/>
  <c r="V2711" i="4"/>
  <c r="V2712" i="4"/>
  <c r="V2713" i="4"/>
  <c r="V2714" i="4"/>
  <c r="V2715" i="4"/>
  <c r="V2716" i="4"/>
  <c r="V2717" i="4"/>
  <c r="V2718" i="4"/>
  <c r="V2719" i="4"/>
  <c r="V2720" i="4"/>
  <c r="V2721" i="4"/>
  <c r="V2722" i="4"/>
  <c r="V2723" i="4"/>
  <c r="V2724" i="4"/>
  <c r="V2725" i="4"/>
  <c r="V2726" i="4"/>
  <c r="V2727" i="4"/>
  <c r="V2728" i="4"/>
  <c r="V2729" i="4"/>
  <c r="V2730" i="4"/>
  <c r="V2731" i="4"/>
  <c r="V2732" i="4"/>
  <c r="V2733" i="4"/>
  <c r="V2734" i="4"/>
  <c r="V2735" i="4"/>
  <c r="V2736" i="4"/>
  <c r="V2737" i="4"/>
  <c r="V2738" i="4"/>
  <c r="V2739" i="4"/>
  <c r="V2740" i="4"/>
  <c r="V2741" i="4"/>
  <c r="V2742" i="4"/>
  <c r="V2743" i="4"/>
  <c r="V2744" i="4"/>
  <c r="V2745" i="4"/>
  <c r="V2746" i="4"/>
  <c r="V2747" i="4"/>
  <c r="V2748" i="4"/>
  <c r="V2749" i="4"/>
  <c r="V2750" i="4"/>
  <c r="V2751" i="4"/>
  <c r="V2752" i="4"/>
  <c r="V2753" i="4"/>
  <c r="V2754" i="4"/>
  <c r="V2755" i="4"/>
  <c r="V2756" i="4"/>
  <c r="V2757" i="4"/>
  <c r="V2758" i="4"/>
  <c r="V2759" i="4"/>
  <c r="V2760" i="4"/>
  <c r="V2761" i="4"/>
  <c r="V2762" i="4"/>
  <c r="V2763" i="4"/>
  <c r="V2764" i="4"/>
  <c r="V2765" i="4"/>
  <c r="V2766" i="4"/>
  <c r="V2767" i="4"/>
  <c r="V2768" i="4"/>
  <c r="V2769" i="4"/>
  <c r="V2770" i="4"/>
  <c r="V2771" i="4"/>
  <c r="V2772" i="4"/>
  <c r="V2773" i="4"/>
  <c r="V2774" i="4"/>
  <c r="V2775" i="4"/>
  <c r="V2776" i="4"/>
  <c r="V2777" i="4"/>
  <c r="V2778" i="4"/>
  <c r="V2779" i="4"/>
  <c r="V2780" i="4"/>
  <c r="V2781" i="4"/>
  <c r="V2782" i="4"/>
  <c r="V2783" i="4"/>
  <c r="V2784" i="4"/>
  <c r="V2785" i="4"/>
  <c r="V2786" i="4"/>
  <c r="V2787" i="4"/>
  <c r="V2788" i="4"/>
  <c r="V2789" i="4"/>
  <c r="V2790" i="4"/>
  <c r="V2791" i="4"/>
  <c r="V2792" i="4"/>
  <c r="V2793" i="4"/>
  <c r="V2794" i="4"/>
  <c r="V2795" i="4"/>
  <c r="V2796" i="4"/>
  <c r="V2797" i="4"/>
  <c r="V2798" i="4"/>
  <c r="V2799" i="4"/>
  <c r="V2800" i="4"/>
  <c r="V2801" i="4"/>
  <c r="V2802" i="4"/>
  <c r="V2803" i="4"/>
  <c r="V2804" i="4"/>
  <c r="V2805" i="4"/>
  <c r="V2806" i="4"/>
  <c r="V2807" i="4"/>
  <c r="V2808" i="4"/>
  <c r="V2809" i="4"/>
  <c r="V2810" i="4"/>
  <c r="V2811" i="4"/>
  <c r="V2812" i="4"/>
  <c r="V2813" i="4"/>
  <c r="V2814" i="4"/>
  <c r="V2815" i="4"/>
  <c r="V2816" i="4"/>
  <c r="V2817" i="4"/>
  <c r="V2818" i="4"/>
  <c r="V2819" i="4"/>
  <c r="V2820" i="4"/>
  <c r="V2821" i="4"/>
  <c r="V2822" i="4"/>
  <c r="V2823" i="4"/>
  <c r="V2824" i="4"/>
  <c r="V2825" i="4"/>
  <c r="V2826" i="4"/>
  <c r="V2827" i="4"/>
  <c r="V2828" i="4"/>
  <c r="V2829" i="4"/>
  <c r="V2830" i="4"/>
  <c r="V2831" i="4"/>
  <c r="V2832" i="4"/>
  <c r="V2833" i="4"/>
  <c r="V2834" i="4"/>
  <c r="V2835" i="4"/>
  <c r="V2836" i="4"/>
  <c r="V2837" i="4"/>
  <c r="V2838" i="4"/>
  <c r="V2839" i="4"/>
  <c r="V2840" i="4"/>
  <c r="V2841" i="4"/>
  <c r="V2842" i="4"/>
  <c r="V2843" i="4"/>
  <c r="V2844" i="4"/>
  <c r="V2845" i="4"/>
  <c r="V2846" i="4"/>
  <c r="V2847" i="4"/>
  <c r="V2848" i="4"/>
  <c r="V2849" i="4"/>
  <c r="V2850" i="4"/>
  <c r="V2851" i="4"/>
  <c r="V2852" i="4"/>
  <c r="V2853" i="4"/>
  <c r="V2854" i="4"/>
  <c r="V2855" i="4"/>
  <c r="V2856" i="4"/>
  <c r="V2857" i="4"/>
  <c r="V2858" i="4"/>
  <c r="V2859" i="4"/>
  <c r="V2860" i="4"/>
  <c r="V2861" i="4"/>
  <c r="V2862" i="4"/>
  <c r="V2863" i="4"/>
  <c r="V2864" i="4"/>
  <c r="V2865" i="4"/>
  <c r="V2866" i="4"/>
  <c r="V2867" i="4"/>
  <c r="V2868" i="4"/>
  <c r="V2869" i="4"/>
  <c r="V2870" i="4"/>
  <c r="V2871" i="4"/>
  <c r="V2872" i="4"/>
  <c r="V2873" i="4"/>
  <c r="V2874" i="4"/>
  <c r="V2875" i="4"/>
  <c r="V2876" i="4"/>
  <c r="V2877" i="4"/>
  <c r="V2878" i="4"/>
  <c r="V2879" i="4"/>
  <c r="V2880" i="4"/>
  <c r="V2881" i="4"/>
  <c r="V2882" i="4"/>
  <c r="V2883" i="4"/>
  <c r="V2884" i="4"/>
  <c r="V2885" i="4"/>
  <c r="V2886" i="4"/>
  <c r="V2887" i="4"/>
  <c r="V2888" i="4"/>
  <c r="V2889" i="4"/>
  <c r="V2890" i="4"/>
  <c r="V2891" i="4"/>
  <c r="V2892" i="4"/>
  <c r="V2893" i="4"/>
  <c r="V2894" i="4"/>
  <c r="V2895" i="4"/>
  <c r="V2896" i="4"/>
  <c r="V2897" i="4"/>
  <c r="V2898" i="4"/>
  <c r="V2899" i="4"/>
  <c r="V2900" i="4"/>
  <c r="V2901" i="4"/>
  <c r="V2902" i="4"/>
  <c r="V2903" i="4"/>
  <c r="V2904" i="4"/>
  <c r="V2905" i="4"/>
  <c r="V2906" i="4"/>
  <c r="V2907" i="4"/>
  <c r="V2908" i="4"/>
  <c r="V2909" i="4"/>
  <c r="V2910" i="4"/>
  <c r="V2911" i="4"/>
  <c r="V2912" i="4"/>
  <c r="V2913" i="4"/>
  <c r="V2914" i="4"/>
  <c r="V2915" i="4"/>
  <c r="V2916" i="4"/>
  <c r="V2917" i="4"/>
  <c r="V2918" i="4"/>
  <c r="V2919" i="4"/>
  <c r="V2920" i="4"/>
  <c r="V2921" i="4"/>
  <c r="V2922" i="4"/>
  <c r="V2923" i="4"/>
  <c r="V2924" i="4"/>
  <c r="V2925" i="4"/>
  <c r="V2926" i="4"/>
  <c r="V2927" i="4"/>
  <c r="V2928" i="4"/>
  <c r="V2929" i="4"/>
  <c r="V2930" i="4"/>
  <c r="V2931" i="4"/>
  <c r="V2932" i="4"/>
  <c r="V2933" i="4"/>
  <c r="V2934" i="4"/>
  <c r="V2935" i="4"/>
  <c r="V2936" i="4"/>
  <c r="V2937" i="4"/>
  <c r="V2938" i="4"/>
  <c r="V2939" i="4"/>
  <c r="V2940" i="4"/>
  <c r="V2941" i="4"/>
  <c r="V2942" i="4"/>
  <c r="V2943" i="4"/>
  <c r="V2944" i="4"/>
  <c r="V2945" i="4"/>
  <c r="V14" i="4"/>
  <c r="E105" i="7"/>
  <c r="C15" i="7"/>
  <c r="I11" i="7"/>
  <c r="I12" i="7"/>
  <c r="C12" i="7"/>
  <c r="C11" i="7"/>
  <c r="C10" i="7"/>
  <c r="I9" i="7"/>
  <c r="I8" i="7"/>
  <c r="I7" i="7"/>
  <c r="I6" i="7"/>
  <c r="B2945" i="4"/>
  <c r="U2945" i="4"/>
  <c r="S2945" i="4"/>
  <c r="B2944" i="4"/>
  <c r="U2944" i="4"/>
  <c r="S2944" i="4"/>
  <c r="B2943" i="4"/>
  <c r="U2943" i="4"/>
  <c r="S2943" i="4"/>
  <c r="B2942" i="4"/>
  <c r="U2942" i="4"/>
  <c r="S2942" i="4"/>
  <c r="B2941" i="4"/>
  <c r="U2941" i="4"/>
  <c r="S2941" i="4"/>
  <c r="B2940" i="4"/>
  <c r="U2940" i="4"/>
  <c r="S2940" i="4"/>
  <c r="B2939" i="4"/>
  <c r="U2939" i="4"/>
  <c r="S2939" i="4"/>
  <c r="B2938" i="4"/>
  <c r="U2938" i="4"/>
  <c r="S2938" i="4"/>
  <c r="B2937" i="4"/>
  <c r="U2937" i="4"/>
  <c r="S2937" i="4"/>
  <c r="B2936" i="4"/>
  <c r="U2936" i="4"/>
  <c r="S2936" i="4"/>
  <c r="B2935" i="4"/>
  <c r="U2935" i="4"/>
  <c r="S2935" i="4"/>
  <c r="B2934" i="4"/>
  <c r="U2934" i="4"/>
  <c r="S2934" i="4"/>
  <c r="B2933" i="4"/>
  <c r="U2933" i="4"/>
  <c r="S2933" i="4"/>
  <c r="B2932" i="4"/>
  <c r="U2932" i="4"/>
  <c r="S2932" i="4"/>
  <c r="B2931" i="4"/>
  <c r="U2931" i="4"/>
  <c r="S2931" i="4"/>
  <c r="B2930" i="4"/>
  <c r="U2930" i="4"/>
  <c r="S2930" i="4"/>
  <c r="B2929" i="4"/>
  <c r="U2929" i="4"/>
  <c r="S2929" i="4"/>
  <c r="B2928" i="4"/>
  <c r="U2928" i="4"/>
  <c r="S2928" i="4"/>
  <c r="B2927" i="4"/>
  <c r="U2927" i="4"/>
  <c r="S2927" i="4"/>
  <c r="B2926" i="4"/>
  <c r="U2926" i="4"/>
  <c r="S2926" i="4"/>
  <c r="B2925" i="4"/>
  <c r="U2925" i="4"/>
  <c r="S2925" i="4"/>
  <c r="B2924" i="4"/>
  <c r="U2924" i="4"/>
  <c r="S2924" i="4"/>
  <c r="B2923" i="4"/>
  <c r="U2923" i="4"/>
  <c r="S2923" i="4"/>
  <c r="B2922" i="4"/>
  <c r="U2922" i="4"/>
  <c r="S2922" i="4"/>
  <c r="B2921" i="4"/>
  <c r="U2921" i="4"/>
  <c r="S2921" i="4"/>
  <c r="B2920" i="4"/>
  <c r="U2920" i="4"/>
  <c r="S2920" i="4"/>
  <c r="B2919" i="4"/>
  <c r="U2919" i="4"/>
  <c r="S2919" i="4"/>
  <c r="B2918" i="4"/>
  <c r="U2918" i="4"/>
  <c r="S2918" i="4"/>
  <c r="B2917" i="4"/>
  <c r="U2917" i="4"/>
  <c r="S2917" i="4"/>
  <c r="B2916" i="4"/>
  <c r="U2916" i="4"/>
  <c r="S2916" i="4"/>
  <c r="B2915" i="4"/>
  <c r="U2915" i="4"/>
  <c r="S2915" i="4"/>
  <c r="B2914" i="4"/>
  <c r="U2914" i="4"/>
  <c r="S2914" i="4"/>
  <c r="B2913" i="4"/>
  <c r="U2913" i="4"/>
  <c r="S2913" i="4"/>
  <c r="B2912" i="4"/>
  <c r="U2912" i="4"/>
  <c r="S2912" i="4"/>
  <c r="B2911" i="4"/>
  <c r="U2911" i="4"/>
  <c r="S2911" i="4"/>
  <c r="B2910" i="4"/>
  <c r="U2910" i="4"/>
  <c r="S2910" i="4"/>
  <c r="B2909" i="4"/>
  <c r="U2909" i="4"/>
  <c r="S2909" i="4"/>
  <c r="B2908" i="4"/>
  <c r="U2908" i="4"/>
  <c r="S2908" i="4"/>
  <c r="B2907" i="4"/>
  <c r="U2907" i="4"/>
  <c r="S2907" i="4"/>
  <c r="B2906" i="4"/>
  <c r="U2906" i="4"/>
  <c r="S2906" i="4"/>
  <c r="B2905" i="4"/>
  <c r="U2905" i="4"/>
  <c r="S2905" i="4"/>
  <c r="B2904" i="4"/>
  <c r="U2904" i="4"/>
  <c r="S2904" i="4"/>
  <c r="B2903" i="4"/>
  <c r="U2903" i="4"/>
  <c r="S2903" i="4"/>
  <c r="B2902" i="4"/>
  <c r="U2902" i="4"/>
  <c r="S2902" i="4"/>
  <c r="B2901" i="4"/>
  <c r="U2901" i="4"/>
  <c r="S2901" i="4"/>
  <c r="B2900" i="4"/>
  <c r="U2900" i="4"/>
  <c r="S2900" i="4"/>
  <c r="B2899" i="4"/>
  <c r="U2899" i="4"/>
  <c r="S2899" i="4"/>
  <c r="B2898" i="4"/>
  <c r="U2898" i="4"/>
  <c r="S2898" i="4"/>
  <c r="B2897" i="4"/>
  <c r="U2897" i="4"/>
  <c r="S2897" i="4"/>
  <c r="B2896" i="4"/>
  <c r="U2896" i="4"/>
  <c r="S2896" i="4"/>
  <c r="B2895" i="4"/>
  <c r="U2895" i="4"/>
  <c r="S2895" i="4"/>
  <c r="B2894" i="4"/>
  <c r="U2894" i="4"/>
  <c r="S2894" i="4"/>
  <c r="B2893" i="4"/>
  <c r="U2893" i="4"/>
  <c r="S2893" i="4"/>
  <c r="B2892" i="4"/>
  <c r="U2892" i="4"/>
  <c r="S2892" i="4"/>
  <c r="B2891" i="4"/>
  <c r="U2891" i="4"/>
  <c r="S2891" i="4"/>
  <c r="B2890" i="4"/>
  <c r="U2890" i="4"/>
  <c r="S2890" i="4"/>
  <c r="B2889" i="4"/>
  <c r="U2889" i="4"/>
  <c r="S2889" i="4"/>
  <c r="B2888" i="4"/>
  <c r="U2888" i="4"/>
  <c r="S2888" i="4"/>
  <c r="B2887" i="4"/>
  <c r="U2887" i="4"/>
  <c r="S2887" i="4"/>
  <c r="B2886" i="4"/>
  <c r="U2886" i="4"/>
  <c r="S2886" i="4"/>
  <c r="B2885" i="4"/>
  <c r="U2885" i="4"/>
  <c r="S2885" i="4"/>
  <c r="B2884" i="4"/>
  <c r="U2884" i="4"/>
  <c r="S2884" i="4"/>
  <c r="B2883" i="4"/>
  <c r="U2883" i="4"/>
  <c r="S2883" i="4"/>
  <c r="B2882" i="4"/>
  <c r="U2882" i="4"/>
  <c r="S2882" i="4"/>
  <c r="B2881" i="4"/>
  <c r="U2881" i="4"/>
  <c r="S2881" i="4"/>
  <c r="B2880" i="4"/>
  <c r="U2880" i="4"/>
  <c r="S2880" i="4"/>
  <c r="B2879" i="4"/>
  <c r="U2879" i="4"/>
  <c r="S2879" i="4"/>
  <c r="B2878" i="4"/>
  <c r="U2878" i="4"/>
  <c r="S2878" i="4"/>
  <c r="B2877" i="4"/>
  <c r="U2877" i="4"/>
  <c r="S2877" i="4"/>
  <c r="B2876" i="4"/>
  <c r="U2876" i="4"/>
  <c r="S2876" i="4"/>
  <c r="B2875" i="4"/>
  <c r="U2875" i="4"/>
  <c r="S2875" i="4"/>
  <c r="B2874" i="4"/>
  <c r="U2874" i="4"/>
  <c r="S2874" i="4"/>
  <c r="B2873" i="4"/>
  <c r="U2873" i="4"/>
  <c r="S2873" i="4"/>
  <c r="B2872" i="4"/>
  <c r="U2872" i="4"/>
  <c r="S2872" i="4"/>
  <c r="B2871" i="4"/>
  <c r="U2871" i="4"/>
  <c r="S2871" i="4"/>
  <c r="B2870" i="4"/>
  <c r="U2870" i="4"/>
  <c r="S2870" i="4"/>
  <c r="B2869" i="4"/>
  <c r="U2869" i="4"/>
  <c r="S2869" i="4"/>
  <c r="B2868" i="4"/>
  <c r="U2868" i="4"/>
  <c r="S2868" i="4"/>
  <c r="B2867" i="4"/>
  <c r="U2867" i="4"/>
  <c r="S2867" i="4"/>
  <c r="B2866" i="4"/>
  <c r="U2866" i="4"/>
  <c r="S2866" i="4"/>
  <c r="B2865" i="4"/>
  <c r="U2865" i="4"/>
  <c r="S2865" i="4"/>
  <c r="B2864" i="4"/>
  <c r="U2864" i="4"/>
  <c r="S2864" i="4"/>
  <c r="B2863" i="4"/>
  <c r="U2863" i="4"/>
  <c r="S2863" i="4"/>
  <c r="B2862" i="4"/>
  <c r="U2862" i="4"/>
  <c r="S2862" i="4"/>
  <c r="B2861" i="4"/>
  <c r="U2861" i="4"/>
  <c r="S2861" i="4"/>
  <c r="B2860" i="4"/>
  <c r="U2860" i="4"/>
  <c r="S2860" i="4"/>
  <c r="B2859" i="4"/>
  <c r="U2859" i="4"/>
  <c r="S2859" i="4"/>
  <c r="B2858" i="4"/>
  <c r="U2858" i="4"/>
  <c r="S2858" i="4"/>
  <c r="B2857" i="4"/>
  <c r="U2857" i="4"/>
  <c r="S2857" i="4"/>
  <c r="B2856" i="4"/>
  <c r="U2856" i="4"/>
  <c r="S2856" i="4"/>
  <c r="B2855" i="4"/>
  <c r="U2855" i="4"/>
  <c r="S2855" i="4"/>
  <c r="B2854" i="4"/>
  <c r="U2854" i="4"/>
  <c r="S2854" i="4"/>
  <c r="B2853" i="4"/>
  <c r="U2853" i="4"/>
  <c r="S2853" i="4"/>
  <c r="B2852" i="4"/>
  <c r="U2852" i="4"/>
  <c r="S2852" i="4"/>
  <c r="B2851" i="4"/>
  <c r="U2851" i="4"/>
  <c r="S2851" i="4"/>
  <c r="B2850" i="4"/>
  <c r="U2850" i="4"/>
  <c r="S2850" i="4"/>
  <c r="B2849" i="4"/>
  <c r="U2849" i="4"/>
  <c r="S2849" i="4"/>
  <c r="B2848" i="4"/>
  <c r="U2848" i="4"/>
  <c r="S2848" i="4"/>
  <c r="B2847" i="4"/>
  <c r="U2847" i="4"/>
  <c r="S2847" i="4"/>
  <c r="B2846" i="4"/>
  <c r="U2846" i="4"/>
  <c r="S2846" i="4"/>
  <c r="B2845" i="4"/>
  <c r="U2845" i="4"/>
  <c r="S2845" i="4"/>
  <c r="B2844" i="4"/>
  <c r="U2844" i="4"/>
  <c r="S2844" i="4"/>
  <c r="B2843" i="4"/>
  <c r="U2843" i="4"/>
  <c r="S2843" i="4"/>
  <c r="B2842" i="4"/>
  <c r="U2842" i="4"/>
  <c r="S2842" i="4"/>
  <c r="B2841" i="4"/>
  <c r="U2841" i="4"/>
  <c r="S2841" i="4"/>
  <c r="B2840" i="4"/>
  <c r="U2840" i="4"/>
  <c r="S2840" i="4"/>
  <c r="B2839" i="4"/>
  <c r="U2839" i="4"/>
  <c r="S2839" i="4"/>
  <c r="B2838" i="4"/>
  <c r="U2838" i="4"/>
  <c r="S2838" i="4"/>
  <c r="B2837" i="4"/>
  <c r="U2837" i="4"/>
  <c r="S2837" i="4"/>
  <c r="B2836" i="4"/>
  <c r="U2836" i="4"/>
  <c r="S2836" i="4"/>
  <c r="B2835" i="4"/>
  <c r="U2835" i="4"/>
  <c r="S2835" i="4"/>
  <c r="B2834" i="4"/>
  <c r="U2834" i="4"/>
  <c r="S2834" i="4"/>
  <c r="B2833" i="4"/>
  <c r="U2833" i="4"/>
  <c r="S2833" i="4"/>
  <c r="B2832" i="4"/>
  <c r="U2832" i="4"/>
  <c r="S2832" i="4"/>
  <c r="B2831" i="4"/>
  <c r="U2831" i="4"/>
  <c r="S2831" i="4"/>
  <c r="B2830" i="4"/>
  <c r="U2830" i="4"/>
  <c r="S2830" i="4"/>
  <c r="B2829" i="4"/>
  <c r="U2829" i="4"/>
  <c r="S2829" i="4"/>
  <c r="B2828" i="4"/>
  <c r="U2828" i="4"/>
  <c r="S2828" i="4"/>
  <c r="B2827" i="4"/>
  <c r="U2827" i="4"/>
  <c r="S2827" i="4"/>
  <c r="B2826" i="4"/>
  <c r="U2826" i="4"/>
  <c r="S2826" i="4"/>
  <c r="B2825" i="4"/>
  <c r="U2825" i="4"/>
  <c r="S2825" i="4"/>
  <c r="B2824" i="4"/>
  <c r="U2824" i="4"/>
  <c r="S2824" i="4"/>
  <c r="B2823" i="4"/>
  <c r="U2823" i="4"/>
  <c r="S2823" i="4"/>
  <c r="B2822" i="4"/>
  <c r="U2822" i="4"/>
  <c r="S2822" i="4"/>
  <c r="B2821" i="4"/>
  <c r="U2821" i="4"/>
  <c r="S2821" i="4"/>
  <c r="B2820" i="4"/>
  <c r="U2820" i="4"/>
  <c r="S2820" i="4"/>
  <c r="B2819" i="4"/>
  <c r="U2819" i="4"/>
  <c r="S2819" i="4"/>
  <c r="B2818" i="4"/>
  <c r="U2818" i="4"/>
  <c r="S2818" i="4"/>
  <c r="B2817" i="4"/>
  <c r="U2817" i="4"/>
  <c r="S2817" i="4"/>
  <c r="B2816" i="4"/>
  <c r="U2816" i="4"/>
  <c r="S2816" i="4"/>
  <c r="B2815" i="4"/>
  <c r="U2815" i="4"/>
  <c r="S2815" i="4"/>
  <c r="B2814" i="4"/>
  <c r="U2814" i="4"/>
  <c r="S2814" i="4"/>
  <c r="B2813" i="4"/>
  <c r="U2813" i="4"/>
  <c r="S2813" i="4"/>
  <c r="B2812" i="4"/>
  <c r="U2812" i="4"/>
  <c r="S2812" i="4"/>
  <c r="B2811" i="4"/>
  <c r="U2811" i="4"/>
  <c r="S2811" i="4"/>
  <c r="B2810" i="4"/>
  <c r="U2810" i="4"/>
  <c r="S2810" i="4"/>
  <c r="B2809" i="4"/>
  <c r="U2809" i="4"/>
  <c r="S2809" i="4"/>
  <c r="B2808" i="4"/>
  <c r="U2808" i="4"/>
  <c r="S2808" i="4"/>
  <c r="B2807" i="4"/>
  <c r="U2807" i="4"/>
  <c r="S2807" i="4"/>
  <c r="B2806" i="4"/>
  <c r="U2806" i="4"/>
  <c r="S2806" i="4"/>
  <c r="B2805" i="4"/>
  <c r="U2805" i="4"/>
  <c r="S2805" i="4"/>
  <c r="B2804" i="4"/>
  <c r="U2804" i="4"/>
  <c r="S2804" i="4"/>
  <c r="B2803" i="4"/>
  <c r="U2803" i="4"/>
  <c r="S2803" i="4"/>
  <c r="B2802" i="4"/>
  <c r="U2802" i="4"/>
  <c r="S2802" i="4"/>
  <c r="B2801" i="4"/>
  <c r="U2801" i="4"/>
  <c r="S2801" i="4"/>
  <c r="B2800" i="4"/>
  <c r="U2800" i="4"/>
  <c r="S2800" i="4"/>
  <c r="B2799" i="4"/>
  <c r="U2799" i="4"/>
  <c r="S2799" i="4"/>
  <c r="B2798" i="4"/>
  <c r="U2798" i="4"/>
  <c r="S2798" i="4"/>
  <c r="B2797" i="4"/>
  <c r="U2797" i="4"/>
  <c r="S2797" i="4"/>
  <c r="B2796" i="4"/>
  <c r="U2796" i="4"/>
  <c r="S2796" i="4"/>
  <c r="B2795" i="4"/>
  <c r="U2795" i="4"/>
  <c r="S2795" i="4"/>
  <c r="B2794" i="4"/>
  <c r="U2794" i="4"/>
  <c r="S2794" i="4"/>
  <c r="B2793" i="4"/>
  <c r="U2793" i="4"/>
  <c r="S2793" i="4"/>
  <c r="B2792" i="4"/>
  <c r="U2792" i="4"/>
  <c r="S2792" i="4"/>
  <c r="B2791" i="4"/>
  <c r="U2791" i="4"/>
  <c r="S2791" i="4"/>
  <c r="B2790" i="4"/>
  <c r="U2790" i="4"/>
  <c r="S2790" i="4"/>
  <c r="B2789" i="4"/>
  <c r="U2789" i="4"/>
  <c r="S2789" i="4"/>
  <c r="B2788" i="4"/>
  <c r="U2788" i="4"/>
  <c r="S2788" i="4"/>
  <c r="B2787" i="4"/>
  <c r="U2787" i="4"/>
  <c r="S2787" i="4"/>
  <c r="B2786" i="4"/>
  <c r="U2786" i="4"/>
  <c r="S2786" i="4"/>
  <c r="B2785" i="4"/>
  <c r="U2785" i="4"/>
  <c r="S2785" i="4"/>
  <c r="B2784" i="4"/>
  <c r="U2784" i="4"/>
  <c r="S2784" i="4"/>
  <c r="B2783" i="4"/>
  <c r="U2783" i="4"/>
  <c r="S2783" i="4"/>
  <c r="B2782" i="4"/>
  <c r="U2782" i="4"/>
  <c r="S2782" i="4"/>
  <c r="B2781" i="4"/>
  <c r="U2781" i="4"/>
  <c r="S2781" i="4"/>
  <c r="B2780" i="4"/>
  <c r="U2780" i="4"/>
  <c r="S2780" i="4"/>
  <c r="B2779" i="4"/>
  <c r="U2779" i="4"/>
  <c r="S2779" i="4"/>
  <c r="B2778" i="4"/>
  <c r="U2778" i="4"/>
  <c r="S2778" i="4"/>
  <c r="B2777" i="4"/>
  <c r="U2777" i="4"/>
  <c r="S2777" i="4"/>
  <c r="B2776" i="4"/>
  <c r="U2776" i="4"/>
  <c r="S2776" i="4"/>
  <c r="B2775" i="4"/>
  <c r="U2775" i="4"/>
  <c r="S2775" i="4"/>
  <c r="B2774" i="4"/>
  <c r="U2774" i="4"/>
  <c r="S2774" i="4"/>
  <c r="B2773" i="4"/>
  <c r="U2773" i="4"/>
  <c r="S2773" i="4"/>
  <c r="B2772" i="4"/>
  <c r="U2772" i="4"/>
  <c r="S2772" i="4"/>
  <c r="B2771" i="4"/>
  <c r="U2771" i="4"/>
  <c r="S2771" i="4"/>
  <c r="B2770" i="4"/>
  <c r="U2770" i="4"/>
  <c r="S2770" i="4"/>
  <c r="B2769" i="4"/>
  <c r="U2769" i="4"/>
  <c r="S2769" i="4"/>
  <c r="B2768" i="4"/>
  <c r="U2768" i="4"/>
  <c r="S2768" i="4"/>
  <c r="B2767" i="4"/>
  <c r="U2767" i="4"/>
  <c r="S2767" i="4"/>
  <c r="B2766" i="4"/>
  <c r="U2766" i="4"/>
  <c r="S2766" i="4"/>
  <c r="B2765" i="4"/>
  <c r="U2765" i="4"/>
  <c r="S2765" i="4"/>
  <c r="B2764" i="4"/>
  <c r="U2764" i="4"/>
  <c r="S2764" i="4"/>
  <c r="B2763" i="4"/>
  <c r="U2763" i="4"/>
  <c r="S2763" i="4"/>
  <c r="B2762" i="4"/>
  <c r="U2762" i="4"/>
  <c r="S2762" i="4"/>
  <c r="B2761" i="4"/>
  <c r="U2761" i="4"/>
  <c r="S2761" i="4"/>
  <c r="B2760" i="4"/>
  <c r="U2760" i="4"/>
  <c r="S2760" i="4"/>
  <c r="B2759" i="4"/>
  <c r="U2759" i="4"/>
  <c r="S2759" i="4"/>
  <c r="B2758" i="4"/>
  <c r="U2758" i="4"/>
  <c r="S2758" i="4"/>
  <c r="B2757" i="4"/>
  <c r="U2757" i="4"/>
  <c r="S2757" i="4"/>
  <c r="B2756" i="4"/>
  <c r="U2756" i="4"/>
  <c r="S2756" i="4"/>
  <c r="B2755" i="4"/>
  <c r="U2755" i="4"/>
  <c r="S2755" i="4"/>
  <c r="B2754" i="4"/>
  <c r="U2754" i="4"/>
  <c r="S2754" i="4"/>
  <c r="B2753" i="4"/>
  <c r="U2753" i="4"/>
  <c r="S2753" i="4"/>
  <c r="B2752" i="4"/>
  <c r="U2752" i="4"/>
  <c r="S2752" i="4"/>
  <c r="B2751" i="4"/>
  <c r="U2751" i="4"/>
  <c r="S2751" i="4"/>
  <c r="B2750" i="4"/>
  <c r="U2750" i="4"/>
  <c r="S2750" i="4"/>
  <c r="B2749" i="4"/>
  <c r="U2749" i="4"/>
  <c r="S2749" i="4"/>
  <c r="B2748" i="4"/>
  <c r="U2748" i="4"/>
  <c r="S2748" i="4"/>
  <c r="B2747" i="4"/>
  <c r="U2747" i="4"/>
  <c r="S2747" i="4"/>
  <c r="B2746" i="4"/>
  <c r="U2746" i="4"/>
  <c r="S2746" i="4"/>
  <c r="B2745" i="4"/>
  <c r="U2745" i="4"/>
  <c r="S2745" i="4"/>
  <c r="B2744" i="4"/>
  <c r="U2744" i="4"/>
  <c r="S2744" i="4"/>
  <c r="B2743" i="4"/>
  <c r="U2743" i="4"/>
  <c r="S2743" i="4"/>
  <c r="B2742" i="4"/>
  <c r="U2742" i="4"/>
  <c r="S2742" i="4"/>
  <c r="B2741" i="4"/>
  <c r="U2741" i="4"/>
  <c r="S2741" i="4"/>
  <c r="B2740" i="4"/>
  <c r="U2740" i="4"/>
  <c r="S2740" i="4"/>
  <c r="B2739" i="4"/>
  <c r="U2739" i="4"/>
  <c r="S2739" i="4"/>
  <c r="B2738" i="4"/>
  <c r="U2738" i="4"/>
  <c r="S2738" i="4"/>
  <c r="B2737" i="4"/>
  <c r="U2737" i="4"/>
  <c r="S2737" i="4"/>
  <c r="B2736" i="4"/>
  <c r="U2736" i="4"/>
  <c r="S2736" i="4"/>
  <c r="B2735" i="4"/>
  <c r="U2735" i="4"/>
  <c r="S2735" i="4"/>
  <c r="B2734" i="4"/>
  <c r="U2734" i="4"/>
  <c r="S2734" i="4"/>
  <c r="B2733" i="4"/>
  <c r="U2733" i="4"/>
  <c r="S2733" i="4"/>
  <c r="B2732" i="4"/>
  <c r="U2732" i="4"/>
  <c r="S2732" i="4"/>
  <c r="B2731" i="4"/>
  <c r="U2731" i="4"/>
  <c r="S2731" i="4"/>
  <c r="B2730" i="4"/>
  <c r="U2730" i="4"/>
  <c r="S2730" i="4"/>
  <c r="B2729" i="4"/>
  <c r="U2729" i="4"/>
  <c r="S2729" i="4"/>
  <c r="B2728" i="4"/>
  <c r="U2728" i="4"/>
  <c r="S2728" i="4"/>
  <c r="B2727" i="4"/>
  <c r="U2727" i="4"/>
  <c r="S2727" i="4"/>
  <c r="B2726" i="4"/>
  <c r="U2726" i="4"/>
  <c r="S2726" i="4"/>
  <c r="B2725" i="4"/>
  <c r="U2725" i="4"/>
  <c r="S2725" i="4"/>
  <c r="B2724" i="4"/>
  <c r="U2724" i="4"/>
  <c r="S2724" i="4"/>
  <c r="B2723" i="4"/>
  <c r="U2723" i="4"/>
  <c r="S2723" i="4"/>
  <c r="B2722" i="4"/>
  <c r="U2722" i="4"/>
  <c r="S2722" i="4"/>
  <c r="B2721" i="4"/>
  <c r="U2721" i="4"/>
  <c r="S2721" i="4"/>
  <c r="B2720" i="4"/>
  <c r="U2720" i="4"/>
  <c r="S2720" i="4"/>
  <c r="B2719" i="4"/>
  <c r="U2719" i="4"/>
  <c r="S2719" i="4"/>
  <c r="B2718" i="4"/>
  <c r="U2718" i="4"/>
  <c r="S2718" i="4"/>
  <c r="B2717" i="4"/>
  <c r="U2717" i="4"/>
  <c r="S2717" i="4"/>
  <c r="B2716" i="4"/>
  <c r="U2716" i="4"/>
  <c r="S2716" i="4"/>
  <c r="B2715" i="4"/>
  <c r="U2715" i="4"/>
  <c r="S2715" i="4"/>
  <c r="B2714" i="4"/>
  <c r="U2714" i="4"/>
  <c r="S2714" i="4"/>
  <c r="B2713" i="4"/>
  <c r="U2713" i="4"/>
  <c r="S2713" i="4"/>
  <c r="B2712" i="4"/>
  <c r="U2712" i="4"/>
  <c r="S2712" i="4"/>
  <c r="B2711" i="4"/>
  <c r="U2711" i="4"/>
  <c r="S2711" i="4"/>
  <c r="B2710" i="4"/>
  <c r="U2710" i="4"/>
  <c r="S2710" i="4"/>
  <c r="B2709" i="4"/>
  <c r="U2709" i="4"/>
  <c r="S2709" i="4"/>
  <c r="B2708" i="4"/>
  <c r="U2708" i="4"/>
  <c r="S2708" i="4"/>
  <c r="B2707" i="4"/>
  <c r="U2707" i="4"/>
  <c r="S2707" i="4"/>
  <c r="B2706" i="4"/>
  <c r="U2706" i="4"/>
  <c r="S2706" i="4"/>
  <c r="B2705" i="4"/>
  <c r="U2705" i="4"/>
  <c r="S2705" i="4"/>
  <c r="B2704" i="4"/>
  <c r="U2704" i="4"/>
  <c r="S2704" i="4"/>
  <c r="B2703" i="4"/>
  <c r="U2703" i="4"/>
  <c r="S2703" i="4"/>
  <c r="B2702" i="4"/>
  <c r="U2702" i="4"/>
  <c r="S2702" i="4"/>
  <c r="B2701" i="4"/>
  <c r="U2701" i="4"/>
  <c r="S2701" i="4"/>
  <c r="B2700" i="4"/>
  <c r="U2700" i="4"/>
  <c r="S2700" i="4"/>
  <c r="B2699" i="4"/>
  <c r="U2699" i="4"/>
  <c r="S2699" i="4"/>
  <c r="B2698" i="4"/>
  <c r="U2698" i="4"/>
  <c r="S2698" i="4"/>
  <c r="B2697" i="4"/>
  <c r="U2697" i="4"/>
  <c r="S2697" i="4"/>
  <c r="B2696" i="4"/>
  <c r="U2696" i="4"/>
  <c r="S2696" i="4"/>
  <c r="B2695" i="4"/>
  <c r="U2695" i="4"/>
  <c r="S2695" i="4"/>
  <c r="B2694" i="4"/>
  <c r="U2694" i="4"/>
  <c r="S2694" i="4"/>
  <c r="B2693" i="4"/>
  <c r="U2693" i="4"/>
  <c r="S2693" i="4"/>
  <c r="B2692" i="4"/>
  <c r="U2692" i="4"/>
  <c r="S2692" i="4"/>
  <c r="B2691" i="4"/>
  <c r="U2691" i="4"/>
  <c r="S2691" i="4"/>
  <c r="B2690" i="4"/>
  <c r="U2690" i="4"/>
  <c r="S2690" i="4"/>
  <c r="B2689" i="4"/>
  <c r="U2689" i="4"/>
  <c r="S2689" i="4"/>
  <c r="B2688" i="4"/>
  <c r="U2688" i="4"/>
  <c r="S2688" i="4"/>
  <c r="B2687" i="4"/>
  <c r="U2687" i="4"/>
  <c r="S2687" i="4"/>
  <c r="B2686" i="4"/>
  <c r="U2686" i="4"/>
  <c r="S2686" i="4"/>
  <c r="B2685" i="4"/>
  <c r="U2685" i="4"/>
  <c r="S2685" i="4"/>
  <c r="B2684" i="4"/>
  <c r="U2684" i="4"/>
  <c r="S2684" i="4"/>
  <c r="B2683" i="4"/>
  <c r="U2683" i="4"/>
  <c r="S2683" i="4"/>
  <c r="B2682" i="4"/>
  <c r="U2682" i="4"/>
  <c r="S2682" i="4"/>
  <c r="B2681" i="4"/>
  <c r="U2681" i="4"/>
  <c r="S2681" i="4"/>
  <c r="B2680" i="4"/>
  <c r="U2680" i="4"/>
  <c r="S2680" i="4"/>
  <c r="B2679" i="4"/>
  <c r="U2679" i="4"/>
  <c r="S2679" i="4"/>
  <c r="B2678" i="4"/>
  <c r="U2678" i="4"/>
  <c r="S2678" i="4"/>
  <c r="B2677" i="4"/>
  <c r="U2677" i="4"/>
  <c r="S2677" i="4"/>
  <c r="B2676" i="4"/>
  <c r="U2676" i="4"/>
  <c r="S2676" i="4"/>
  <c r="B2675" i="4"/>
  <c r="U2675" i="4"/>
  <c r="S2675" i="4"/>
  <c r="B2674" i="4"/>
  <c r="U2674" i="4"/>
  <c r="S2674" i="4"/>
  <c r="B2673" i="4"/>
  <c r="U2673" i="4"/>
  <c r="S2673" i="4"/>
  <c r="B2672" i="4"/>
  <c r="U2672" i="4"/>
  <c r="S2672" i="4"/>
  <c r="B2671" i="4"/>
  <c r="U2671" i="4"/>
  <c r="S2671" i="4"/>
  <c r="B2670" i="4"/>
  <c r="U2670" i="4"/>
  <c r="S2670" i="4"/>
  <c r="B2669" i="4"/>
  <c r="U2669" i="4"/>
  <c r="S2669" i="4"/>
  <c r="B2668" i="4"/>
  <c r="U2668" i="4"/>
  <c r="S2668" i="4"/>
  <c r="B2667" i="4"/>
  <c r="U2667" i="4"/>
  <c r="S2667" i="4"/>
  <c r="B2666" i="4"/>
  <c r="U2666" i="4"/>
  <c r="S2666" i="4"/>
  <c r="B2665" i="4"/>
  <c r="U2665" i="4"/>
  <c r="S2665" i="4"/>
  <c r="B2664" i="4"/>
  <c r="U2664" i="4"/>
  <c r="S2664" i="4"/>
  <c r="B2663" i="4"/>
  <c r="U2663" i="4"/>
  <c r="S2663" i="4"/>
  <c r="B2662" i="4"/>
  <c r="U2662" i="4"/>
  <c r="S2662" i="4"/>
  <c r="B2661" i="4"/>
  <c r="U2661" i="4"/>
  <c r="S2661" i="4"/>
  <c r="B2660" i="4"/>
  <c r="U2660" i="4"/>
  <c r="S2660" i="4"/>
  <c r="B2659" i="4"/>
  <c r="U2659" i="4"/>
  <c r="S2659" i="4"/>
  <c r="B2658" i="4"/>
  <c r="U2658" i="4"/>
  <c r="S2658" i="4"/>
  <c r="B2657" i="4"/>
  <c r="U2657" i="4"/>
  <c r="S2657" i="4"/>
  <c r="B2656" i="4"/>
  <c r="U2656" i="4"/>
  <c r="S2656" i="4"/>
  <c r="B2655" i="4"/>
  <c r="U2655" i="4"/>
  <c r="S2655" i="4"/>
  <c r="B2654" i="4"/>
  <c r="U2654" i="4"/>
  <c r="S2654" i="4"/>
  <c r="B2653" i="4"/>
  <c r="U2653" i="4"/>
  <c r="S2653" i="4"/>
  <c r="B2652" i="4"/>
  <c r="U2652" i="4"/>
  <c r="S2652" i="4"/>
  <c r="B2651" i="4"/>
  <c r="U2651" i="4"/>
  <c r="S2651" i="4"/>
  <c r="B2650" i="4"/>
  <c r="U2650" i="4"/>
  <c r="S2650" i="4"/>
  <c r="B2649" i="4"/>
  <c r="U2649" i="4"/>
  <c r="S2649" i="4"/>
  <c r="B2648" i="4"/>
  <c r="U2648" i="4"/>
  <c r="S2648" i="4"/>
  <c r="B2647" i="4"/>
  <c r="U2647" i="4"/>
  <c r="S2647" i="4"/>
  <c r="B2646" i="4"/>
  <c r="U2646" i="4"/>
  <c r="S2646" i="4"/>
  <c r="B2645" i="4"/>
  <c r="U2645" i="4"/>
  <c r="S2645" i="4"/>
  <c r="B2644" i="4"/>
  <c r="U2644" i="4"/>
  <c r="S2644" i="4"/>
  <c r="B2643" i="4"/>
  <c r="U2643" i="4"/>
  <c r="S2643" i="4"/>
  <c r="B2642" i="4"/>
  <c r="U2642" i="4"/>
  <c r="S2642" i="4"/>
  <c r="B2641" i="4"/>
  <c r="U2641" i="4"/>
  <c r="S2641" i="4"/>
  <c r="B2640" i="4"/>
  <c r="U2640" i="4"/>
  <c r="S2640" i="4"/>
  <c r="B2639" i="4"/>
  <c r="U2639" i="4"/>
  <c r="S2639" i="4"/>
  <c r="B2638" i="4"/>
  <c r="U2638" i="4"/>
  <c r="S2638" i="4"/>
  <c r="B2637" i="4"/>
  <c r="U2637" i="4"/>
  <c r="S2637" i="4"/>
  <c r="B2636" i="4"/>
  <c r="U2636" i="4"/>
  <c r="S2636" i="4"/>
  <c r="B2635" i="4"/>
  <c r="U2635" i="4"/>
  <c r="S2635" i="4"/>
  <c r="B2634" i="4"/>
  <c r="U2634" i="4"/>
  <c r="S2634" i="4"/>
  <c r="B2633" i="4"/>
  <c r="U2633" i="4"/>
  <c r="S2633" i="4"/>
  <c r="B2632" i="4"/>
  <c r="U2632" i="4"/>
  <c r="S2632" i="4"/>
  <c r="B2631" i="4"/>
  <c r="U2631" i="4"/>
  <c r="S2631" i="4"/>
  <c r="B2630" i="4"/>
  <c r="U2630" i="4"/>
  <c r="S2630" i="4"/>
  <c r="B2629" i="4"/>
  <c r="U2629" i="4"/>
  <c r="S2629" i="4"/>
  <c r="B2628" i="4"/>
  <c r="U2628" i="4"/>
  <c r="S2628" i="4"/>
  <c r="B2627" i="4"/>
  <c r="U2627" i="4"/>
  <c r="S2627" i="4"/>
  <c r="B2626" i="4"/>
  <c r="U2626" i="4"/>
  <c r="S2626" i="4"/>
  <c r="B2625" i="4"/>
  <c r="U2625" i="4"/>
  <c r="S2625" i="4"/>
  <c r="B2624" i="4"/>
  <c r="U2624" i="4"/>
  <c r="S2624" i="4"/>
  <c r="B2623" i="4"/>
  <c r="U2623" i="4"/>
  <c r="S2623" i="4"/>
  <c r="B2622" i="4"/>
  <c r="U2622" i="4"/>
  <c r="S2622" i="4"/>
  <c r="B2621" i="4"/>
  <c r="U2621" i="4"/>
  <c r="S2621" i="4"/>
  <c r="B2620" i="4"/>
  <c r="U2620" i="4"/>
  <c r="S2620" i="4"/>
  <c r="B2619" i="4"/>
  <c r="U2619" i="4"/>
  <c r="S2619" i="4"/>
  <c r="B2618" i="4"/>
  <c r="U2618" i="4"/>
  <c r="S2618" i="4"/>
  <c r="B2617" i="4"/>
  <c r="U2617" i="4"/>
  <c r="S2617" i="4"/>
  <c r="B2616" i="4"/>
  <c r="U2616" i="4"/>
  <c r="S2616" i="4"/>
  <c r="B2615" i="4"/>
  <c r="U2615" i="4"/>
  <c r="S2615" i="4"/>
  <c r="B2614" i="4"/>
  <c r="U2614" i="4"/>
  <c r="S2614" i="4"/>
  <c r="B2613" i="4"/>
  <c r="U2613" i="4"/>
  <c r="S2613" i="4"/>
  <c r="B2612" i="4"/>
  <c r="U2612" i="4"/>
  <c r="S2612" i="4"/>
  <c r="B2611" i="4"/>
  <c r="U2611" i="4"/>
  <c r="S2611" i="4"/>
  <c r="B2610" i="4"/>
  <c r="U2610" i="4"/>
  <c r="S2610" i="4"/>
  <c r="B2609" i="4"/>
  <c r="U2609" i="4"/>
  <c r="S2609" i="4"/>
  <c r="B2608" i="4"/>
  <c r="U2608" i="4"/>
  <c r="S2608" i="4"/>
  <c r="B2607" i="4"/>
  <c r="U2607" i="4"/>
  <c r="S2607" i="4"/>
  <c r="B2606" i="4"/>
  <c r="U2606" i="4"/>
  <c r="S2606" i="4"/>
  <c r="B2605" i="4"/>
  <c r="U2605" i="4"/>
  <c r="S2605" i="4"/>
  <c r="B2604" i="4"/>
  <c r="U2604" i="4"/>
  <c r="S2604" i="4"/>
  <c r="B2603" i="4"/>
  <c r="U2603" i="4"/>
  <c r="S2603" i="4"/>
  <c r="B2602" i="4"/>
  <c r="U2602" i="4"/>
  <c r="S2602" i="4"/>
  <c r="B2601" i="4"/>
  <c r="U2601" i="4"/>
  <c r="S2601" i="4"/>
  <c r="B2600" i="4"/>
  <c r="U2600" i="4"/>
  <c r="S2600" i="4"/>
  <c r="B2599" i="4"/>
  <c r="U2599" i="4"/>
  <c r="S2599" i="4"/>
  <c r="B2598" i="4"/>
  <c r="U2598" i="4"/>
  <c r="S2598" i="4"/>
  <c r="B2597" i="4"/>
  <c r="U2597" i="4"/>
  <c r="S2597" i="4"/>
  <c r="B2596" i="4"/>
  <c r="U2596" i="4"/>
  <c r="S2596" i="4"/>
  <c r="B2595" i="4"/>
  <c r="U2595" i="4"/>
  <c r="S2595" i="4"/>
  <c r="B2594" i="4"/>
  <c r="U2594" i="4"/>
  <c r="S2594" i="4"/>
  <c r="B2593" i="4"/>
  <c r="U2593" i="4"/>
  <c r="S2593" i="4"/>
  <c r="B2592" i="4"/>
  <c r="U2592" i="4"/>
  <c r="S2592" i="4"/>
  <c r="B2591" i="4"/>
  <c r="U2591" i="4"/>
  <c r="S2591" i="4"/>
  <c r="B2590" i="4"/>
  <c r="U2590" i="4"/>
  <c r="S2590" i="4"/>
  <c r="B2589" i="4"/>
  <c r="U2589" i="4"/>
  <c r="S2589" i="4"/>
  <c r="B2588" i="4"/>
  <c r="U2588" i="4"/>
  <c r="S2588" i="4"/>
  <c r="B2587" i="4"/>
  <c r="U2587" i="4"/>
  <c r="S2587" i="4"/>
  <c r="B2586" i="4"/>
  <c r="U2586" i="4"/>
  <c r="S2586" i="4"/>
  <c r="B2585" i="4"/>
  <c r="U2585" i="4"/>
  <c r="S2585" i="4"/>
  <c r="B2584" i="4"/>
  <c r="U2584" i="4"/>
  <c r="S2584" i="4"/>
  <c r="B2583" i="4"/>
  <c r="U2583" i="4"/>
  <c r="S2583" i="4"/>
  <c r="B2582" i="4"/>
  <c r="U2582" i="4"/>
  <c r="S2582" i="4"/>
  <c r="B2581" i="4"/>
  <c r="U2581" i="4"/>
  <c r="S2581" i="4"/>
  <c r="B2580" i="4"/>
  <c r="U2580" i="4"/>
  <c r="S2580" i="4"/>
  <c r="B2579" i="4"/>
  <c r="U2579" i="4"/>
  <c r="S2579" i="4"/>
  <c r="B2578" i="4"/>
  <c r="U2578" i="4"/>
  <c r="S2578" i="4"/>
  <c r="B2577" i="4"/>
  <c r="U2577" i="4"/>
  <c r="S2577" i="4"/>
  <c r="B2576" i="4"/>
  <c r="U2576" i="4"/>
  <c r="S2576" i="4"/>
  <c r="B2575" i="4"/>
  <c r="U2575" i="4"/>
  <c r="S2575" i="4"/>
  <c r="B2574" i="4"/>
  <c r="U2574" i="4"/>
  <c r="S2574" i="4"/>
  <c r="B2573" i="4"/>
  <c r="U2573" i="4"/>
  <c r="S2573" i="4"/>
  <c r="B2572" i="4"/>
  <c r="U2572" i="4"/>
  <c r="S2572" i="4"/>
  <c r="B2571" i="4"/>
  <c r="U2571" i="4"/>
  <c r="S2571" i="4"/>
  <c r="B2570" i="4"/>
  <c r="U2570" i="4"/>
  <c r="S2570" i="4"/>
  <c r="B2569" i="4"/>
  <c r="U2569" i="4"/>
  <c r="S2569" i="4"/>
  <c r="B2568" i="4"/>
  <c r="U2568" i="4"/>
  <c r="S2568" i="4"/>
  <c r="B2567" i="4"/>
  <c r="U2567" i="4"/>
  <c r="S2567" i="4"/>
  <c r="B2566" i="4"/>
  <c r="U2566" i="4"/>
  <c r="S2566" i="4"/>
  <c r="B2565" i="4"/>
  <c r="U2565" i="4"/>
  <c r="S2565" i="4"/>
  <c r="B2564" i="4"/>
  <c r="U2564" i="4"/>
  <c r="S2564" i="4"/>
  <c r="B2563" i="4"/>
  <c r="U2563" i="4"/>
  <c r="S2563" i="4"/>
  <c r="B2562" i="4"/>
  <c r="U2562" i="4"/>
  <c r="S2562" i="4"/>
  <c r="B2561" i="4"/>
  <c r="U2561" i="4"/>
  <c r="S2561" i="4"/>
  <c r="B2560" i="4"/>
  <c r="U2560" i="4"/>
  <c r="S2560" i="4"/>
  <c r="B2559" i="4"/>
  <c r="U2559" i="4"/>
  <c r="S2559" i="4"/>
  <c r="B2558" i="4"/>
  <c r="U2558" i="4"/>
  <c r="S2558" i="4"/>
  <c r="B2557" i="4"/>
  <c r="U2557" i="4"/>
  <c r="S2557" i="4"/>
  <c r="B2556" i="4"/>
  <c r="U2556" i="4"/>
  <c r="S2556" i="4"/>
  <c r="B2555" i="4"/>
  <c r="U2555" i="4"/>
  <c r="S2555" i="4"/>
  <c r="B2554" i="4"/>
  <c r="U2554" i="4"/>
  <c r="S2554" i="4"/>
  <c r="B2553" i="4"/>
  <c r="U2553" i="4"/>
  <c r="S2553" i="4"/>
  <c r="B2552" i="4"/>
  <c r="U2552" i="4"/>
  <c r="S2552" i="4"/>
  <c r="B2551" i="4"/>
  <c r="U2551" i="4"/>
  <c r="S2551" i="4"/>
  <c r="B2550" i="4"/>
  <c r="U2550" i="4"/>
  <c r="S2550" i="4"/>
  <c r="B2549" i="4"/>
  <c r="U2549" i="4"/>
  <c r="S2549" i="4"/>
  <c r="B2548" i="4"/>
  <c r="U2548" i="4"/>
  <c r="S2548" i="4"/>
  <c r="B2547" i="4"/>
  <c r="U2547" i="4"/>
  <c r="S2547" i="4"/>
  <c r="B2546" i="4"/>
  <c r="U2546" i="4"/>
  <c r="S2546" i="4"/>
  <c r="B2545" i="4"/>
  <c r="U2545" i="4"/>
  <c r="S2545" i="4"/>
  <c r="B2544" i="4"/>
  <c r="U2544" i="4"/>
  <c r="S2544" i="4"/>
  <c r="B2543" i="4"/>
  <c r="U2543" i="4"/>
  <c r="S2543" i="4"/>
  <c r="B2542" i="4"/>
  <c r="U2542" i="4"/>
  <c r="S2542" i="4"/>
  <c r="B2541" i="4"/>
  <c r="U2541" i="4"/>
  <c r="S2541" i="4"/>
  <c r="B2540" i="4"/>
  <c r="U2540" i="4"/>
  <c r="S2540" i="4"/>
  <c r="B2539" i="4"/>
  <c r="U2539" i="4"/>
  <c r="S2539" i="4"/>
  <c r="B2538" i="4"/>
  <c r="U2538" i="4"/>
  <c r="S2538" i="4"/>
  <c r="B2537" i="4"/>
  <c r="U2537" i="4"/>
  <c r="S2537" i="4"/>
  <c r="B2536" i="4"/>
  <c r="U2536" i="4"/>
  <c r="S2536" i="4"/>
  <c r="B2535" i="4"/>
  <c r="U2535" i="4"/>
  <c r="S2535" i="4"/>
  <c r="B2534" i="4"/>
  <c r="U2534" i="4"/>
  <c r="S2534" i="4"/>
  <c r="B2533" i="4"/>
  <c r="U2533" i="4"/>
  <c r="S2533" i="4"/>
  <c r="B2532" i="4"/>
  <c r="U2532" i="4"/>
  <c r="S2532" i="4"/>
  <c r="B2531" i="4"/>
  <c r="U2531" i="4"/>
  <c r="S2531" i="4"/>
  <c r="B2530" i="4"/>
  <c r="U2530" i="4"/>
  <c r="S2530" i="4"/>
  <c r="B2529" i="4"/>
  <c r="U2529" i="4"/>
  <c r="S2529" i="4"/>
  <c r="B2528" i="4"/>
  <c r="U2528" i="4"/>
  <c r="S2528" i="4"/>
  <c r="B2527" i="4"/>
  <c r="U2527" i="4"/>
  <c r="S2527" i="4"/>
  <c r="B2526" i="4"/>
  <c r="U2526" i="4"/>
  <c r="S2526" i="4"/>
  <c r="B2525" i="4"/>
  <c r="U2525" i="4"/>
  <c r="S2525" i="4"/>
  <c r="B2524" i="4"/>
  <c r="U2524" i="4"/>
  <c r="S2524" i="4"/>
  <c r="B2523" i="4"/>
  <c r="U2523" i="4"/>
  <c r="S2523" i="4"/>
  <c r="B2522" i="4"/>
  <c r="U2522" i="4"/>
  <c r="S2522" i="4"/>
  <c r="B2521" i="4"/>
  <c r="U2521" i="4"/>
  <c r="S2521" i="4"/>
  <c r="B2520" i="4"/>
  <c r="U2520" i="4"/>
  <c r="S2520" i="4"/>
  <c r="B2519" i="4"/>
  <c r="U2519" i="4"/>
  <c r="S2519" i="4"/>
  <c r="B2518" i="4"/>
  <c r="U2518" i="4"/>
  <c r="S2518" i="4"/>
  <c r="B2517" i="4"/>
  <c r="U2517" i="4"/>
  <c r="S2517" i="4"/>
  <c r="B2516" i="4"/>
  <c r="U2516" i="4"/>
  <c r="S2516" i="4"/>
  <c r="B2515" i="4"/>
  <c r="U2515" i="4"/>
  <c r="S2515" i="4"/>
  <c r="B2514" i="4"/>
  <c r="U2514" i="4"/>
  <c r="S2514" i="4"/>
  <c r="B2513" i="4"/>
  <c r="U2513" i="4"/>
  <c r="S2513" i="4"/>
  <c r="B2512" i="4"/>
  <c r="U2512" i="4"/>
  <c r="S2512" i="4"/>
  <c r="B2511" i="4"/>
  <c r="U2511" i="4"/>
  <c r="S2511" i="4"/>
  <c r="B2510" i="4"/>
  <c r="U2510" i="4"/>
  <c r="S2510" i="4"/>
  <c r="B2509" i="4"/>
  <c r="U2509" i="4"/>
  <c r="S2509" i="4"/>
  <c r="B2508" i="4"/>
  <c r="U2508" i="4"/>
  <c r="S2508" i="4"/>
  <c r="B2507" i="4"/>
  <c r="U2507" i="4"/>
  <c r="S2507" i="4"/>
  <c r="B2506" i="4"/>
  <c r="U2506" i="4"/>
  <c r="S2506" i="4"/>
  <c r="B2505" i="4"/>
  <c r="U2505" i="4"/>
  <c r="S2505" i="4"/>
  <c r="B2504" i="4"/>
  <c r="U2504" i="4"/>
  <c r="S2504" i="4"/>
  <c r="B2503" i="4"/>
  <c r="U2503" i="4"/>
  <c r="S2503" i="4"/>
  <c r="B2502" i="4"/>
  <c r="U2502" i="4"/>
  <c r="S2502" i="4"/>
  <c r="B2501" i="4"/>
  <c r="U2501" i="4"/>
  <c r="S2501" i="4"/>
  <c r="B2500" i="4"/>
  <c r="U2500" i="4"/>
  <c r="S2500" i="4"/>
  <c r="B2499" i="4"/>
  <c r="U2499" i="4"/>
  <c r="S2499" i="4"/>
  <c r="B2498" i="4"/>
  <c r="U2498" i="4"/>
  <c r="S2498" i="4"/>
  <c r="B2497" i="4"/>
  <c r="U2497" i="4"/>
  <c r="S2497" i="4"/>
  <c r="B2496" i="4"/>
  <c r="U2496" i="4"/>
  <c r="S2496" i="4"/>
  <c r="B2495" i="4"/>
  <c r="U2495" i="4"/>
  <c r="S2495" i="4"/>
  <c r="B2494" i="4"/>
  <c r="U2494" i="4"/>
  <c r="S2494" i="4"/>
  <c r="B2493" i="4"/>
  <c r="U2493" i="4"/>
  <c r="S2493" i="4"/>
  <c r="B2492" i="4"/>
  <c r="U2492" i="4"/>
  <c r="S2492" i="4"/>
  <c r="B2491" i="4"/>
  <c r="U2491" i="4"/>
  <c r="S2491" i="4"/>
  <c r="B2490" i="4"/>
  <c r="U2490" i="4"/>
  <c r="S2490" i="4"/>
  <c r="B2489" i="4"/>
  <c r="U2489" i="4"/>
  <c r="S2489" i="4"/>
  <c r="B2488" i="4"/>
  <c r="U2488" i="4"/>
  <c r="S2488" i="4"/>
  <c r="B2487" i="4"/>
  <c r="U2487" i="4"/>
  <c r="S2487" i="4"/>
  <c r="B2486" i="4"/>
  <c r="U2486" i="4"/>
  <c r="S2486" i="4"/>
  <c r="B2485" i="4"/>
  <c r="U2485" i="4"/>
  <c r="S2485" i="4"/>
  <c r="B2484" i="4"/>
  <c r="U2484" i="4"/>
  <c r="S2484" i="4"/>
  <c r="B2483" i="4"/>
  <c r="U2483" i="4"/>
  <c r="S2483" i="4"/>
  <c r="B2482" i="4"/>
  <c r="U2482" i="4"/>
  <c r="S2482" i="4"/>
  <c r="B2481" i="4"/>
  <c r="U2481" i="4"/>
  <c r="S2481" i="4"/>
  <c r="B2480" i="4"/>
  <c r="U2480" i="4"/>
  <c r="S2480" i="4"/>
  <c r="B2479" i="4"/>
  <c r="U2479" i="4"/>
  <c r="S2479" i="4"/>
  <c r="B2478" i="4"/>
  <c r="U2478" i="4"/>
  <c r="S2478" i="4"/>
  <c r="B2477" i="4"/>
  <c r="U2477" i="4"/>
  <c r="S2477" i="4"/>
  <c r="B2476" i="4"/>
  <c r="U2476" i="4"/>
  <c r="S2476" i="4"/>
  <c r="B2475" i="4"/>
  <c r="U2475" i="4"/>
  <c r="S2475" i="4"/>
  <c r="B2474" i="4"/>
  <c r="U2474" i="4"/>
  <c r="S2474" i="4"/>
  <c r="B2473" i="4"/>
  <c r="U2473" i="4"/>
  <c r="S2473" i="4"/>
  <c r="B2472" i="4"/>
  <c r="U2472" i="4"/>
  <c r="S2472" i="4"/>
  <c r="B2471" i="4"/>
  <c r="U2471" i="4"/>
  <c r="S2471" i="4"/>
  <c r="B2470" i="4"/>
  <c r="U2470" i="4"/>
  <c r="S2470" i="4"/>
  <c r="B2469" i="4"/>
  <c r="U2469" i="4"/>
  <c r="S2469" i="4"/>
  <c r="B2468" i="4"/>
  <c r="U2468" i="4"/>
  <c r="S2468" i="4"/>
  <c r="B2467" i="4"/>
  <c r="U2467" i="4"/>
  <c r="S2467" i="4"/>
  <c r="B2466" i="4"/>
  <c r="U2466" i="4"/>
  <c r="S2466" i="4"/>
  <c r="B2465" i="4"/>
  <c r="U2465" i="4"/>
  <c r="S2465" i="4"/>
  <c r="B2464" i="4"/>
  <c r="U2464" i="4"/>
  <c r="S2464" i="4"/>
  <c r="B2463" i="4"/>
  <c r="U2463" i="4"/>
  <c r="S2463" i="4"/>
  <c r="B2462" i="4"/>
  <c r="U2462" i="4"/>
  <c r="S2462" i="4"/>
  <c r="B2461" i="4"/>
  <c r="U2461" i="4"/>
  <c r="S2461" i="4"/>
  <c r="B2460" i="4"/>
  <c r="U2460" i="4"/>
  <c r="S2460" i="4"/>
  <c r="B2459" i="4"/>
  <c r="U2459" i="4"/>
  <c r="S2459" i="4"/>
  <c r="B2458" i="4"/>
  <c r="U2458" i="4"/>
  <c r="S2458" i="4"/>
  <c r="B2457" i="4"/>
  <c r="U2457" i="4"/>
  <c r="S2457" i="4"/>
  <c r="B2456" i="4"/>
  <c r="U2456" i="4"/>
  <c r="S2456" i="4"/>
  <c r="B2455" i="4"/>
  <c r="U2455" i="4"/>
  <c r="S2455" i="4"/>
  <c r="B2454" i="4"/>
  <c r="U2454" i="4"/>
  <c r="S2454" i="4"/>
  <c r="B2453" i="4"/>
  <c r="U2453" i="4"/>
  <c r="S2453" i="4"/>
  <c r="B2452" i="4"/>
  <c r="U2452" i="4"/>
  <c r="S2452" i="4"/>
  <c r="B2451" i="4"/>
  <c r="U2451" i="4"/>
  <c r="S2451" i="4"/>
  <c r="B2450" i="4"/>
  <c r="U2450" i="4"/>
  <c r="S2450" i="4"/>
  <c r="B2449" i="4"/>
  <c r="U2449" i="4"/>
  <c r="S2449" i="4"/>
  <c r="B2448" i="4"/>
  <c r="U2448" i="4"/>
  <c r="S2448" i="4"/>
  <c r="B2447" i="4"/>
  <c r="U2447" i="4"/>
  <c r="S2447" i="4"/>
  <c r="B2446" i="4"/>
  <c r="U2446" i="4"/>
  <c r="S2446" i="4"/>
  <c r="B2445" i="4"/>
  <c r="U2445" i="4"/>
  <c r="S2445" i="4"/>
  <c r="B2444" i="4"/>
  <c r="U2444" i="4"/>
  <c r="S2444" i="4"/>
  <c r="B2443" i="4"/>
  <c r="U2443" i="4"/>
  <c r="S2443" i="4"/>
  <c r="B2442" i="4"/>
  <c r="U2442" i="4"/>
  <c r="S2442" i="4"/>
  <c r="B2441" i="4"/>
  <c r="U2441" i="4"/>
  <c r="S2441" i="4"/>
  <c r="B2440" i="4"/>
  <c r="U2440" i="4"/>
  <c r="S2440" i="4"/>
  <c r="B2439" i="4"/>
  <c r="U2439" i="4"/>
  <c r="S2439" i="4"/>
  <c r="B2438" i="4"/>
  <c r="U2438" i="4"/>
  <c r="S2438" i="4"/>
  <c r="B2437" i="4"/>
  <c r="U2437" i="4"/>
  <c r="S2437" i="4"/>
  <c r="B2436" i="4"/>
  <c r="U2436" i="4"/>
  <c r="S2436" i="4"/>
  <c r="B2435" i="4"/>
  <c r="U2435" i="4"/>
  <c r="S2435" i="4"/>
  <c r="B2434" i="4"/>
  <c r="U2434" i="4"/>
  <c r="S2434" i="4"/>
  <c r="B2433" i="4"/>
  <c r="U2433" i="4"/>
  <c r="S2433" i="4"/>
  <c r="B2432" i="4"/>
  <c r="U2432" i="4"/>
  <c r="S2432" i="4"/>
  <c r="B2431" i="4"/>
  <c r="U2431" i="4"/>
  <c r="S2431" i="4"/>
  <c r="B2430" i="4"/>
  <c r="U2430" i="4"/>
  <c r="S2430" i="4"/>
  <c r="B2429" i="4"/>
  <c r="U2429" i="4"/>
  <c r="S2429" i="4"/>
  <c r="B2428" i="4"/>
  <c r="U2428" i="4"/>
  <c r="S2428" i="4"/>
  <c r="B2427" i="4"/>
  <c r="U2427" i="4"/>
  <c r="S2427" i="4"/>
  <c r="B2426" i="4"/>
  <c r="U2426" i="4"/>
  <c r="S2426" i="4"/>
  <c r="B2425" i="4"/>
  <c r="U2425" i="4"/>
  <c r="S2425" i="4"/>
  <c r="B2424" i="4"/>
  <c r="U2424" i="4"/>
  <c r="S2424" i="4"/>
  <c r="B2423" i="4"/>
  <c r="U2423" i="4"/>
  <c r="S2423" i="4"/>
  <c r="B2422" i="4"/>
  <c r="U2422" i="4"/>
  <c r="S2422" i="4"/>
  <c r="B2421" i="4"/>
  <c r="U2421" i="4"/>
  <c r="S2421" i="4"/>
  <c r="B2420" i="4"/>
  <c r="U2420" i="4"/>
  <c r="S2420" i="4"/>
  <c r="B2419" i="4"/>
  <c r="U2419" i="4"/>
  <c r="S2419" i="4"/>
  <c r="B2418" i="4"/>
  <c r="U2418" i="4"/>
  <c r="S2418" i="4"/>
  <c r="B2417" i="4"/>
  <c r="U2417" i="4"/>
  <c r="S2417" i="4"/>
  <c r="B2416" i="4"/>
  <c r="U2416" i="4"/>
  <c r="S2416" i="4"/>
  <c r="B2415" i="4"/>
  <c r="U2415" i="4"/>
  <c r="S2415" i="4"/>
  <c r="B2414" i="4"/>
  <c r="U2414" i="4"/>
  <c r="S2414" i="4"/>
  <c r="B2413" i="4"/>
  <c r="U2413" i="4"/>
  <c r="S2413" i="4"/>
  <c r="B2412" i="4"/>
  <c r="U2412" i="4"/>
  <c r="S2412" i="4"/>
  <c r="B2411" i="4"/>
  <c r="U2411" i="4"/>
  <c r="S2411" i="4"/>
  <c r="B2410" i="4"/>
  <c r="U2410" i="4"/>
  <c r="S2410" i="4"/>
  <c r="B2409" i="4"/>
  <c r="U2409" i="4"/>
  <c r="S2409" i="4"/>
  <c r="B2408" i="4"/>
  <c r="U2408" i="4"/>
  <c r="S2408" i="4"/>
  <c r="B2407" i="4"/>
  <c r="U2407" i="4"/>
  <c r="S2407" i="4"/>
  <c r="B2406" i="4"/>
  <c r="U2406" i="4"/>
  <c r="S2406" i="4"/>
  <c r="B2405" i="4"/>
  <c r="U2405" i="4"/>
  <c r="S2405" i="4"/>
  <c r="B2404" i="4"/>
  <c r="U2404" i="4"/>
  <c r="S2404" i="4"/>
  <c r="B2403" i="4"/>
  <c r="U2403" i="4"/>
  <c r="S2403" i="4"/>
  <c r="B2402" i="4"/>
  <c r="U2402" i="4"/>
  <c r="S2402" i="4"/>
  <c r="B2401" i="4"/>
  <c r="U2401" i="4"/>
  <c r="S2401" i="4"/>
  <c r="B2400" i="4"/>
  <c r="U2400" i="4"/>
  <c r="S2400" i="4"/>
  <c r="B2399" i="4"/>
  <c r="U2399" i="4"/>
  <c r="S2399" i="4"/>
  <c r="B2398" i="4"/>
  <c r="U2398" i="4"/>
  <c r="S2398" i="4"/>
  <c r="B2397" i="4"/>
  <c r="U2397" i="4"/>
  <c r="S2397" i="4"/>
  <c r="B2396" i="4"/>
  <c r="U2396" i="4"/>
  <c r="S2396" i="4"/>
  <c r="B2395" i="4"/>
  <c r="U2395" i="4"/>
  <c r="S2395" i="4"/>
  <c r="B2394" i="4"/>
  <c r="U2394" i="4"/>
  <c r="S2394" i="4"/>
  <c r="B2393" i="4"/>
  <c r="U2393" i="4"/>
  <c r="S2393" i="4"/>
  <c r="B2392" i="4"/>
  <c r="U2392" i="4"/>
  <c r="S2392" i="4"/>
  <c r="B2391" i="4"/>
  <c r="U2391" i="4"/>
  <c r="S2391" i="4"/>
  <c r="B2390" i="4"/>
  <c r="U2390" i="4"/>
  <c r="S2390" i="4"/>
  <c r="B2389" i="4"/>
  <c r="U2389" i="4"/>
  <c r="S2389" i="4"/>
  <c r="B2388" i="4"/>
  <c r="U2388" i="4"/>
  <c r="S2388" i="4"/>
  <c r="B2387" i="4"/>
  <c r="U2387" i="4"/>
  <c r="S2387" i="4"/>
  <c r="B2386" i="4"/>
  <c r="U2386" i="4"/>
  <c r="S2386" i="4"/>
  <c r="B2385" i="4"/>
  <c r="U2385" i="4"/>
  <c r="S2385" i="4"/>
  <c r="B2384" i="4"/>
  <c r="U2384" i="4"/>
  <c r="S2384" i="4"/>
  <c r="B2383" i="4"/>
  <c r="U2383" i="4"/>
  <c r="S2383" i="4"/>
  <c r="B2382" i="4"/>
  <c r="U2382" i="4"/>
  <c r="S2382" i="4"/>
  <c r="B2381" i="4"/>
  <c r="U2381" i="4"/>
  <c r="S2381" i="4"/>
  <c r="B2380" i="4"/>
  <c r="U2380" i="4"/>
  <c r="S2380" i="4"/>
  <c r="B2379" i="4"/>
  <c r="U2379" i="4"/>
  <c r="S2379" i="4"/>
  <c r="B2378" i="4"/>
  <c r="U2378" i="4"/>
  <c r="S2378" i="4"/>
  <c r="B2377" i="4"/>
  <c r="U2377" i="4"/>
  <c r="S2377" i="4"/>
  <c r="B2376" i="4"/>
  <c r="U2376" i="4"/>
  <c r="S2376" i="4"/>
  <c r="B2375" i="4"/>
  <c r="U2375" i="4"/>
  <c r="S2375" i="4"/>
  <c r="B2374" i="4"/>
  <c r="U2374" i="4"/>
  <c r="S2374" i="4"/>
  <c r="B2373" i="4"/>
  <c r="U2373" i="4"/>
  <c r="S2373" i="4"/>
  <c r="B2372" i="4"/>
  <c r="U2372" i="4"/>
  <c r="S2372" i="4"/>
  <c r="B2371" i="4"/>
  <c r="U2371" i="4"/>
  <c r="S2371" i="4"/>
  <c r="B2370" i="4"/>
  <c r="U2370" i="4"/>
  <c r="S2370" i="4"/>
  <c r="B2369" i="4"/>
  <c r="U2369" i="4"/>
  <c r="S2369" i="4"/>
  <c r="B2368" i="4"/>
  <c r="U2368" i="4"/>
  <c r="S2368" i="4"/>
  <c r="B2367" i="4"/>
  <c r="U2367" i="4"/>
  <c r="S2367" i="4"/>
  <c r="B2366" i="4"/>
  <c r="U2366" i="4"/>
  <c r="S2366" i="4"/>
  <c r="B2365" i="4"/>
  <c r="U2365" i="4"/>
  <c r="S2365" i="4"/>
  <c r="B2364" i="4"/>
  <c r="U2364" i="4"/>
  <c r="S2364" i="4"/>
  <c r="B2363" i="4"/>
  <c r="U2363" i="4"/>
  <c r="S2363" i="4"/>
  <c r="B2362" i="4"/>
  <c r="U2362" i="4"/>
  <c r="S2362" i="4"/>
  <c r="B2361" i="4"/>
  <c r="U2361" i="4"/>
  <c r="S2361" i="4"/>
  <c r="B2360" i="4"/>
  <c r="U2360" i="4"/>
  <c r="S2360" i="4"/>
  <c r="B2359" i="4"/>
  <c r="U2359" i="4"/>
  <c r="S2359" i="4"/>
  <c r="B2358" i="4"/>
  <c r="U2358" i="4"/>
  <c r="S2358" i="4"/>
  <c r="B2357" i="4"/>
  <c r="U2357" i="4"/>
  <c r="S2357" i="4"/>
  <c r="B2356" i="4"/>
  <c r="U2356" i="4"/>
  <c r="S2356" i="4"/>
  <c r="B2355" i="4"/>
  <c r="U2355" i="4"/>
  <c r="S2355" i="4"/>
  <c r="B2354" i="4"/>
  <c r="U2354" i="4"/>
  <c r="S2354" i="4"/>
  <c r="B2353" i="4"/>
  <c r="U2353" i="4"/>
  <c r="S2353" i="4"/>
  <c r="B2352" i="4"/>
  <c r="U2352" i="4"/>
  <c r="S2352" i="4"/>
  <c r="B2351" i="4"/>
  <c r="U2351" i="4"/>
  <c r="S2351" i="4"/>
  <c r="B2350" i="4"/>
  <c r="U2350" i="4"/>
  <c r="S2350" i="4"/>
  <c r="B2349" i="4"/>
  <c r="U2349" i="4"/>
  <c r="S2349" i="4"/>
  <c r="B2348" i="4"/>
  <c r="U2348" i="4"/>
  <c r="S2348" i="4"/>
  <c r="B2347" i="4"/>
  <c r="U2347" i="4"/>
  <c r="S2347" i="4"/>
  <c r="B2346" i="4"/>
  <c r="U2346" i="4"/>
  <c r="S2346" i="4"/>
  <c r="B2345" i="4"/>
  <c r="U2345" i="4"/>
  <c r="S2345" i="4"/>
  <c r="B2344" i="4"/>
  <c r="U2344" i="4"/>
  <c r="S2344" i="4"/>
  <c r="B2343" i="4"/>
  <c r="U2343" i="4"/>
  <c r="S2343" i="4"/>
  <c r="B2342" i="4"/>
  <c r="U2342" i="4"/>
  <c r="S2342" i="4"/>
  <c r="B2341" i="4"/>
  <c r="U2341" i="4"/>
  <c r="S2341" i="4"/>
  <c r="B2340" i="4"/>
  <c r="U2340" i="4"/>
  <c r="S2340" i="4"/>
  <c r="B2339" i="4"/>
  <c r="U2339" i="4"/>
  <c r="S2339" i="4"/>
  <c r="B2338" i="4"/>
  <c r="U2338" i="4"/>
  <c r="S2338" i="4"/>
  <c r="B2337" i="4"/>
  <c r="U2337" i="4"/>
  <c r="S2337" i="4"/>
  <c r="B2336" i="4"/>
  <c r="U2336" i="4"/>
  <c r="S2336" i="4"/>
  <c r="B2335" i="4"/>
  <c r="U2335" i="4"/>
  <c r="S2335" i="4"/>
  <c r="B2334" i="4"/>
  <c r="U2334" i="4"/>
  <c r="S2334" i="4"/>
  <c r="B2333" i="4"/>
  <c r="U2333" i="4"/>
  <c r="S2333" i="4"/>
  <c r="B2332" i="4"/>
  <c r="U2332" i="4"/>
  <c r="S2332" i="4"/>
  <c r="B2331" i="4"/>
  <c r="U2331" i="4"/>
  <c r="S2331" i="4"/>
  <c r="B2330" i="4"/>
  <c r="U2330" i="4"/>
  <c r="S2330" i="4"/>
  <c r="B2329" i="4"/>
  <c r="U2329" i="4"/>
  <c r="S2329" i="4"/>
  <c r="B2328" i="4"/>
  <c r="U2328" i="4"/>
  <c r="S2328" i="4"/>
  <c r="B2327" i="4"/>
  <c r="U2327" i="4"/>
  <c r="S2327" i="4"/>
  <c r="B2326" i="4"/>
  <c r="U2326" i="4"/>
  <c r="S2326" i="4"/>
  <c r="B2325" i="4"/>
  <c r="U2325" i="4"/>
  <c r="S2325" i="4"/>
  <c r="B2324" i="4"/>
  <c r="U2324" i="4"/>
  <c r="S2324" i="4"/>
  <c r="B2323" i="4"/>
  <c r="U2323" i="4"/>
  <c r="S2323" i="4"/>
  <c r="B2322" i="4"/>
  <c r="U2322" i="4"/>
  <c r="S2322" i="4"/>
  <c r="B2321" i="4"/>
  <c r="U2321" i="4"/>
  <c r="S2321" i="4"/>
  <c r="B2320" i="4"/>
  <c r="U2320" i="4"/>
  <c r="S2320" i="4"/>
  <c r="B2319" i="4"/>
  <c r="U2319" i="4"/>
  <c r="S2319" i="4"/>
  <c r="B2318" i="4"/>
  <c r="U2318" i="4"/>
  <c r="S2318" i="4"/>
  <c r="B2317" i="4"/>
  <c r="U2317" i="4"/>
  <c r="S2317" i="4"/>
  <c r="B2316" i="4"/>
  <c r="U2316" i="4"/>
  <c r="S2316" i="4"/>
  <c r="B2315" i="4"/>
  <c r="U2315" i="4"/>
  <c r="S2315" i="4"/>
  <c r="B2314" i="4"/>
  <c r="U2314" i="4"/>
  <c r="S2314" i="4"/>
  <c r="B2313" i="4"/>
  <c r="U2313" i="4"/>
  <c r="S2313" i="4"/>
  <c r="B2312" i="4"/>
  <c r="U2312" i="4"/>
  <c r="S2312" i="4"/>
  <c r="B2311" i="4"/>
  <c r="U2311" i="4"/>
  <c r="S2311" i="4"/>
  <c r="B2310" i="4"/>
  <c r="U2310" i="4"/>
  <c r="S2310" i="4"/>
  <c r="B2309" i="4"/>
  <c r="U2309" i="4"/>
  <c r="S2309" i="4"/>
  <c r="B2308" i="4"/>
  <c r="U2308" i="4"/>
  <c r="S2308" i="4"/>
  <c r="B2307" i="4"/>
  <c r="U2307" i="4"/>
  <c r="S2307" i="4"/>
  <c r="B2306" i="4"/>
  <c r="U2306" i="4"/>
  <c r="S2306" i="4"/>
  <c r="B2305" i="4"/>
  <c r="U2305" i="4"/>
  <c r="S2305" i="4"/>
  <c r="B2304" i="4"/>
  <c r="U2304" i="4"/>
  <c r="S2304" i="4"/>
  <c r="B2303" i="4"/>
  <c r="U2303" i="4"/>
  <c r="S2303" i="4"/>
  <c r="B2302" i="4"/>
  <c r="U2302" i="4"/>
  <c r="S2302" i="4"/>
  <c r="B2301" i="4"/>
  <c r="U2301" i="4"/>
  <c r="S2301" i="4"/>
  <c r="B2300" i="4"/>
  <c r="U2300" i="4"/>
  <c r="S2300" i="4"/>
  <c r="B2299" i="4"/>
  <c r="U2299" i="4"/>
  <c r="S2299" i="4"/>
  <c r="B2298" i="4"/>
  <c r="U2298" i="4"/>
  <c r="S2298" i="4"/>
  <c r="B2297" i="4"/>
  <c r="U2297" i="4"/>
  <c r="S2297" i="4"/>
  <c r="B2296" i="4"/>
  <c r="U2296" i="4"/>
  <c r="S2296" i="4"/>
  <c r="B2295" i="4"/>
  <c r="U2295" i="4"/>
  <c r="S2295" i="4"/>
  <c r="B2294" i="4"/>
  <c r="U2294" i="4"/>
  <c r="S2294" i="4"/>
  <c r="B2293" i="4"/>
  <c r="U2293" i="4"/>
  <c r="S2293" i="4"/>
  <c r="B2292" i="4"/>
  <c r="U2292" i="4"/>
  <c r="S2292" i="4"/>
  <c r="B2291" i="4"/>
  <c r="U2291" i="4"/>
  <c r="S2291" i="4"/>
  <c r="B2290" i="4"/>
  <c r="U2290" i="4"/>
  <c r="S2290" i="4"/>
  <c r="B2289" i="4"/>
  <c r="U2289" i="4"/>
  <c r="S2289" i="4"/>
  <c r="B2288" i="4"/>
  <c r="U2288" i="4"/>
  <c r="S2288" i="4"/>
  <c r="B2287" i="4"/>
  <c r="U2287" i="4"/>
  <c r="S2287" i="4"/>
  <c r="B2286" i="4"/>
  <c r="U2286" i="4"/>
  <c r="S2286" i="4"/>
  <c r="B2285" i="4"/>
  <c r="U2285" i="4"/>
  <c r="S2285" i="4"/>
  <c r="B2284" i="4"/>
  <c r="U2284" i="4"/>
  <c r="S2284" i="4"/>
  <c r="B2283" i="4"/>
  <c r="U2283" i="4"/>
  <c r="S2283" i="4"/>
  <c r="B2282" i="4"/>
  <c r="U2282" i="4"/>
  <c r="S2282" i="4"/>
  <c r="B2281" i="4"/>
  <c r="U2281" i="4"/>
  <c r="S2281" i="4"/>
  <c r="B2280" i="4"/>
  <c r="U2280" i="4"/>
  <c r="S2280" i="4"/>
  <c r="B2279" i="4"/>
  <c r="U2279" i="4"/>
  <c r="S2279" i="4"/>
  <c r="B2278" i="4"/>
  <c r="U2278" i="4"/>
  <c r="S2278" i="4"/>
  <c r="B2277" i="4"/>
  <c r="U2277" i="4"/>
  <c r="S2277" i="4"/>
  <c r="B2276" i="4"/>
  <c r="U2276" i="4"/>
  <c r="S2276" i="4"/>
  <c r="B2275" i="4"/>
  <c r="U2275" i="4"/>
  <c r="S2275" i="4"/>
  <c r="B2274" i="4"/>
  <c r="U2274" i="4"/>
  <c r="S2274" i="4"/>
  <c r="B2273" i="4"/>
  <c r="U2273" i="4"/>
  <c r="S2273" i="4"/>
  <c r="B2272" i="4"/>
  <c r="U2272" i="4"/>
  <c r="S2272" i="4"/>
  <c r="B2271" i="4"/>
  <c r="U2271" i="4"/>
  <c r="S2271" i="4"/>
  <c r="B2270" i="4"/>
  <c r="U2270" i="4"/>
  <c r="S2270" i="4"/>
  <c r="B2269" i="4"/>
  <c r="U2269" i="4"/>
  <c r="S2269" i="4"/>
  <c r="B2268" i="4"/>
  <c r="U2268" i="4"/>
  <c r="S2268" i="4"/>
  <c r="B2267" i="4"/>
  <c r="U2267" i="4"/>
  <c r="S2267" i="4"/>
  <c r="B2266" i="4"/>
  <c r="U2266" i="4"/>
  <c r="S2266" i="4"/>
  <c r="B2265" i="4"/>
  <c r="U2265" i="4"/>
  <c r="S2265" i="4"/>
  <c r="B2264" i="4"/>
  <c r="U2264" i="4"/>
  <c r="S2264" i="4"/>
  <c r="B2263" i="4"/>
  <c r="U2263" i="4"/>
  <c r="S2263" i="4"/>
  <c r="B2262" i="4"/>
  <c r="U2262" i="4"/>
  <c r="S2262" i="4"/>
  <c r="B2261" i="4"/>
  <c r="U2261" i="4"/>
  <c r="S2261" i="4"/>
  <c r="B2260" i="4"/>
  <c r="U2260" i="4"/>
  <c r="S2260" i="4"/>
  <c r="B2259" i="4"/>
  <c r="U2259" i="4"/>
  <c r="S2259" i="4"/>
  <c r="B2258" i="4"/>
  <c r="U2258" i="4"/>
  <c r="S2258" i="4"/>
  <c r="B2257" i="4"/>
  <c r="U2257" i="4"/>
  <c r="S2257" i="4"/>
  <c r="B2256" i="4"/>
  <c r="U2256" i="4"/>
  <c r="S2256" i="4"/>
  <c r="B2255" i="4"/>
  <c r="U2255" i="4"/>
  <c r="S2255" i="4"/>
  <c r="B2254" i="4"/>
  <c r="U2254" i="4"/>
  <c r="S2254" i="4"/>
  <c r="B2253" i="4"/>
  <c r="U2253" i="4"/>
  <c r="S2253" i="4"/>
  <c r="B2252" i="4"/>
  <c r="U2252" i="4"/>
  <c r="S2252" i="4"/>
  <c r="B2251" i="4"/>
  <c r="U2251" i="4"/>
  <c r="S2251" i="4"/>
  <c r="B2250" i="4"/>
  <c r="U2250" i="4"/>
  <c r="S2250" i="4"/>
  <c r="B2249" i="4"/>
  <c r="U2249" i="4"/>
  <c r="S2249" i="4"/>
  <c r="B2248" i="4"/>
  <c r="U2248" i="4"/>
  <c r="S2248" i="4"/>
  <c r="B2247" i="4"/>
  <c r="U2247" i="4"/>
  <c r="S2247" i="4"/>
  <c r="B2246" i="4"/>
  <c r="U2246" i="4"/>
  <c r="S2246" i="4"/>
  <c r="B2245" i="4"/>
  <c r="U2245" i="4"/>
  <c r="S2245" i="4"/>
  <c r="B2244" i="4"/>
  <c r="U2244" i="4"/>
  <c r="S2244" i="4"/>
  <c r="B2243" i="4"/>
  <c r="U2243" i="4"/>
  <c r="S2243" i="4"/>
  <c r="B2242" i="4"/>
  <c r="U2242" i="4"/>
  <c r="S2242" i="4"/>
  <c r="B2241" i="4"/>
  <c r="U2241" i="4"/>
  <c r="S2241" i="4"/>
  <c r="B2240" i="4"/>
  <c r="U2240" i="4"/>
  <c r="S2240" i="4"/>
  <c r="B2239" i="4"/>
  <c r="U2239" i="4"/>
  <c r="S2239" i="4"/>
  <c r="B2238" i="4"/>
  <c r="U2238" i="4"/>
  <c r="S2238" i="4"/>
  <c r="B2237" i="4"/>
  <c r="U2237" i="4"/>
  <c r="S2237" i="4"/>
  <c r="B2236" i="4"/>
  <c r="U2236" i="4"/>
  <c r="S2236" i="4"/>
  <c r="B2235" i="4"/>
  <c r="U2235" i="4"/>
  <c r="S2235" i="4"/>
  <c r="B2234" i="4"/>
  <c r="U2234" i="4"/>
  <c r="S2234" i="4"/>
  <c r="B2233" i="4"/>
  <c r="U2233" i="4"/>
  <c r="S2233" i="4"/>
  <c r="B2232" i="4"/>
  <c r="U2232" i="4"/>
  <c r="S2232" i="4"/>
  <c r="B2231" i="4"/>
  <c r="U2231" i="4"/>
  <c r="S2231" i="4"/>
  <c r="B2230" i="4"/>
  <c r="U2230" i="4"/>
  <c r="S2230" i="4"/>
  <c r="B2229" i="4"/>
  <c r="U2229" i="4"/>
  <c r="S2229" i="4"/>
  <c r="B2228" i="4"/>
  <c r="U2228" i="4"/>
  <c r="S2228" i="4"/>
  <c r="B2227" i="4"/>
  <c r="U2227" i="4"/>
  <c r="S2227" i="4"/>
  <c r="B2226" i="4"/>
  <c r="U2226" i="4"/>
  <c r="S2226" i="4"/>
  <c r="B2225" i="4"/>
  <c r="U2225" i="4"/>
  <c r="S2225" i="4"/>
  <c r="B2224" i="4"/>
  <c r="U2224" i="4"/>
  <c r="S2224" i="4"/>
  <c r="B2223" i="4"/>
  <c r="U2223" i="4"/>
  <c r="S2223" i="4"/>
  <c r="B2222" i="4"/>
  <c r="U2222" i="4"/>
  <c r="S2222" i="4"/>
  <c r="B2221" i="4"/>
  <c r="U2221" i="4"/>
  <c r="S2221" i="4"/>
  <c r="B2220" i="4"/>
  <c r="U2220" i="4"/>
  <c r="S2220" i="4"/>
  <c r="B2219" i="4"/>
  <c r="U2219" i="4"/>
  <c r="S2219" i="4"/>
  <c r="B2218" i="4"/>
  <c r="U2218" i="4"/>
  <c r="S2218" i="4"/>
  <c r="B2217" i="4"/>
  <c r="U2217" i="4"/>
  <c r="S2217" i="4"/>
  <c r="B2216" i="4"/>
  <c r="U2216" i="4"/>
  <c r="S2216" i="4"/>
  <c r="B2215" i="4"/>
  <c r="U2215" i="4"/>
  <c r="S2215" i="4"/>
  <c r="B2214" i="4"/>
  <c r="U2214" i="4"/>
  <c r="S2214" i="4"/>
  <c r="B2213" i="4"/>
  <c r="U2213" i="4"/>
  <c r="S2213" i="4"/>
  <c r="B2212" i="4"/>
  <c r="U2212" i="4"/>
  <c r="S2212" i="4"/>
  <c r="B2211" i="4"/>
  <c r="U2211" i="4"/>
  <c r="S2211" i="4"/>
  <c r="B2210" i="4"/>
  <c r="U2210" i="4"/>
  <c r="S2210" i="4"/>
  <c r="B2209" i="4"/>
  <c r="U2209" i="4"/>
  <c r="S2209" i="4"/>
  <c r="B2208" i="4"/>
  <c r="U2208" i="4"/>
  <c r="S2208" i="4"/>
  <c r="B2207" i="4"/>
  <c r="U2207" i="4"/>
  <c r="S2207" i="4"/>
  <c r="B2206" i="4"/>
  <c r="U2206" i="4"/>
  <c r="S2206" i="4"/>
  <c r="B2205" i="4"/>
  <c r="U2205" i="4"/>
  <c r="S2205" i="4"/>
  <c r="B2204" i="4"/>
  <c r="U2204" i="4"/>
  <c r="S2204" i="4"/>
  <c r="B2203" i="4"/>
  <c r="U2203" i="4"/>
  <c r="S2203" i="4"/>
  <c r="B2202" i="4"/>
  <c r="U2202" i="4"/>
  <c r="S2202" i="4"/>
  <c r="B2201" i="4"/>
  <c r="U2201" i="4"/>
  <c r="S2201" i="4"/>
  <c r="B2200" i="4"/>
  <c r="U2200" i="4"/>
  <c r="S2200" i="4"/>
  <c r="B2199" i="4"/>
  <c r="U2199" i="4"/>
  <c r="S2199" i="4"/>
  <c r="B2198" i="4"/>
  <c r="U2198" i="4"/>
  <c r="S2198" i="4"/>
  <c r="B2197" i="4"/>
  <c r="U2197" i="4"/>
  <c r="S2197" i="4"/>
  <c r="B2196" i="4"/>
  <c r="U2196" i="4"/>
  <c r="S2196" i="4"/>
  <c r="B2195" i="4"/>
  <c r="U2195" i="4"/>
  <c r="S2195" i="4"/>
  <c r="B2194" i="4"/>
  <c r="U2194" i="4"/>
  <c r="S2194" i="4"/>
  <c r="B2193" i="4"/>
  <c r="U2193" i="4"/>
  <c r="S2193" i="4"/>
  <c r="B2192" i="4"/>
  <c r="U2192" i="4"/>
  <c r="S2192" i="4"/>
  <c r="B2191" i="4"/>
  <c r="U2191" i="4"/>
  <c r="S2191" i="4"/>
  <c r="B2190" i="4"/>
  <c r="U2190" i="4"/>
  <c r="S2190" i="4"/>
  <c r="B2189" i="4"/>
  <c r="U2189" i="4"/>
  <c r="S2189" i="4"/>
  <c r="B2188" i="4"/>
  <c r="U2188" i="4"/>
  <c r="S2188" i="4"/>
  <c r="B2187" i="4"/>
  <c r="U2187" i="4"/>
  <c r="S2187" i="4"/>
  <c r="B2186" i="4"/>
  <c r="U2186" i="4"/>
  <c r="S2186" i="4"/>
  <c r="B2185" i="4"/>
  <c r="U2185" i="4"/>
  <c r="S2185" i="4"/>
  <c r="B2184" i="4"/>
  <c r="U2184" i="4"/>
  <c r="S2184" i="4"/>
  <c r="B2183" i="4"/>
  <c r="U2183" i="4"/>
  <c r="S2183" i="4"/>
  <c r="B2182" i="4"/>
  <c r="U2182" i="4"/>
  <c r="S2182" i="4"/>
  <c r="B2181" i="4"/>
  <c r="U2181" i="4"/>
  <c r="S2181" i="4"/>
  <c r="B2180" i="4"/>
  <c r="U2180" i="4"/>
  <c r="S2180" i="4"/>
  <c r="B2179" i="4"/>
  <c r="U2179" i="4"/>
  <c r="S2179" i="4"/>
  <c r="B2178" i="4"/>
  <c r="U2178" i="4"/>
  <c r="S2178" i="4"/>
  <c r="B2177" i="4"/>
  <c r="U2177" i="4"/>
  <c r="S2177" i="4"/>
  <c r="B2176" i="4"/>
  <c r="U2176" i="4"/>
  <c r="S2176" i="4"/>
  <c r="B2175" i="4"/>
  <c r="U2175" i="4"/>
  <c r="S2175" i="4"/>
  <c r="B2174" i="4"/>
  <c r="U2174" i="4"/>
  <c r="S2174" i="4"/>
  <c r="B2173" i="4"/>
  <c r="U2173" i="4"/>
  <c r="S2173" i="4"/>
  <c r="B2172" i="4"/>
  <c r="U2172" i="4"/>
  <c r="S2172" i="4"/>
  <c r="B2171" i="4"/>
  <c r="U2171" i="4"/>
  <c r="S2171" i="4"/>
  <c r="B2170" i="4"/>
  <c r="U2170" i="4"/>
  <c r="S2170" i="4"/>
  <c r="B2169" i="4"/>
  <c r="U2169" i="4"/>
  <c r="S2169" i="4"/>
  <c r="B2168" i="4"/>
  <c r="U2168" i="4"/>
  <c r="S2168" i="4"/>
  <c r="B2167" i="4"/>
  <c r="U2167" i="4"/>
  <c r="S2167" i="4"/>
  <c r="B2166" i="4"/>
  <c r="U2166" i="4"/>
  <c r="S2166" i="4"/>
  <c r="B2165" i="4"/>
  <c r="U2165" i="4"/>
  <c r="S2165" i="4"/>
  <c r="B2164" i="4"/>
  <c r="U2164" i="4"/>
  <c r="S2164" i="4"/>
  <c r="B2163" i="4"/>
  <c r="U2163" i="4"/>
  <c r="S2163" i="4"/>
  <c r="B2162" i="4"/>
  <c r="U2162" i="4"/>
  <c r="S2162" i="4"/>
  <c r="B2161" i="4"/>
  <c r="U2161" i="4"/>
  <c r="S2161" i="4"/>
  <c r="B2160" i="4"/>
  <c r="U2160" i="4"/>
  <c r="S2160" i="4"/>
  <c r="B2159" i="4"/>
  <c r="U2159" i="4"/>
  <c r="S2159" i="4"/>
  <c r="B2158" i="4"/>
  <c r="U2158" i="4"/>
  <c r="S2158" i="4"/>
  <c r="B2157" i="4"/>
  <c r="U2157" i="4"/>
  <c r="S2157" i="4"/>
  <c r="B2156" i="4"/>
  <c r="U2156" i="4"/>
  <c r="S2156" i="4"/>
  <c r="B2155" i="4"/>
  <c r="U2155" i="4"/>
  <c r="S2155" i="4"/>
  <c r="B2154" i="4"/>
  <c r="U2154" i="4"/>
  <c r="S2154" i="4"/>
  <c r="B2153" i="4"/>
  <c r="U2153" i="4"/>
  <c r="S2153" i="4"/>
  <c r="B2152" i="4"/>
  <c r="U2152" i="4"/>
  <c r="S2152" i="4"/>
  <c r="B2151" i="4"/>
  <c r="U2151" i="4"/>
  <c r="S2151" i="4"/>
  <c r="B2150" i="4"/>
  <c r="U2150" i="4"/>
  <c r="S2150" i="4"/>
  <c r="B2149" i="4"/>
  <c r="U2149" i="4"/>
  <c r="S2149" i="4"/>
  <c r="B2148" i="4"/>
  <c r="U2148" i="4"/>
  <c r="S2148" i="4"/>
  <c r="B2147" i="4"/>
  <c r="U2147" i="4"/>
  <c r="S2147" i="4"/>
  <c r="B2146" i="4"/>
  <c r="U2146" i="4"/>
  <c r="S2146" i="4"/>
  <c r="B2145" i="4"/>
  <c r="U2145" i="4"/>
  <c r="S2145" i="4"/>
  <c r="B2144" i="4"/>
  <c r="U2144" i="4"/>
  <c r="S2144" i="4"/>
  <c r="B2143" i="4"/>
  <c r="U2143" i="4"/>
  <c r="S2143" i="4"/>
  <c r="B2142" i="4"/>
  <c r="U2142" i="4"/>
  <c r="S2142" i="4"/>
  <c r="B2141" i="4"/>
  <c r="U2141" i="4"/>
  <c r="S2141" i="4"/>
  <c r="B2140" i="4"/>
  <c r="U2140" i="4"/>
  <c r="S2140" i="4"/>
  <c r="B2139" i="4"/>
  <c r="U2139" i="4"/>
  <c r="S2139" i="4"/>
  <c r="B2138" i="4"/>
  <c r="U2138" i="4"/>
  <c r="S2138" i="4"/>
  <c r="B2137" i="4"/>
  <c r="U2137" i="4"/>
  <c r="S2137" i="4"/>
  <c r="B2136" i="4"/>
  <c r="U2136" i="4"/>
  <c r="S2136" i="4"/>
  <c r="B2135" i="4"/>
  <c r="U2135" i="4"/>
  <c r="S2135" i="4"/>
  <c r="B2134" i="4"/>
  <c r="U2134" i="4"/>
  <c r="S2134" i="4"/>
  <c r="B2133" i="4"/>
  <c r="U2133" i="4"/>
  <c r="S2133" i="4"/>
  <c r="B2132" i="4"/>
  <c r="U2132" i="4"/>
  <c r="S2132" i="4"/>
  <c r="B2131" i="4"/>
  <c r="U2131" i="4"/>
  <c r="S2131" i="4"/>
  <c r="B2130" i="4"/>
  <c r="U2130" i="4"/>
  <c r="S2130" i="4"/>
  <c r="B2129" i="4"/>
  <c r="U2129" i="4"/>
  <c r="S2129" i="4"/>
  <c r="B2128" i="4"/>
  <c r="U2128" i="4"/>
  <c r="S2128" i="4"/>
  <c r="B2127" i="4"/>
  <c r="U2127" i="4"/>
  <c r="S2127" i="4"/>
  <c r="B2126" i="4"/>
  <c r="U2126" i="4"/>
  <c r="S2126" i="4"/>
  <c r="B2125" i="4"/>
  <c r="U2125" i="4"/>
  <c r="S2125" i="4"/>
  <c r="B2124" i="4"/>
  <c r="U2124" i="4"/>
  <c r="S2124" i="4"/>
  <c r="B2123" i="4"/>
  <c r="U2123" i="4"/>
  <c r="S2123" i="4"/>
  <c r="B2122" i="4"/>
  <c r="U2122" i="4"/>
  <c r="S2122" i="4"/>
  <c r="B2121" i="4"/>
  <c r="U2121" i="4"/>
  <c r="S2121" i="4"/>
  <c r="B2120" i="4"/>
  <c r="U2120" i="4"/>
  <c r="S2120" i="4"/>
  <c r="B2119" i="4"/>
  <c r="U2119" i="4"/>
  <c r="S2119" i="4"/>
  <c r="B2118" i="4"/>
  <c r="U2118" i="4"/>
  <c r="S2118" i="4"/>
  <c r="B2117" i="4"/>
  <c r="U2117" i="4"/>
  <c r="S2117" i="4"/>
  <c r="B2116" i="4"/>
  <c r="U2116" i="4"/>
  <c r="S2116" i="4"/>
  <c r="B2115" i="4"/>
  <c r="U2115" i="4"/>
  <c r="S2115" i="4"/>
  <c r="B2114" i="4"/>
  <c r="U2114" i="4"/>
  <c r="S2114" i="4"/>
  <c r="B2113" i="4"/>
  <c r="U2113" i="4"/>
  <c r="S2113" i="4"/>
  <c r="B2112" i="4"/>
  <c r="U2112" i="4"/>
  <c r="S2112" i="4"/>
  <c r="B2111" i="4"/>
  <c r="U2111" i="4"/>
  <c r="S2111" i="4"/>
  <c r="B2110" i="4"/>
  <c r="U2110" i="4"/>
  <c r="S2110" i="4"/>
  <c r="B2109" i="4"/>
  <c r="U2109" i="4"/>
  <c r="S2109" i="4"/>
  <c r="B2108" i="4"/>
  <c r="U2108" i="4"/>
  <c r="S2108" i="4"/>
  <c r="B2107" i="4"/>
  <c r="U2107" i="4"/>
  <c r="S2107" i="4"/>
  <c r="B2106" i="4"/>
  <c r="U2106" i="4"/>
  <c r="S2106" i="4"/>
  <c r="B2105" i="4"/>
  <c r="U2105" i="4"/>
  <c r="S2105" i="4"/>
  <c r="B2104" i="4"/>
  <c r="U2104" i="4"/>
  <c r="S2104" i="4"/>
  <c r="B2103" i="4"/>
  <c r="U2103" i="4"/>
  <c r="S2103" i="4"/>
  <c r="B2102" i="4"/>
  <c r="U2102" i="4"/>
  <c r="S2102" i="4"/>
  <c r="B2101" i="4"/>
  <c r="U2101" i="4"/>
  <c r="S2101" i="4"/>
  <c r="B2100" i="4"/>
  <c r="U2100" i="4"/>
  <c r="S2100" i="4"/>
  <c r="B2099" i="4"/>
  <c r="U2099" i="4"/>
  <c r="S2099" i="4"/>
  <c r="B2098" i="4"/>
  <c r="U2098" i="4"/>
  <c r="S2098" i="4"/>
  <c r="B2097" i="4"/>
  <c r="U2097" i="4"/>
  <c r="S2097" i="4"/>
  <c r="B2096" i="4"/>
  <c r="U2096" i="4"/>
  <c r="S2096" i="4"/>
  <c r="B2095" i="4"/>
  <c r="U2095" i="4"/>
  <c r="S2095" i="4"/>
  <c r="B2094" i="4"/>
  <c r="U2094" i="4"/>
  <c r="S2094" i="4"/>
  <c r="B2093" i="4"/>
  <c r="U2093" i="4"/>
  <c r="S2093" i="4"/>
  <c r="B2092" i="4"/>
  <c r="U2092" i="4"/>
  <c r="S2092" i="4"/>
  <c r="B2091" i="4"/>
  <c r="U2091" i="4"/>
  <c r="S2091" i="4"/>
  <c r="B2090" i="4"/>
  <c r="U2090" i="4"/>
  <c r="S2090" i="4"/>
  <c r="B2089" i="4"/>
  <c r="U2089" i="4"/>
  <c r="S2089" i="4"/>
  <c r="B2088" i="4"/>
  <c r="U2088" i="4"/>
  <c r="S2088" i="4"/>
  <c r="B2087" i="4"/>
  <c r="U2087" i="4"/>
  <c r="S2087" i="4"/>
  <c r="B2086" i="4"/>
  <c r="U2086" i="4"/>
  <c r="S2086" i="4"/>
  <c r="B2085" i="4"/>
  <c r="U2085" i="4"/>
  <c r="S2085" i="4"/>
  <c r="B2084" i="4"/>
  <c r="U2084" i="4"/>
  <c r="S2084" i="4"/>
  <c r="B2083" i="4"/>
  <c r="U2083" i="4"/>
  <c r="S2083" i="4"/>
  <c r="B2082" i="4"/>
  <c r="U2082" i="4"/>
  <c r="S2082" i="4"/>
  <c r="B2081" i="4"/>
  <c r="U2081" i="4"/>
  <c r="S2081" i="4"/>
  <c r="B2080" i="4"/>
  <c r="U2080" i="4"/>
  <c r="S2080" i="4"/>
  <c r="B2079" i="4"/>
  <c r="U2079" i="4"/>
  <c r="S2079" i="4"/>
  <c r="B2078" i="4"/>
  <c r="U2078" i="4"/>
  <c r="S2078" i="4"/>
  <c r="B2077" i="4"/>
  <c r="U2077" i="4"/>
  <c r="S2077" i="4"/>
  <c r="B2076" i="4"/>
  <c r="U2076" i="4"/>
  <c r="S2076" i="4"/>
  <c r="B2075" i="4"/>
  <c r="U2075" i="4"/>
  <c r="S2075" i="4"/>
  <c r="B2074" i="4"/>
  <c r="U2074" i="4"/>
  <c r="S2074" i="4"/>
  <c r="B2073" i="4"/>
  <c r="U2073" i="4"/>
  <c r="S2073" i="4"/>
  <c r="B2072" i="4"/>
  <c r="U2072" i="4"/>
  <c r="S2072" i="4"/>
  <c r="B2071" i="4"/>
  <c r="U2071" i="4"/>
  <c r="S2071" i="4"/>
  <c r="B2070" i="4"/>
  <c r="U2070" i="4"/>
  <c r="S2070" i="4"/>
  <c r="B2069" i="4"/>
  <c r="U2069" i="4"/>
  <c r="S2069" i="4"/>
  <c r="B2068" i="4"/>
  <c r="U2068" i="4"/>
  <c r="S2068" i="4"/>
  <c r="B2067" i="4"/>
  <c r="U2067" i="4"/>
  <c r="S2067" i="4"/>
  <c r="B2066" i="4"/>
  <c r="U2066" i="4"/>
  <c r="S2066" i="4"/>
  <c r="B2065" i="4"/>
  <c r="U2065" i="4"/>
  <c r="S2065" i="4"/>
  <c r="B2064" i="4"/>
  <c r="U2064" i="4"/>
  <c r="S2064" i="4"/>
  <c r="B2063" i="4"/>
  <c r="U2063" i="4"/>
  <c r="S2063" i="4"/>
  <c r="B2062" i="4"/>
  <c r="U2062" i="4"/>
  <c r="S2062" i="4"/>
  <c r="B2061" i="4"/>
  <c r="U2061" i="4"/>
  <c r="S2061" i="4"/>
  <c r="B2060" i="4"/>
  <c r="U2060" i="4"/>
  <c r="S2060" i="4"/>
  <c r="B2059" i="4"/>
  <c r="U2059" i="4"/>
  <c r="S2059" i="4"/>
  <c r="B2058" i="4"/>
  <c r="U2058" i="4"/>
  <c r="S2058" i="4"/>
  <c r="B2057" i="4"/>
  <c r="U2057" i="4"/>
  <c r="S2057" i="4"/>
  <c r="B2056" i="4"/>
  <c r="U2056" i="4"/>
  <c r="S2056" i="4"/>
  <c r="B2055" i="4"/>
  <c r="U2055" i="4"/>
  <c r="S2055" i="4"/>
  <c r="B2054" i="4"/>
  <c r="U2054" i="4"/>
  <c r="S2054" i="4"/>
  <c r="B2053" i="4"/>
  <c r="U2053" i="4"/>
  <c r="S2053" i="4"/>
  <c r="B2052" i="4"/>
  <c r="U2052" i="4"/>
  <c r="S2052" i="4"/>
  <c r="B2051" i="4"/>
  <c r="U2051" i="4"/>
  <c r="S2051" i="4"/>
  <c r="B2050" i="4"/>
  <c r="U2050" i="4"/>
  <c r="S2050" i="4"/>
  <c r="B2049" i="4"/>
  <c r="U2049" i="4"/>
  <c r="S2049" i="4"/>
  <c r="B2048" i="4"/>
  <c r="U2048" i="4"/>
  <c r="S2048" i="4"/>
  <c r="B2047" i="4"/>
  <c r="U2047" i="4"/>
  <c r="S2047" i="4"/>
  <c r="B2046" i="4"/>
  <c r="U2046" i="4"/>
  <c r="S2046" i="4"/>
  <c r="B2045" i="4"/>
  <c r="U2045" i="4"/>
  <c r="S2045" i="4"/>
  <c r="B2044" i="4"/>
  <c r="U2044" i="4"/>
  <c r="S2044" i="4"/>
  <c r="B2043" i="4"/>
  <c r="U2043" i="4"/>
  <c r="S2043" i="4"/>
  <c r="B2042" i="4"/>
  <c r="U2042" i="4"/>
  <c r="S2042" i="4"/>
  <c r="B2041" i="4"/>
  <c r="U2041" i="4"/>
  <c r="S2041" i="4"/>
  <c r="B2040" i="4"/>
  <c r="U2040" i="4"/>
  <c r="S2040" i="4"/>
  <c r="B2039" i="4"/>
  <c r="U2039" i="4"/>
  <c r="S2039" i="4"/>
  <c r="B2038" i="4"/>
  <c r="U2038" i="4"/>
  <c r="S2038" i="4"/>
  <c r="B2037" i="4"/>
  <c r="U2037" i="4"/>
  <c r="S2037" i="4"/>
  <c r="B2036" i="4"/>
  <c r="U2036" i="4"/>
  <c r="S2036" i="4"/>
  <c r="B2035" i="4"/>
  <c r="U2035" i="4"/>
  <c r="S2035" i="4"/>
  <c r="B2034" i="4"/>
  <c r="U2034" i="4"/>
  <c r="S2034" i="4"/>
  <c r="B2033" i="4"/>
  <c r="U2033" i="4"/>
  <c r="S2033" i="4"/>
  <c r="B2032" i="4"/>
  <c r="U2032" i="4"/>
  <c r="S2032" i="4"/>
  <c r="B2031" i="4"/>
  <c r="U2031" i="4"/>
  <c r="S2031" i="4"/>
  <c r="B2030" i="4"/>
  <c r="U2030" i="4"/>
  <c r="S2030" i="4"/>
  <c r="B2029" i="4"/>
  <c r="U2029" i="4"/>
  <c r="S2029" i="4"/>
  <c r="B2028" i="4"/>
  <c r="U2028" i="4"/>
  <c r="S2028" i="4"/>
  <c r="B2027" i="4"/>
  <c r="U2027" i="4"/>
  <c r="S2027" i="4"/>
  <c r="B2026" i="4"/>
  <c r="U2026" i="4"/>
  <c r="S2026" i="4"/>
  <c r="B2025" i="4"/>
  <c r="U2025" i="4"/>
  <c r="S2025" i="4"/>
  <c r="B2024" i="4"/>
  <c r="U2024" i="4"/>
  <c r="S2024" i="4"/>
  <c r="B2023" i="4"/>
  <c r="U2023" i="4"/>
  <c r="S2023" i="4"/>
  <c r="B2022" i="4"/>
  <c r="U2022" i="4"/>
  <c r="S2022" i="4"/>
  <c r="B2021" i="4"/>
  <c r="U2021" i="4"/>
  <c r="S2021" i="4"/>
  <c r="B2020" i="4"/>
  <c r="U2020" i="4"/>
  <c r="S2020" i="4"/>
  <c r="B2019" i="4"/>
  <c r="U2019" i="4"/>
  <c r="S2019" i="4"/>
  <c r="B2018" i="4"/>
  <c r="U2018" i="4"/>
  <c r="S2018" i="4"/>
  <c r="B2017" i="4"/>
  <c r="U2017" i="4"/>
  <c r="S2017" i="4"/>
  <c r="B2016" i="4"/>
  <c r="U2016" i="4"/>
  <c r="S2016" i="4"/>
  <c r="B2015" i="4"/>
  <c r="U2015" i="4"/>
  <c r="S2015" i="4"/>
  <c r="B2014" i="4"/>
  <c r="U2014" i="4"/>
  <c r="S2014" i="4"/>
  <c r="B2013" i="4"/>
  <c r="U2013" i="4"/>
  <c r="S2013" i="4"/>
  <c r="B2012" i="4"/>
  <c r="U2012" i="4"/>
  <c r="S2012" i="4"/>
  <c r="B2011" i="4"/>
  <c r="U2011" i="4"/>
  <c r="S2011" i="4"/>
  <c r="B2010" i="4"/>
  <c r="U2010" i="4"/>
  <c r="S2010" i="4"/>
  <c r="B2009" i="4"/>
  <c r="U2009" i="4"/>
  <c r="S2009" i="4"/>
  <c r="B2008" i="4"/>
  <c r="U2008" i="4"/>
  <c r="S2008" i="4"/>
  <c r="B2007" i="4"/>
  <c r="U2007" i="4"/>
  <c r="S2007" i="4"/>
  <c r="B2006" i="4"/>
  <c r="U2006" i="4"/>
  <c r="S2006" i="4"/>
  <c r="B2005" i="4"/>
  <c r="U2005" i="4"/>
  <c r="S2005" i="4"/>
  <c r="B2004" i="4"/>
  <c r="U2004" i="4"/>
  <c r="S2004" i="4"/>
  <c r="B2003" i="4"/>
  <c r="U2003" i="4"/>
  <c r="S2003" i="4"/>
  <c r="B2002" i="4"/>
  <c r="U2002" i="4"/>
  <c r="S2002" i="4"/>
  <c r="B2001" i="4"/>
  <c r="U2001" i="4"/>
  <c r="S2001" i="4"/>
  <c r="B2000" i="4"/>
  <c r="U2000" i="4"/>
  <c r="S2000" i="4"/>
  <c r="B1999" i="4"/>
  <c r="U1999" i="4"/>
  <c r="S1999" i="4"/>
  <c r="B1998" i="4"/>
  <c r="U1998" i="4"/>
  <c r="S1998" i="4"/>
  <c r="B1997" i="4"/>
  <c r="U1997" i="4"/>
  <c r="S1997" i="4"/>
  <c r="B1996" i="4"/>
  <c r="U1996" i="4"/>
  <c r="S1996" i="4"/>
  <c r="B1995" i="4"/>
  <c r="U1995" i="4"/>
  <c r="S1995" i="4"/>
  <c r="B1994" i="4"/>
  <c r="U1994" i="4"/>
  <c r="S1994" i="4"/>
  <c r="B1993" i="4"/>
  <c r="U1993" i="4"/>
  <c r="S1993" i="4"/>
  <c r="B1992" i="4"/>
  <c r="U1992" i="4"/>
  <c r="S1992" i="4"/>
  <c r="B1991" i="4"/>
  <c r="U1991" i="4"/>
  <c r="S1991" i="4"/>
  <c r="B1990" i="4"/>
  <c r="U1990" i="4"/>
  <c r="S1990" i="4"/>
  <c r="B1989" i="4"/>
  <c r="U1989" i="4"/>
  <c r="S1989" i="4"/>
  <c r="B1988" i="4"/>
  <c r="U1988" i="4"/>
  <c r="S1988" i="4"/>
  <c r="B1987" i="4"/>
  <c r="U1987" i="4"/>
  <c r="S1987" i="4"/>
  <c r="B1986" i="4"/>
  <c r="U1986" i="4"/>
  <c r="S1986" i="4"/>
  <c r="B1985" i="4"/>
  <c r="U1985" i="4"/>
  <c r="S1985" i="4"/>
  <c r="B1984" i="4"/>
  <c r="U1984" i="4"/>
  <c r="S1984" i="4"/>
  <c r="B1983" i="4"/>
  <c r="U1983" i="4"/>
  <c r="S1983" i="4"/>
  <c r="B1982" i="4"/>
  <c r="U1982" i="4"/>
  <c r="S1982" i="4"/>
  <c r="B1981" i="4"/>
  <c r="U1981" i="4"/>
  <c r="S1981" i="4"/>
  <c r="B1980" i="4"/>
  <c r="U1980" i="4"/>
  <c r="S1980" i="4"/>
  <c r="B1979" i="4"/>
  <c r="U1979" i="4"/>
  <c r="S1979" i="4"/>
  <c r="B1978" i="4"/>
  <c r="U1978" i="4"/>
  <c r="S1978" i="4"/>
  <c r="B1977" i="4"/>
  <c r="U1977" i="4"/>
  <c r="S1977" i="4"/>
  <c r="B1976" i="4"/>
  <c r="U1976" i="4"/>
  <c r="S1976" i="4"/>
  <c r="B1975" i="4"/>
  <c r="U1975" i="4"/>
  <c r="S1975" i="4"/>
  <c r="B1974" i="4"/>
  <c r="U1974" i="4"/>
  <c r="S1974" i="4"/>
  <c r="B1973" i="4"/>
  <c r="U1973" i="4"/>
  <c r="S1973" i="4"/>
  <c r="B1972" i="4"/>
  <c r="U1972" i="4"/>
  <c r="S1972" i="4"/>
  <c r="B1971" i="4"/>
  <c r="U1971" i="4"/>
  <c r="S1971" i="4"/>
  <c r="B1970" i="4"/>
  <c r="U1970" i="4"/>
  <c r="S1970" i="4"/>
  <c r="B1969" i="4"/>
  <c r="U1969" i="4"/>
  <c r="S1969" i="4"/>
  <c r="B1968" i="4"/>
  <c r="U1968" i="4"/>
  <c r="S1968" i="4"/>
  <c r="B1967" i="4"/>
  <c r="U1967" i="4"/>
  <c r="S1967" i="4"/>
  <c r="B1966" i="4"/>
  <c r="U1966" i="4"/>
  <c r="S1966" i="4"/>
  <c r="B1965" i="4"/>
  <c r="U1965" i="4"/>
  <c r="S1965" i="4"/>
  <c r="B1964" i="4"/>
  <c r="U1964" i="4"/>
  <c r="S1964" i="4"/>
  <c r="B1963" i="4"/>
  <c r="U1963" i="4"/>
  <c r="S1963" i="4"/>
  <c r="B1962" i="4"/>
  <c r="U1962" i="4"/>
  <c r="S1962" i="4"/>
  <c r="B1961" i="4"/>
  <c r="U1961" i="4"/>
  <c r="S1961" i="4"/>
  <c r="B1960" i="4"/>
  <c r="U1960" i="4"/>
  <c r="S1960" i="4"/>
  <c r="B1959" i="4"/>
  <c r="U1959" i="4"/>
  <c r="S1959" i="4"/>
  <c r="B1958" i="4"/>
  <c r="U1958" i="4"/>
  <c r="S1958" i="4"/>
  <c r="B1957" i="4"/>
  <c r="U1957" i="4"/>
  <c r="S1957" i="4"/>
  <c r="B1956" i="4"/>
  <c r="U1956" i="4"/>
  <c r="S1956" i="4"/>
  <c r="B1955" i="4"/>
  <c r="U1955" i="4"/>
  <c r="S1955" i="4"/>
  <c r="B1954" i="4"/>
  <c r="U1954" i="4"/>
  <c r="S1954" i="4"/>
  <c r="B1953" i="4"/>
  <c r="U1953" i="4"/>
  <c r="S1953" i="4"/>
  <c r="B1952" i="4"/>
  <c r="U1952" i="4"/>
  <c r="S1952" i="4"/>
  <c r="B1951" i="4"/>
  <c r="U1951" i="4"/>
  <c r="S1951" i="4"/>
  <c r="B1950" i="4"/>
  <c r="U1950" i="4"/>
  <c r="S1950" i="4"/>
  <c r="B1949" i="4"/>
  <c r="U1949" i="4"/>
  <c r="S1949" i="4"/>
  <c r="B1948" i="4"/>
  <c r="U1948" i="4"/>
  <c r="S1948" i="4"/>
  <c r="B1947" i="4"/>
  <c r="U1947" i="4"/>
  <c r="S1947" i="4"/>
  <c r="B1946" i="4"/>
  <c r="U1946" i="4"/>
  <c r="S1946" i="4"/>
  <c r="B1945" i="4"/>
  <c r="U1945" i="4"/>
  <c r="S1945" i="4"/>
  <c r="B1944" i="4"/>
  <c r="U1944" i="4"/>
  <c r="S1944" i="4"/>
  <c r="B1943" i="4"/>
  <c r="U1943" i="4"/>
  <c r="S1943" i="4"/>
  <c r="B1942" i="4"/>
  <c r="U1942" i="4"/>
  <c r="S1942" i="4"/>
  <c r="B1941" i="4"/>
  <c r="U1941" i="4"/>
  <c r="S1941" i="4"/>
  <c r="B1940" i="4"/>
  <c r="U1940" i="4"/>
  <c r="S1940" i="4"/>
  <c r="B1939" i="4"/>
  <c r="U1939" i="4"/>
  <c r="S1939" i="4"/>
  <c r="B1938" i="4"/>
  <c r="U1938" i="4"/>
  <c r="S1938" i="4"/>
  <c r="B1937" i="4"/>
  <c r="U1937" i="4"/>
  <c r="S1937" i="4"/>
  <c r="B1936" i="4"/>
  <c r="U1936" i="4"/>
  <c r="S1936" i="4"/>
  <c r="B1935" i="4"/>
  <c r="U1935" i="4"/>
  <c r="S1935" i="4"/>
  <c r="B1934" i="4"/>
  <c r="U1934" i="4"/>
  <c r="S1934" i="4"/>
  <c r="B1933" i="4"/>
  <c r="U1933" i="4"/>
  <c r="S1933" i="4"/>
  <c r="B1932" i="4"/>
  <c r="U1932" i="4"/>
  <c r="S1932" i="4"/>
  <c r="B1931" i="4"/>
  <c r="U1931" i="4"/>
  <c r="S1931" i="4"/>
  <c r="B1930" i="4"/>
  <c r="U1930" i="4"/>
  <c r="S1930" i="4"/>
  <c r="B1929" i="4"/>
  <c r="U1929" i="4"/>
  <c r="S1929" i="4"/>
  <c r="B1928" i="4"/>
  <c r="U1928" i="4"/>
  <c r="S1928" i="4"/>
  <c r="B1927" i="4"/>
  <c r="U1927" i="4"/>
  <c r="S1927" i="4"/>
  <c r="B1926" i="4"/>
  <c r="U1926" i="4"/>
  <c r="S1926" i="4"/>
  <c r="B1925" i="4"/>
  <c r="U1925" i="4"/>
  <c r="S1925" i="4"/>
  <c r="B1924" i="4"/>
  <c r="U1924" i="4"/>
  <c r="S1924" i="4"/>
  <c r="B1923" i="4"/>
  <c r="U1923" i="4"/>
  <c r="S1923" i="4"/>
  <c r="B1922" i="4"/>
  <c r="U1922" i="4"/>
  <c r="S1922" i="4"/>
  <c r="B1921" i="4"/>
  <c r="U1921" i="4"/>
  <c r="S1921" i="4"/>
  <c r="B1920" i="4"/>
  <c r="U1920" i="4"/>
  <c r="S1920" i="4"/>
  <c r="B1919" i="4"/>
  <c r="U1919" i="4"/>
  <c r="S1919" i="4"/>
  <c r="B1918" i="4"/>
  <c r="U1918" i="4"/>
  <c r="S1918" i="4"/>
  <c r="B1917" i="4"/>
  <c r="U1917" i="4"/>
  <c r="S1917" i="4"/>
  <c r="B1916" i="4"/>
  <c r="U1916" i="4"/>
  <c r="S1916" i="4"/>
  <c r="B1915" i="4"/>
  <c r="U1915" i="4"/>
  <c r="S1915" i="4"/>
  <c r="B1914" i="4"/>
  <c r="U1914" i="4"/>
  <c r="S1914" i="4"/>
  <c r="B1913" i="4"/>
  <c r="U1913" i="4"/>
  <c r="S1913" i="4"/>
  <c r="B1912" i="4"/>
  <c r="U1912" i="4"/>
  <c r="S1912" i="4"/>
  <c r="B1911" i="4"/>
  <c r="U1911" i="4"/>
  <c r="S1911" i="4"/>
  <c r="B1910" i="4"/>
  <c r="U1910" i="4"/>
  <c r="S1910" i="4"/>
  <c r="B1909" i="4"/>
  <c r="U1909" i="4"/>
  <c r="S1909" i="4"/>
  <c r="B1908" i="4"/>
  <c r="U1908" i="4"/>
  <c r="S1908" i="4"/>
  <c r="B1907" i="4"/>
  <c r="U1907" i="4"/>
  <c r="S1907" i="4"/>
  <c r="B1906" i="4"/>
  <c r="U1906" i="4"/>
  <c r="S1906" i="4"/>
  <c r="B1905" i="4"/>
  <c r="U1905" i="4"/>
  <c r="S1905" i="4"/>
  <c r="B1904" i="4"/>
  <c r="U1904" i="4"/>
  <c r="S1904" i="4"/>
  <c r="B1903" i="4"/>
  <c r="U1903" i="4"/>
  <c r="S1903" i="4"/>
  <c r="B1902" i="4"/>
  <c r="U1902" i="4"/>
  <c r="S1902" i="4"/>
  <c r="B1901" i="4"/>
  <c r="U1901" i="4"/>
  <c r="S1901" i="4"/>
  <c r="B1900" i="4"/>
  <c r="U1900" i="4"/>
  <c r="S1900" i="4"/>
  <c r="B1899" i="4"/>
  <c r="U1899" i="4"/>
  <c r="S1899" i="4"/>
  <c r="B1898" i="4"/>
  <c r="U1898" i="4"/>
  <c r="S1898" i="4"/>
  <c r="B1897" i="4"/>
  <c r="U1897" i="4"/>
  <c r="S1897" i="4"/>
  <c r="B1896" i="4"/>
  <c r="U1896" i="4"/>
  <c r="S1896" i="4"/>
  <c r="B1895" i="4"/>
  <c r="U1895" i="4"/>
  <c r="S1895" i="4"/>
  <c r="B1894" i="4"/>
  <c r="U1894" i="4"/>
  <c r="S1894" i="4"/>
  <c r="B1893" i="4"/>
  <c r="U1893" i="4"/>
  <c r="S1893" i="4"/>
  <c r="B1892" i="4"/>
  <c r="U1892" i="4"/>
  <c r="S1892" i="4"/>
  <c r="B1891" i="4"/>
  <c r="U1891" i="4"/>
  <c r="S1891" i="4"/>
  <c r="B1890" i="4"/>
  <c r="U1890" i="4"/>
  <c r="S1890" i="4"/>
  <c r="B1889" i="4"/>
  <c r="U1889" i="4"/>
  <c r="S1889" i="4"/>
  <c r="B1888" i="4"/>
  <c r="U1888" i="4"/>
  <c r="S1888" i="4"/>
  <c r="B1887" i="4"/>
  <c r="U1887" i="4"/>
  <c r="S1887" i="4"/>
  <c r="B1886" i="4"/>
  <c r="U1886" i="4"/>
  <c r="S1886" i="4"/>
  <c r="B1885" i="4"/>
  <c r="U1885" i="4"/>
  <c r="S1885" i="4"/>
  <c r="B1884" i="4"/>
  <c r="U1884" i="4"/>
  <c r="S1884" i="4"/>
  <c r="B1883" i="4"/>
  <c r="U1883" i="4"/>
  <c r="S1883" i="4"/>
  <c r="B1882" i="4"/>
  <c r="U1882" i="4"/>
  <c r="S1882" i="4"/>
  <c r="B1881" i="4"/>
  <c r="U1881" i="4"/>
  <c r="S1881" i="4"/>
  <c r="B1880" i="4"/>
  <c r="U1880" i="4"/>
  <c r="S1880" i="4"/>
  <c r="B1879" i="4"/>
  <c r="U1879" i="4"/>
  <c r="S1879" i="4"/>
  <c r="B1878" i="4"/>
  <c r="U1878" i="4"/>
  <c r="S1878" i="4"/>
  <c r="B1877" i="4"/>
  <c r="U1877" i="4"/>
  <c r="S1877" i="4"/>
  <c r="B1876" i="4"/>
  <c r="U1876" i="4"/>
  <c r="S1876" i="4"/>
  <c r="B1875" i="4"/>
  <c r="U1875" i="4"/>
  <c r="S1875" i="4"/>
  <c r="B1874" i="4"/>
  <c r="U1874" i="4"/>
  <c r="S1874" i="4"/>
  <c r="B1873" i="4"/>
  <c r="U1873" i="4"/>
  <c r="S1873" i="4"/>
  <c r="B1872" i="4"/>
  <c r="U1872" i="4"/>
  <c r="S1872" i="4"/>
  <c r="B1871" i="4"/>
  <c r="U1871" i="4"/>
  <c r="S1871" i="4"/>
  <c r="B1870" i="4"/>
  <c r="U1870" i="4"/>
  <c r="S1870" i="4"/>
  <c r="B1869" i="4"/>
  <c r="U1869" i="4"/>
  <c r="S1869" i="4"/>
  <c r="B1868" i="4"/>
  <c r="U1868" i="4"/>
  <c r="S1868" i="4"/>
  <c r="B1867" i="4"/>
  <c r="U1867" i="4"/>
  <c r="S1867" i="4"/>
  <c r="B1866" i="4"/>
  <c r="U1866" i="4"/>
  <c r="S1866" i="4"/>
  <c r="B1865" i="4"/>
  <c r="U1865" i="4"/>
  <c r="S1865" i="4"/>
  <c r="B1864" i="4"/>
  <c r="U1864" i="4"/>
  <c r="S1864" i="4"/>
  <c r="B1863" i="4"/>
  <c r="U1863" i="4"/>
  <c r="S1863" i="4"/>
  <c r="B1862" i="4"/>
  <c r="U1862" i="4"/>
  <c r="S1862" i="4"/>
  <c r="B1861" i="4"/>
  <c r="U1861" i="4"/>
  <c r="S1861" i="4"/>
  <c r="B1860" i="4"/>
  <c r="U1860" i="4"/>
  <c r="S1860" i="4"/>
  <c r="B1859" i="4"/>
  <c r="U1859" i="4"/>
  <c r="S1859" i="4"/>
  <c r="B1858" i="4"/>
  <c r="U1858" i="4"/>
  <c r="S1858" i="4"/>
  <c r="B1857" i="4"/>
  <c r="U1857" i="4"/>
  <c r="S1857" i="4"/>
  <c r="B1856" i="4"/>
  <c r="U1856" i="4"/>
  <c r="S1856" i="4"/>
  <c r="B1855" i="4"/>
  <c r="U1855" i="4"/>
  <c r="S1855" i="4"/>
  <c r="B1854" i="4"/>
  <c r="U1854" i="4"/>
  <c r="S1854" i="4"/>
  <c r="B1853" i="4"/>
  <c r="U1853" i="4"/>
  <c r="S1853" i="4"/>
  <c r="B1852" i="4"/>
  <c r="U1852" i="4"/>
  <c r="S1852" i="4"/>
  <c r="B1851" i="4"/>
  <c r="U1851" i="4"/>
  <c r="S1851" i="4"/>
  <c r="B1850" i="4"/>
  <c r="U1850" i="4"/>
  <c r="S1850" i="4"/>
  <c r="B1849" i="4"/>
  <c r="U1849" i="4"/>
  <c r="S1849" i="4"/>
  <c r="B1848" i="4"/>
  <c r="U1848" i="4"/>
  <c r="S1848" i="4"/>
  <c r="B1847" i="4"/>
  <c r="U1847" i="4"/>
  <c r="S1847" i="4"/>
  <c r="B1846" i="4"/>
  <c r="U1846" i="4"/>
  <c r="S1846" i="4"/>
  <c r="B1845" i="4"/>
  <c r="U1845" i="4"/>
  <c r="S1845" i="4"/>
  <c r="B1844" i="4"/>
  <c r="U1844" i="4"/>
  <c r="S1844" i="4"/>
  <c r="B1843" i="4"/>
  <c r="U1843" i="4"/>
  <c r="S1843" i="4"/>
  <c r="B1842" i="4"/>
  <c r="U1842" i="4"/>
  <c r="S1842" i="4"/>
  <c r="B1841" i="4"/>
  <c r="U1841" i="4"/>
  <c r="S1841" i="4"/>
  <c r="B1840" i="4"/>
  <c r="U1840" i="4"/>
  <c r="S1840" i="4"/>
  <c r="B1839" i="4"/>
  <c r="U1839" i="4"/>
  <c r="S1839" i="4"/>
  <c r="B1838" i="4"/>
  <c r="U1838" i="4"/>
  <c r="S1838" i="4"/>
  <c r="B1837" i="4"/>
  <c r="U1837" i="4"/>
  <c r="S1837" i="4"/>
  <c r="B1836" i="4"/>
  <c r="U1836" i="4"/>
  <c r="S1836" i="4"/>
  <c r="B1835" i="4"/>
  <c r="U1835" i="4"/>
  <c r="S1835" i="4"/>
  <c r="B1834" i="4"/>
  <c r="U1834" i="4"/>
  <c r="S1834" i="4"/>
  <c r="B1833" i="4"/>
  <c r="U1833" i="4"/>
  <c r="S1833" i="4"/>
  <c r="B1832" i="4"/>
  <c r="U1832" i="4"/>
  <c r="S1832" i="4"/>
  <c r="B1831" i="4"/>
  <c r="U1831" i="4"/>
  <c r="S1831" i="4"/>
  <c r="B1830" i="4"/>
  <c r="U1830" i="4"/>
  <c r="S1830" i="4"/>
  <c r="B1829" i="4"/>
  <c r="U1829" i="4"/>
  <c r="S1829" i="4"/>
  <c r="B1828" i="4"/>
  <c r="U1828" i="4"/>
  <c r="S1828" i="4"/>
  <c r="B1827" i="4"/>
  <c r="U1827" i="4"/>
  <c r="S1827" i="4"/>
  <c r="B1826" i="4"/>
  <c r="U1826" i="4"/>
  <c r="S1826" i="4"/>
  <c r="B1825" i="4"/>
  <c r="U1825" i="4"/>
  <c r="S1825" i="4"/>
  <c r="B1824" i="4"/>
  <c r="U1824" i="4"/>
  <c r="S1824" i="4"/>
  <c r="B1823" i="4"/>
  <c r="U1823" i="4"/>
  <c r="S1823" i="4"/>
  <c r="B1822" i="4"/>
  <c r="U1822" i="4"/>
  <c r="S1822" i="4"/>
  <c r="B1821" i="4"/>
  <c r="U1821" i="4"/>
  <c r="S1821" i="4"/>
  <c r="B1820" i="4"/>
  <c r="U1820" i="4"/>
  <c r="S1820" i="4"/>
  <c r="B1819" i="4"/>
  <c r="U1819" i="4"/>
  <c r="S1819" i="4"/>
  <c r="B1818" i="4"/>
  <c r="U1818" i="4"/>
  <c r="S1818" i="4"/>
  <c r="B1817" i="4"/>
  <c r="U1817" i="4"/>
  <c r="S1817" i="4"/>
  <c r="B1816" i="4"/>
  <c r="U1816" i="4"/>
  <c r="S1816" i="4"/>
  <c r="B1815" i="4"/>
  <c r="U1815" i="4"/>
  <c r="S1815" i="4"/>
  <c r="B1814" i="4"/>
  <c r="U1814" i="4"/>
  <c r="S1814" i="4"/>
  <c r="B1813" i="4"/>
  <c r="U1813" i="4"/>
  <c r="S1813" i="4"/>
  <c r="B1812" i="4"/>
  <c r="U1812" i="4"/>
  <c r="S1812" i="4"/>
  <c r="B1811" i="4"/>
  <c r="U1811" i="4"/>
  <c r="S1811" i="4"/>
  <c r="B1810" i="4"/>
  <c r="U1810" i="4"/>
  <c r="S1810" i="4"/>
  <c r="B1809" i="4"/>
  <c r="U1809" i="4"/>
  <c r="S1809" i="4"/>
  <c r="B1808" i="4"/>
  <c r="U1808" i="4"/>
  <c r="S1808" i="4"/>
  <c r="B1807" i="4"/>
  <c r="U1807" i="4"/>
  <c r="S1807" i="4"/>
  <c r="B1806" i="4"/>
  <c r="U1806" i="4"/>
  <c r="S1806" i="4"/>
  <c r="B1805" i="4"/>
  <c r="U1805" i="4"/>
  <c r="S1805" i="4"/>
  <c r="B1804" i="4"/>
  <c r="U1804" i="4"/>
  <c r="S1804" i="4"/>
  <c r="B1803" i="4"/>
  <c r="U1803" i="4"/>
  <c r="S1803" i="4"/>
  <c r="B1802" i="4"/>
  <c r="U1802" i="4"/>
  <c r="S1802" i="4"/>
  <c r="B1801" i="4"/>
  <c r="U1801" i="4"/>
  <c r="S1801" i="4"/>
  <c r="B1800" i="4"/>
  <c r="U1800" i="4"/>
  <c r="S1800" i="4"/>
  <c r="B1799" i="4"/>
  <c r="U1799" i="4"/>
  <c r="S1799" i="4"/>
  <c r="B1798" i="4"/>
  <c r="U1798" i="4"/>
  <c r="S1798" i="4"/>
  <c r="B1797" i="4"/>
  <c r="U1797" i="4"/>
  <c r="S1797" i="4"/>
  <c r="B1796" i="4"/>
  <c r="U1796" i="4"/>
  <c r="S1796" i="4"/>
  <c r="B1795" i="4"/>
  <c r="U1795" i="4"/>
  <c r="S1795" i="4"/>
  <c r="B1794" i="4"/>
  <c r="U1794" i="4"/>
  <c r="S1794" i="4"/>
  <c r="B1793" i="4"/>
  <c r="U1793" i="4"/>
  <c r="S1793" i="4"/>
  <c r="B1792" i="4"/>
  <c r="U1792" i="4"/>
  <c r="S1792" i="4"/>
  <c r="B1791" i="4"/>
  <c r="U1791" i="4"/>
  <c r="S1791" i="4"/>
  <c r="B1790" i="4"/>
  <c r="U1790" i="4"/>
  <c r="S1790" i="4"/>
  <c r="B1789" i="4"/>
  <c r="U1789" i="4"/>
  <c r="S1789" i="4"/>
  <c r="B1788" i="4"/>
  <c r="U1788" i="4"/>
  <c r="S1788" i="4"/>
  <c r="B1787" i="4"/>
  <c r="U1787" i="4"/>
  <c r="S1787" i="4"/>
  <c r="B1786" i="4"/>
  <c r="U1786" i="4"/>
  <c r="S1786" i="4"/>
  <c r="B1785" i="4"/>
  <c r="U1785" i="4"/>
  <c r="S1785" i="4"/>
  <c r="B1784" i="4"/>
  <c r="U1784" i="4"/>
  <c r="S1784" i="4"/>
  <c r="B1783" i="4"/>
  <c r="U1783" i="4"/>
  <c r="S1783" i="4"/>
  <c r="B1782" i="4"/>
  <c r="U1782" i="4"/>
  <c r="S1782" i="4"/>
  <c r="B1781" i="4"/>
  <c r="U1781" i="4"/>
  <c r="S1781" i="4"/>
  <c r="B1780" i="4"/>
  <c r="U1780" i="4"/>
  <c r="S1780" i="4"/>
  <c r="B1779" i="4"/>
  <c r="U1779" i="4"/>
  <c r="S1779" i="4"/>
  <c r="B1778" i="4"/>
  <c r="U1778" i="4"/>
  <c r="S1778" i="4"/>
  <c r="B1777" i="4"/>
  <c r="U1777" i="4"/>
  <c r="S1777" i="4"/>
  <c r="B1776" i="4"/>
  <c r="U1776" i="4"/>
  <c r="S1776" i="4"/>
  <c r="B1775" i="4"/>
  <c r="U1775" i="4"/>
  <c r="S1775" i="4"/>
  <c r="B1774" i="4"/>
  <c r="U1774" i="4"/>
  <c r="S1774" i="4"/>
  <c r="B1773" i="4"/>
  <c r="U1773" i="4"/>
  <c r="S1773" i="4"/>
  <c r="B1772" i="4"/>
  <c r="U1772" i="4"/>
  <c r="S1772" i="4"/>
  <c r="B1771" i="4"/>
  <c r="U1771" i="4"/>
  <c r="S1771" i="4"/>
  <c r="B1770" i="4"/>
  <c r="U1770" i="4"/>
  <c r="S1770" i="4"/>
  <c r="B1769" i="4"/>
  <c r="U1769" i="4"/>
  <c r="S1769" i="4"/>
  <c r="B1768" i="4"/>
  <c r="U1768" i="4"/>
  <c r="S1768" i="4"/>
  <c r="B1767" i="4"/>
  <c r="U1767" i="4"/>
  <c r="S1767" i="4"/>
  <c r="B1766" i="4"/>
  <c r="U1766" i="4"/>
  <c r="S1766" i="4"/>
  <c r="B1765" i="4"/>
  <c r="U1765" i="4"/>
  <c r="S1765" i="4"/>
  <c r="B1764" i="4"/>
  <c r="U1764" i="4"/>
  <c r="S1764" i="4"/>
  <c r="B1763" i="4"/>
  <c r="U1763" i="4"/>
  <c r="S1763" i="4"/>
  <c r="B1762" i="4"/>
  <c r="U1762" i="4"/>
  <c r="S1762" i="4"/>
  <c r="B1761" i="4"/>
  <c r="U1761" i="4"/>
  <c r="S1761" i="4"/>
  <c r="B1760" i="4"/>
  <c r="U1760" i="4"/>
  <c r="S1760" i="4"/>
  <c r="B1759" i="4"/>
  <c r="U1759" i="4"/>
  <c r="S1759" i="4"/>
  <c r="B1758" i="4"/>
  <c r="U1758" i="4"/>
  <c r="S1758" i="4"/>
  <c r="B1757" i="4"/>
  <c r="U1757" i="4"/>
  <c r="S1757" i="4"/>
  <c r="B1756" i="4"/>
  <c r="U1756" i="4"/>
  <c r="S1756" i="4"/>
  <c r="B1755" i="4"/>
  <c r="U1755" i="4"/>
  <c r="S1755" i="4"/>
  <c r="B1754" i="4"/>
  <c r="U1754" i="4"/>
  <c r="S1754" i="4"/>
  <c r="B1753" i="4"/>
  <c r="U1753" i="4"/>
  <c r="S1753" i="4"/>
  <c r="B1752" i="4"/>
  <c r="U1752" i="4"/>
  <c r="S1752" i="4"/>
  <c r="B1751" i="4"/>
  <c r="U1751" i="4"/>
  <c r="S1751" i="4"/>
  <c r="B1750" i="4"/>
  <c r="U1750" i="4"/>
  <c r="S1750" i="4"/>
  <c r="B1749" i="4"/>
  <c r="U1749" i="4"/>
  <c r="S1749" i="4"/>
  <c r="B1748" i="4"/>
  <c r="U1748" i="4"/>
  <c r="S1748" i="4"/>
  <c r="B1747" i="4"/>
  <c r="U1747" i="4"/>
  <c r="S1747" i="4"/>
  <c r="B1746" i="4"/>
  <c r="U1746" i="4"/>
  <c r="S1746" i="4"/>
  <c r="B1745" i="4"/>
  <c r="U1745" i="4"/>
  <c r="S1745" i="4"/>
  <c r="B1744" i="4"/>
  <c r="U1744" i="4"/>
  <c r="S1744" i="4"/>
  <c r="B1743" i="4"/>
  <c r="U1743" i="4"/>
  <c r="S1743" i="4"/>
  <c r="B1742" i="4"/>
  <c r="U1742" i="4"/>
  <c r="S1742" i="4"/>
  <c r="B1741" i="4"/>
  <c r="U1741" i="4"/>
  <c r="S1741" i="4"/>
  <c r="B1740" i="4"/>
  <c r="U1740" i="4"/>
  <c r="S1740" i="4"/>
  <c r="B1739" i="4"/>
  <c r="U1739" i="4"/>
  <c r="S1739" i="4"/>
  <c r="B1738" i="4"/>
  <c r="U1738" i="4"/>
  <c r="S1738" i="4"/>
  <c r="B1737" i="4"/>
  <c r="U1737" i="4"/>
  <c r="S1737" i="4"/>
  <c r="B1736" i="4"/>
  <c r="U1736" i="4"/>
  <c r="S1736" i="4"/>
  <c r="B1735" i="4"/>
  <c r="U1735" i="4"/>
  <c r="S1735" i="4"/>
  <c r="B1734" i="4"/>
  <c r="U1734" i="4"/>
  <c r="S1734" i="4"/>
  <c r="B1733" i="4"/>
  <c r="U1733" i="4"/>
  <c r="S1733" i="4"/>
  <c r="B1732" i="4"/>
  <c r="U1732" i="4"/>
  <c r="S1732" i="4"/>
  <c r="B1731" i="4"/>
  <c r="U1731" i="4"/>
  <c r="S1731" i="4"/>
  <c r="B1730" i="4"/>
  <c r="U1730" i="4"/>
  <c r="S1730" i="4"/>
  <c r="B1729" i="4"/>
  <c r="U1729" i="4"/>
  <c r="S1729" i="4"/>
  <c r="B1728" i="4"/>
  <c r="U1728" i="4"/>
  <c r="S1728" i="4"/>
  <c r="B1727" i="4"/>
  <c r="U1727" i="4"/>
  <c r="S1727" i="4"/>
  <c r="B1726" i="4"/>
  <c r="U1726" i="4"/>
  <c r="S1726" i="4"/>
  <c r="B1725" i="4"/>
  <c r="U1725" i="4"/>
  <c r="S1725" i="4"/>
  <c r="B1724" i="4"/>
  <c r="U1724" i="4"/>
  <c r="S1724" i="4"/>
  <c r="B1723" i="4"/>
  <c r="U1723" i="4"/>
  <c r="S1723" i="4"/>
  <c r="B1722" i="4"/>
  <c r="U1722" i="4"/>
  <c r="S1722" i="4"/>
  <c r="B1721" i="4"/>
  <c r="U1721" i="4"/>
  <c r="S1721" i="4"/>
  <c r="B1720" i="4"/>
  <c r="U1720" i="4"/>
  <c r="S1720" i="4"/>
  <c r="B1719" i="4"/>
  <c r="U1719" i="4"/>
  <c r="S1719" i="4"/>
  <c r="B1718" i="4"/>
  <c r="U1718" i="4"/>
  <c r="S1718" i="4"/>
  <c r="B1717" i="4"/>
  <c r="U1717" i="4"/>
  <c r="S1717" i="4"/>
  <c r="B1716" i="4"/>
  <c r="U1716" i="4"/>
  <c r="S1716" i="4"/>
  <c r="B1715" i="4"/>
  <c r="U1715" i="4"/>
  <c r="S1715" i="4"/>
  <c r="B1714" i="4"/>
  <c r="U1714" i="4"/>
  <c r="S1714" i="4"/>
  <c r="B1713" i="4"/>
  <c r="U1713" i="4"/>
  <c r="S1713" i="4"/>
  <c r="B1712" i="4"/>
  <c r="U1712" i="4"/>
  <c r="S1712" i="4"/>
  <c r="B1711" i="4"/>
  <c r="U1711" i="4"/>
  <c r="S1711" i="4"/>
  <c r="B1710" i="4"/>
  <c r="U1710" i="4"/>
  <c r="S1710" i="4"/>
  <c r="B1709" i="4"/>
  <c r="U1709" i="4"/>
  <c r="S1709" i="4"/>
  <c r="B1708" i="4"/>
  <c r="U1708" i="4"/>
  <c r="S1708" i="4"/>
  <c r="B1707" i="4"/>
  <c r="U1707" i="4"/>
  <c r="S1707" i="4"/>
  <c r="B1706" i="4"/>
  <c r="U1706" i="4"/>
  <c r="S1706" i="4"/>
  <c r="B1705" i="4"/>
  <c r="U1705" i="4"/>
  <c r="S1705" i="4"/>
  <c r="B1704" i="4"/>
  <c r="U1704" i="4"/>
  <c r="S1704" i="4"/>
  <c r="B1703" i="4"/>
  <c r="U1703" i="4"/>
  <c r="S1703" i="4"/>
  <c r="B1702" i="4"/>
  <c r="U1702" i="4"/>
  <c r="S1702" i="4"/>
  <c r="B1701" i="4"/>
  <c r="U1701" i="4"/>
  <c r="S1701" i="4"/>
  <c r="B1700" i="4"/>
  <c r="U1700" i="4"/>
  <c r="S1700" i="4"/>
  <c r="B1699" i="4"/>
  <c r="U1699" i="4"/>
  <c r="S1699" i="4"/>
  <c r="B1698" i="4"/>
  <c r="U1698" i="4"/>
  <c r="S1698" i="4"/>
  <c r="B1697" i="4"/>
  <c r="U1697" i="4"/>
  <c r="S1697" i="4"/>
  <c r="B1696" i="4"/>
  <c r="U1696" i="4"/>
  <c r="S1696" i="4"/>
  <c r="B1695" i="4"/>
  <c r="U1695" i="4"/>
  <c r="S1695" i="4"/>
  <c r="B1694" i="4"/>
  <c r="U1694" i="4"/>
  <c r="S1694" i="4"/>
  <c r="B1693" i="4"/>
  <c r="U1693" i="4"/>
  <c r="S1693" i="4"/>
  <c r="B1692" i="4"/>
  <c r="U1692" i="4"/>
  <c r="S1692" i="4"/>
  <c r="B1691" i="4"/>
  <c r="U1691" i="4"/>
  <c r="S1691" i="4"/>
  <c r="B1690" i="4"/>
  <c r="U1690" i="4"/>
  <c r="S1690" i="4"/>
  <c r="B1689" i="4"/>
  <c r="U1689" i="4"/>
  <c r="S1689" i="4"/>
  <c r="B1688" i="4"/>
  <c r="U1688" i="4"/>
  <c r="S1688" i="4"/>
  <c r="B1687" i="4"/>
  <c r="U1687" i="4"/>
  <c r="S1687" i="4"/>
  <c r="B1686" i="4"/>
  <c r="U1686" i="4"/>
  <c r="S1686" i="4"/>
  <c r="B1685" i="4"/>
  <c r="U1685" i="4"/>
  <c r="S1685" i="4"/>
  <c r="B1684" i="4"/>
  <c r="U1684" i="4"/>
  <c r="S1684" i="4"/>
  <c r="B1683" i="4"/>
  <c r="U1683" i="4"/>
  <c r="S1683" i="4"/>
  <c r="B1682" i="4"/>
  <c r="U1682" i="4"/>
  <c r="S1682" i="4"/>
  <c r="B1681" i="4"/>
  <c r="U1681" i="4"/>
  <c r="S1681" i="4"/>
  <c r="B1680" i="4"/>
  <c r="U1680" i="4"/>
  <c r="S1680" i="4"/>
  <c r="B1679" i="4"/>
  <c r="U1679" i="4"/>
  <c r="S1679" i="4"/>
  <c r="B1678" i="4"/>
  <c r="U1678" i="4"/>
  <c r="S1678" i="4"/>
  <c r="B1677" i="4"/>
  <c r="U1677" i="4"/>
  <c r="S1677" i="4"/>
  <c r="B1676" i="4"/>
  <c r="U1676" i="4"/>
  <c r="S1676" i="4"/>
  <c r="B1675" i="4"/>
  <c r="U1675" i="4"/>
  <c r="S1675" i="4"/>
  <c r="B1674" i="4"/>
  <c r="U1674" i="4"/>
  <c r="S1674" i="4"/>
  <c r="B1673" i="4"/>
  <c r="U1673" i="4"/>
  <c r="S1673" i="4"/>
  <c r="B1672" i="4"/>
  <c r="U1672" i="4"/>
  <c r="S1672" i="4"/>
  <c r="B1671" i="4"/>
  <c r="U1671" i="4"/>
  <c r="S1671" i="4"/>
  <c r="B1670" i="4"/>
  <c r="U1670" i="4"/>
  <c r="S1670" i="4"/>
  <c r="B1669" i="4"/>
  <c r="U1669" i="4"/>
  <c r="S1669" i="4"/>
  <c r="B1668" i="4"/>
  <c r="U1668" i="4"/>
  <c r="S1668" i="4"/>
  <c r="B1667" i="4"/>
  <c r="U1667" i="4"/>
  <c r="S1667" i="4"/>
  <c r="B1666" i="4"/>
  <c r="U1666" i="4"/>
  <c r="S1666" i="4"/>
  <c r="B1665" i="4"/>
  <c r="U1665" i="4"/>
  <c r="S1665" i="4"/>
  <c r="B1664" i="4"/>
  <c r="U1664" i="4"/>
  <c r="S1664" i="4"/>
  <c r="B1663" i="4"/>
  <c r="U1663" i="4"/>
  <c r="S1663" i="4"/>
  <c r="B1662" i="4"/>
  <c r="U1662" i="4"/>
  <c r="S1662" i="4"/>
  <c r="B1661" i="4"/>
  <c r="U1661" i="4"/>
  <c r="S1661" i="4"/>
  <c r="B1660" i="4"/>
  <c r="U1660" i="4"/>
  <c r="S1660" i="4"/>
  <c r="B1659" i="4"/>
  <c r="U1659" i="4"/>
  <c r="S1659" i="4"/>
  <c r="B1658" i="4"/>
  <c r="U1658" i="4"/>
  <c r="S1658" i="4"/>
  <c r="B1657" i="4"/>
  <c r="U1657" i="4"/>
  <c r="S1657" i="4"/>
  <c r="B1656" i="4"/>
  <c r="U1656" i="4"/>
  <c r="S1656" i="4"/>
  <c r="B1655" i="4"/>
  <c r="U1655" i="4"/>
  <c r="S1655" i="4"/>
  <c r="B1654" i="4"/>
  <c r="U1654" i="4"/>
  <c r="S1654" i="4"/>
  <c r="B1653" i="4"/>
  <c r="U1653" i="4"/>
  <c r="S1653" i="4"/>
  <c r="B1652" i="4"/>
  <c r="U1652" i="4"/>
  <c r="S1652" i="4"/>
  <c r="B1651" i="4"/>
  <c r="U1651" i="4"/>
  <c r="S1651" i="4"/>
  <c r="B1650" i="4"/>
  <c r="U1650" i="4"/>
  <c r="S1650" i="4"/>
  <c r="B1649" i="4"/>
  <c r="U1649" i="4"/>
  <c r="S1649" i="4"/>
  <c r="B1648" i="4"/>
  <c r="U1648" i="4"/>
  <c r="S1648" i="4"/>
  <c r="B1647" i="4"/>
  <c r="U1647" i="4"/>
  <c r="S1647" i="4"/>
  <c r="B1646" i="4"/>
  <c r="U1646" i="4"/>
  <c r="S1646" i="4"/>
  <c r="B1645" i="4"/>
  <c r="U1645" i="4"/>
  <c r="S1645" i="4"/>
  <c r="B1644" i="4"/>
  <c r="U1644" i="4"/>
  <c r="S1644" i="4"/>
  <c r="B1643" i="4"/>
  <c r="U1643" i="4"/>
  <c r="S1643" i="4"/>
  <c r="B1642" i="4"/>
  <c r="U1642" i="4"/>
  <c r="S1642" i="4"/>
  <c r="B1641" i="4"/>
  <c r="U1641" i="4"/>
  <c r="S1641" i="4"/>
  <c r="B1640" i="4"/>
  <c r="U1640" i="4"/>
  <c r="S1640" i="4"/>
  <c r="B1639" i="4"/>
  <c r="U1639" i="4"/>
  <c r="S1639" i="4"/>
  <c r="B1638" i="4"/>
  <c r="U1638" i="4"/>
  <c r="S1638" i="4"/>
  <c r="B1637" i="4"/>
  <c r="U1637" i="4"/>
  <c r="S1637" i="4"/>
  <c r="B1636" i="4"/>
  <c r="U1636" i="4"/>
  <c r="S1636" i="4"/>
  <c r="B1635" i="4"/>
  <c r="U1635" i="4"/>
  <c r="S1635" i="4"/>
  <c r="B1634" i="4"/>
  <c r="U1634" i="4"/>
  <c r="S1634" i="4"/>
  <c r="B1633" i="4"/>
  <c r="U1633" i="4"/>
  <c r="S1633" i="4"/>
  <c r="B1632" i="4"/>
  <c r="U1632" i="4"/>
  <c r="S1632" i="4"/>
  <c r="B1631" i="4"/>
  <c r="U1631" i="4"/>
  <c r="S1631" i="4"/>
  <c r="B1630" i="4"/>
  <c r="U1630" i="4"/>
  <c r="S1630" i="4"/>
  <c r="B1629" i="4"/>
  <c r="U1629" i="4"/>
  <c r="S1629" i="4"/>
  <c r="B1628" i="4"/>
  <c r="U1628" i="4"/>
  <c r="S1628" i="4"/>
  <c r="B1627" i="4"/>
  <c r="U1627" i="4"/>
  <c r="S1627" i="4"/>
  <c r="B1626" i="4"/>
  <c r="U1626" i="4"/>
  <c r="S1626" i="4"/>
  <c r="B1625" i="4"/>
  <c r="U1625" i="4"/>
  <c r="S1625" i="4"/>
  <c r="B1624" i="4"/>
  <c r="U1624" i="4"/>
  <c r="S1624" i="4"/>
  <c r="B1623" i="4"/>
  <c r="U1623" i="4"/>
  <c r="S1623" i="4"/>
  <c r="B1622" i="4"/>
  <c r="U1622" i="4"/>
  <c r="S1622" i="4"/>
  <c r="B1621" i="4"/>
  <c r="U1621" i="4"/>
  <c r="S1621" i="4"/>
  <c r="B1620" i="4"/>
  <c r="U1620" i="4"/>
  <c r="S1620" i="4"/>
  <c r="B1619" i="4"/>
  <c r="U1619" i="4"/>
  <c r="S1619" i="4"/>
  <c r="B1618" i="4"/>
  <c r="U1618" i="4"/>
  <c r="S1618" i="4"/>
  <c r="B1617" i="4"/>
  <c r="U1617" i="4"/>
  <c r="S1617" i="4"/>
  <c r="B1616" i="4"/>
  <c r="U1616" i="4"/>
  <c r="S1616" i="4"/>
  <c r="B1615" i="4"/>
  <c r="U1615" i="4"/>
  <c r="S1615" i="4"/>
  <c r="B1614" i="4"/>
  <c r="U1614" i="4"/>
  <c r="S1614" i="4"/>
  <c r="B1613" i="4"/>
  <c r="U1613" i="4"/>
  <c r="S1613" i="4"/>
  <c r="B1612" i="4"/>
  <c r="U1612" i="4"/>
  <c r="S1612" i="4"/>
  <c r="B1611" i="4"/>
  <c r="U1611" i="4"/>
  <c r="S1611" i="4"/>
  <c r="B1610" i="4"/>
  <c r="U1610" i="4"/>
  <c r="S1610" i="4"/>
  <c r="B1609" i="4"/>
  <c r="U1609" i="4"/>
  <c r="S1609" i="4"/>
  <c r="B1608" i="4"/>
  <c r="U1608" i="4"/>
  <c r="S1608" i="4"/>
  <c r="B1607" i="4"/>
  <c r="U1607" i="4"/>
  <c r="S1607" i="4"/>
  <c r="B1606" i="4"/>
  <c r="U1606" i="4"/>
  <c r="S1606" i="4"/>
  <c r="B1605" i="4"/>
  <c r="U1605" i="4"/>
  <c r="S1605" i="4"/>
  <c r="B1604" i="4"/>
  <c r="U1604" i="4"/>
  <c r="S1604" i="4"/>
  <c r="B1603" i="4"/>
  <c r="U1603" i="4"/>
  <c r="S1603" i="4"/>
  <c r="B1602" i="4"/>
  <c r="U1602" i="4"/>
  <c r="S1602" i="4"/>
  <c r="B1601" i="4"/>
  <c r="U1601" i="4"/>
  <c r="S1601" i="4"/>
  <c r="B1600" i="4"/>
  <c r="U1600" i="4"/>
  <c r="S1600" i="4"/>
  <c r="B1599" i="4"/>
  <c r="U1599" i="4"/>
  <c r="S1599" i="4"/>
  <c r="B1598" i="4"/>
  <c r="U1598" i="4"/>
  <c r="S1598" i="4"/>
  <c r="B1597" i="4"/>
  <c r="U1597" i="4"/>
  <c r="S1597" i="4"/>
  <c r="B1596" i="4"/>
  <c r="U1596" i="4"/>
  <c r="S1596" i="4"/>
  <c r="B1595" i="4"/>
  <c r="U1595" i="4"/>
  <c r="S1595" i="4"/>
  <c r="B1594" i="4"/>
  <c r="U1594" i="4"/>
  <c r="S1594" i="4"/>
  <c r="B1593" i="4"/>
  <c r="U1593" i="4"/>
  <c r="S1593" i="4"/>
  <c r="B1592" i="4"/>
  <c r="U1592" i="4"/>
  <c r="S1592" i="4"/>
  <c r="B1591" i="4"/>
  <c r="U1591" i="4"/>
  <c r="S1591" i="4"/>
  <c r="B1590" i="4"/>
  <c r="U1590" i="4"/>
  <c r="S1590" i="4"/>
  <c r="B1589" i="4"/>
  <c r="U1589" i="4"/>
  <c r="S1589" i="4"/>
  <c r="B1588" i="4"/>
  <c r="U1588" i="4"/>
  <c r="S1588" i="4"/>
  <c r="B1587" i="4"/>
  <c r="U1587" i="4"/>
  <c r="S1587" i="4"/>
  <c r="B1586" i="4"/>
  <c r="U1586" i="4"/>
  <c r="S1586" i="4"/>
  <c r="B1585" i="4"/>
  <c r="U1585" i="4"/>
  <c r="S1585" i="4"/>
  <c r="B1584" i="4"/>
  <c r="U1584" i="4"/>
  <c r="S1584" i="4"/>
  <c r="B1583" i="4"/>
  <c r="U1583" i="4"/>
  <c r="S1583" i="4"/>
  <c r="B1582" i="4"/>
  <c r="U1582" i="4"/>
  <c r="S1582" i="4"/>
  <c r="B1581" i="4"/>
  <c r="U1581" i="4"/>
  <c r="S1581" i="4"/>
  <c r="B1580" i="4"/>
  <c r="U1580" i="4"/>
  <c r="S1580" i="4"/>
  <c r="B1579" i="4"/>
  <c r="U1579" i="4"/>
  <c r="S1579" i="4"/>
  <c r="B1578" i="4"/>
  <c r="U1578" i="4"/>
  <c r="S1578" i="4"/>
  <c r="B1577" i="4"/>
  <c r="U1577" i="4"/>
  <c r="S1577" i="4"/>
  <c r="B1576" i="4"/>
  <c r="U1576" i="4"/>
  <c r="S1576" i="4"/>
  <c r="B1575" i="4"/>
  <c r="U1575" i="4"/>
  <c r="S1575" i="4"/>
  <c r="B1574" i="4"/>
  <c r="U1574" i="4"/>
  <c r="S1574" i="4"/>
  <c r="B1573" i="4"/>
  <c r="U1573" i="4"/>
  <c r="S1573" i="4"/>
  <c r="B1572" i="4"/>
  <c r="U1572" i="4"/>
  <c r="S1572" i="4"/>
  <c r="B1571" i="4"/>
  <c r="U1571" i="4"/>
  <c r="S1571" i="4"/>
  <c r="B1570" i="4"/>
  <c r="U1570" i="4"/>
  <c r="S1570" i="4"/>
  <c r="B1569" i="4"/>
  <c r="U1569" i="4"/>
  <c r="S1569" i="4"/>
  <c r="B1568" i="4"/>
  <c r="U1568" i="4"/>
  <c r="S1568" i="4"/>
  <c r="B1567" i="4"/>
  <c r="U1567" i="4"/>
  <c r="S1567" i="4"/>
  <c r="B1566" i="4"/>
  <c r="U1566" i="4"/>
  <c r="S1566" i="4"/>
  <c r="B1565" i="4"/>
  <c r="U1565" i="4"/>
  <c r="S1565" i="4"/>
  <c r="B1564" i="4"/>
  <c r="U1564" i="4"/>
  <c r="S1564" i="4"/>
  <c r="B1563" i="4"/>
  <c r="U1563" i="4"/>
  <c r="S1563" i="4"/>
  <c r="B1562" i="4"/>
  <c r="U1562" i="4"/>
  <c r="S1562" i="4"/>
  <c r="B1561" i="4"/>
  <c r="U1561" i="4"/>
  <c r="S1561" i="4"/>
  <c r="B1560" i="4"/>
  <c r="U1560" i="4"/>
  <c r="S1560" i="4"/>
  <c r="B1559" i="4"/>
  <c r="U1559" i="4"/>
  <c r="S1559" i="4"/>
  <c r="B1558" i="4"/>
  <c r="U1558" i="4"/>
  <c r="S1558" i="4"/>
  <c r="B1557" i="4"/>
  <c r="U1557" i="4"/>
  <c r="S1557" i="4"/>
  <c r="B1556" i="4"/>
  <c r="U1556" i="4"/>
  <c r="S1556" i="4"/>
  <c r="B1555" i="4"/>
  <c r="U1555" i="4"/>
  <c r="S1555" i="4"/>
  <c r="B1554" i="4"/>
  <c r="U1554" i="4"/>
  <c r="S1554" i="4"/>
  <c r="B1553" i="4"/>
  <c r="U1553" i="4"/>
  <c r="S1553" i="4"/>
  <c r="B1552" i="4"/>
  <c r="U1552" i="4"/>
  <c r="S1552" i="4"/>
  <c r="B1551" i="4"/>
  <c r="U1551" i="4"/>
  <c r="S1551" i="4"/>
  <c r="B1550" i="4"/>
  <c r="U1550" i="4"/>
  <c r="S1550" i="4"/>
  <c r="B1549" i="4"/>
  <c r="U1549" i="4"/>
  <c r="S1549" i="4"/>
  <c r="B1548" i="4"/>
  <c r="U1548" i="4"/>
  <c r="S1548" i="4"/>
  <c r="B1547" i="4"/>
  <c r="U1547" i="4"/>
  <c r="S1547" i="4"/>
  <c r="B1546" i="4"/>
  <c r="U1546" i="4"/>
  <c r="S1546" i="4"/>
  <c r="B1545" i="4"/>
  <c r="U1545" i="4"/>
  <c r="S1545" i="4"/>
  <c r="B1544" i="4"/>
  <c r="U1544" i="4"/>
  <c r="S1544" i="4"/>
  <c r="B1543" i="4"/>
  <c r="U1543" i="4"/>
  <c r="S1543" i="4"/>
  <c r="B1542" i="4"/>
  <c r="U1542" i="4"/>
  <c r="S1542" i="4"/>
  <c r="B1541" i="4"/>
  <c r="U1541" i="4"/>
  <c r="S1541" i="4"/>
  <c r="B1540" i="4"/>
  <c r="U1540" i="4"/>
  <c r="S1540" i="4"/>
  <c r="B1539" i="4"/>
  <c r="U1539" i="4"/>
  <c r="S1539" i="4"/>
  <c r="B1538" i="4"/>
  <c r="U1538" i="4"/>
  <c r="S1538" i="4"/>
  <c r="B1537" i="4"/>
  <c r="U1537" i="4"/>
  <c r="S1537" i="4"/>
  <c r="B1536" i="4"/>
  <c r="U1536" i="4"/>
  <c r="S1536" i="4"/>
  <c r="B1535" i="4"/>
  <c r="U1535" i="4"/>
  <c r="S1535" i="4"/>
  <c r="B1534" i="4"/>
  <c r="U1534" i="4"/>
  <c r="S1534" i="4"/>
  <c r="B1533" i="4"/>
  <c r="U1533" i="4"/>
  <c r="S1533" i="4"/>
  <c r="B1532" i="4"/>
  <c r="U1532" i="4"/>
  <c r="S1532" i="4"/>
  <c r="B1531" i="4"/>
  <c r="U1531" i="4"/>
  <c r="S1531" i="4"/>
  <c r="B1530" i="4"/>
  <c r="U1530" i="4"/>
  <c r="S1530" i="4"/>
  <c r="B1529" i="4"/>
  <c r="U1529" i="4"/>
  <c r="S1529" i="4"/>
  <c r="B1528" i="4"/>
  <c r="U1528" i="4"/>
  <c r="S1528" i="4"/>
  <c r="B1527" i="4"/>
  <c r="U1527" i="4"/>
  <c r="S1527" i="4"/>
  <c r="B1526" i="4"/>
  <c r="U1526" i="4"/>
  <c r="S1526" i="4"/>
  <c r="B1525" i="4"/>
  <c r="U1525" i="4"/>
  <c r="S1525" i="4"/>
  <c r="B1524" i="4"/>
  <c r="U1524" i="4"/>
  <c r="S1524" i="4"/>
  <c r="B1523" i="4"/>
  <c r="U1523" i="4"/>
  <c r="S1523" i="4"/>
  <c r="B1522" i="4"/>
  <c r="U1522" i="4"/>
  <c r="S1522" i="4"/>
  <c r="B1521" i="4"/>
  <c r="U1521" i="4"/>
  <c r="S1521" i="4"/>
  <c r="B1520" i="4"/>
  <c r="U1520" i="4"/>
  <c r="S1520" i="4"/>
  <c r="B1519" i="4"/>
  <c r="U1519" i="4"/>
  <c r="S1519" i="4"/>
  <c r="B1518" i="4"/>
  <c r="U1518" i="4"/>
  <c r="S1518" i="4"/>
  <c r="B1517" i="4"/>
  <c r="U1517" i="4"/>
  <c r="S1517" i="4"/>
  <c r="B1516" i="4"/>
  <c r="U1516" i="4"/>
  <c r="S1516" i="4"/>
  <c r="B1515" i="4"/>
  <c r="U1515" i="4"/>
  <c r="S1515" i="4"/>
  <c r="B1514" i="4"/>
  <c r="U1514" i="4"/>
  <c r="S1514" i="4"/>
  <c r="B1513" i="4"/>
  <c r="U1513" i="4"/>
  <c r="S1513" i="4"/>
  <c r="B1512" i="4"/>
  <c r="U1512" i="4"/>
  <c r="S1512" i="4"/>
  <c r="B1511" i="4"/>
  <c r="U1511" i="4"/>
  <c r="S1511" i="4"/>
  <c r="B1510" i="4"/>
  <c r="U1510" i="4"/>
  <c r="S1510" i="4"/>
  <c r="B1509" i="4"/>
  <c r="U1509" i="4"/>
  <c r="S1509" i="4"/>
  <c r="B1508" i="4"/>
  <c r="U1508" i="4"/>
  <c r="S1508" i="4"/>
  <c r="B1507" i="4"/>
  <c r="U1507" i="4"/>
  <c r="S1507" i="4"/>
  <c r="B1506" i="4"/>
  <c r="U1506" i="4"/>
  <c r="S1506" i="4"/>
  <c r="B1505" i="4"/>
  <c r="U1505" i="4"/>
  <c r="S1505" i="4"/>
  <c r="B1504" i="4"/>
  <c r="U1504" i="4"/>
  <c r="S1504" i="4"/>
  <c r="B1503" i="4"/>
  <c r="U1503" i="4"/>
  <c r="S1503" i="4"/>
  <c r="B1502" i="4"/>
  <c r="U1502" i="4"/>
  <c r="S1502" i="4"/>
  <c r="B1501" i="4"/>
  <c r="U1501" i="4"/>
  <c r="S1501" i="4"/>
  <c r="B1500" i="4"/>
  <c r="U1500" i="4"/>
  <c r="S1500" i="4"/>
  <c r="B1499" i="4"/>
  <c r="U1499" i="4"/>
  <c r="S1499" i="4"/>
  <c r="B1498" i="4"/>
  <c r="U1498" i="4"/>
  <c r="S1498" i="4"/>
  <c r="B1497" i="4"/>
  <c r="U1497" i="4"/>
  <c r="S1497" i="4"/>
  <c r="B1496" i="4"/>
  <c r="U1496" i="4"/>
  <c r="S1496" i="4"/>
  <c r="B1495" i="4"/>
  <c r="U1495" i="4"/>
  <c r="S1495" i="4"/>
  <c r="B1494" i="4"/>
  <c r="U1494" i="4"/>
  <c r="S1494" i="4"/>
  <c r="B1493" i="4"/>
  <c r="U1493" i="4"/>
  <c r="S1493" i="4"/>
  <c r="B1492" i="4"/>
  <c r="U1492" i="4"/>
  <c r="S1492" i="4"/>
  <c r="B1491" i="4"/>
  <c r="U1491" i="4"/>
  <c r="S1491" i="4"/>
  <c r="B1490" i="4"/>
  <c r="U1490" i="4"/>
  <c r="S1490" i="4"/>
  <c r="B1489" i="4"/>
  <c r="U1489" i="4"/>
  <c r="S1489" i="4"/>
  <c r="B1488" i="4"/>
  <c r="U1488" i="4"/>
  <c r="S1488" i="4"/>
  <c r="B1487" i="4"/>
  <c r="U1487" i="4"/>
  <c r="S1487" i="4"/>
  <c r="B1486" i="4"/>
  <c r="U1486" i="4"/>
  <c r="S1486" i="4"/>
  <c r="B1485" i="4"/>
  <c r="U1485" i="4"/>
  <c r="S1485" i="4"/>
  <c r="B1484" i="4"/>
  <c r="U1484" i="4"/>
  <c r="S1484" i="4"/>
  <c r="B1483" i="4"/>
  <c r="U1483" i="4"/>
  <c r="S1483" i="4"/>
  <c r="B1482" i="4"/>
  <c r="U1482" i="4"/>
  <c r="S1482" i="4"/>
  <c r="B1481" i="4"/>
  <c r="U1481" i="4"/>
  <c r="S1481" i="4"/>
  <c r="B1480" i="4"/>
  <c r="U1480" i="4"/>
  <c r="S1480" i="4"/>
  <c r="B1479" i="4"/>
  <c r="U1479" i="4"/>
  <c r="S1479" i="4"/>
  <c r="B1478" i="4"/>
  <c r="U1478" i="4"/>
  <c r="S1478" i="4"/>
  <c r="B1477" i="4"/>
  <c r="U1477" i="4"/>
  <c r="S1477" i="4"/>
  <c r="B1476" i="4"/>
  <c r="U1476" i="4"/>
  <c r="S1476" i="4"/>
  <c r="B1475" i="4"/>
  <c r="U1475" i="4"/>
  <c r="S1475" i="4"/>
  <c r="B1474" i="4"/>
  <c r="U1474" i="4"/>
  <c r="S1474" i="4"/>
  <c r="B1473" i="4"/>
  <c r="U1473" i="4"/>
  <c r="S1473" i="4"/>
  <c r="B1472" i="4"/>
  <c r="U1472" i="4"/>
  <c r="S1472" i="4"/>
  <c r="B1471" i="4"/>
  <c r="U1471" i="4"/>
  <c r="S1471" i="4"/>
  <c r="B1470" i="4"/>
  <c r="U1470" i="4"/>
  <c r="S1470" i="4"/>
  <c r="B1469" i="4"/>
  <c r="U1469" i="4"/>
  <c r="S1469" i="4"/>
  <c r="B1468" i="4"/>
  <c r="U1468" i="4"/>
  <c r="S1468" i="4"/>
  <c r="B1467" i="4"/>
  <c r="U1467" i="4"/>
  <c r="S1467" i="4"/>
  <c r="B1466" i="4"/>
  <c r="U1466" i="4"/>
  <c r="S1466" i="4"/>
  <c r="B1465" i="4"/>
  <c r="U1465" i="4"/>
  <c r="S1465" i="4"/>
  <c r="B1464" i="4"/>
  <c r="U1464" i="4"/>
  <c r="S1464" i="4"/>
  <c r="B1463" i="4"/>
  <c r="U1463" i="4"/>
  <c r="S1463" i="4"/>
  <c r="B1462" i="4"/>
  <c r="U1462" i="4"/>
  <c r="S1462" i="4"/>
  <c r="B1461" i="4"/>
  <c r="U1461" i="4"/>
  <c r="S1461" i="4"/>
  <c r="B1460" i="4"/>
  <c r="U1460" i="4"/>
  <c r="S1460" i="4"/>
  <c r="B1459" i="4"/>
  <c r="U1459" i="4"/>
  <c r="S1459" i="4"/>
  <c r="B1458" i="4"/>
  <c r="U1458" i="4"/>
  <c r="S1458" i="4"/>
  <c r="B1457" i="4"/>
  <c r="U1457" i="4"/>
  <c r="S1457" i="4"/>
  <c r="B1456" i="4"/>
  <c r="U1456" i="4"/>
  <c r="S1456" i="4"/>
  <c r="B1455" i="4"/>
  <c r="U1455" i="4"/>
  <c r="S1455" i="4"/>
  <c r="B1454" i="4"/>
  <c r="U1454" i="4"/>
  <c r="S1454" i="4"/>
  <c r="B1453" i="4"/>
  <c r="U1453" i="4"/>
  <c r="S1453" i="4"/>
  <c r="B1452" i="4"/>
  <c r="U1452" i="4"/>
  <c r="S1452" i="4"/>
  <c r="B1451" i="4"/>
  <c r="U1451" i="4"/>
  <c r="S1451" i="4"/>
  <c r="B1450" i="4"/>
  <c r="U1450" i="4"/>
  <c r="S1450" i="4"/>
  <c r="B1449" i="4"/>
  <c r="U1449" i="4"/>
  <c r="S1449" i="4"/>
  <c r="B1448" i="4"/>
  <c r="U1448" i="4"/>
  <c r="S1448" i="4"/>
  <c r="B1447" i="4"/>
  <c r="U1447" i="4"/>
  <c r="S1447" i="4"/>
  <c r="B1446" i="4"/>
  <c r="U1446" i="4"/>
  <c r="S1446" i="4"/>
  <c r="B1445" i="4"/>
  <c r="U1445" i="4"/>
  <c r="S1445" i="4"/>
  <c r="B1444" i="4"/>
  <c r="U1444" i="4"/>
  <c r="S1444" i="4"/>
  <c r="B1443" i="4"/>
  <c r="U1443" i="4"/>
  <c r="S1443" i="4"/>
  <c r="B1442" i="4"/>
  <c r="U1442" i="4"/>
  <c r="S1442" i="4"/>
  <c r="B1441" i="4"/>
  <c r="U1441" i="4"/>
  <c r="S1441" i="4"/>
  <c r="B1440" i="4"/>
  <c r="U1440" i="4"/>
  <c r="S1440" i="4"/>
  <c r="B1439" i="4"/>
  <c r="U1439" i="4"/>
  <c r="S1439" i="4"/>
  <c r="B1438" i="4"/>
  <c r="U1438" i="4"/>
  <c r="S1438" i="4"/>
  <c r="B1437" i="4"/>
  <c r="U1437" i="4"/>
  <c r="S1437" i="4"/>
  <c r="B1436" i="4"/>
  <c r="U1436" i="4"/>
  <c r="S1436" i="4"/>
  <c r="B1435" i="4"/>
  <c r="U1435" i="4"/>
  <c r="S1435" i="4"/>
  <c r="B1434" i="4"/>
  <c r="U1434" i="4"/>
  <c r="S1434" i="4"/>
  <c r="B1433" i="4"/>
  <c r="U1433" i="4"/>
  <c r="S1433" i="4"/>
  <c r="B1432" i="4"/>
  <c r="U1432" i="4"/>
  <c r="S1432" i="4"/>
  <c r="B1431" i="4"/>
  <c r="U1431" i="4"/>
  <c r="S1431" i="4"/>
  <c r="B1430" i="4"/>
  <c r="U1430" i="4"/>
  <c r="S1430" i="4"/>
  <c r="B1429" i="4"/>
  <c r="U1429" i="4"/>
  <c r="S1429" i="4"/>
  <c r="B1428" i="4"/>
  <c r="U1428" i="4"/>
  <c r="S1428" i="4"/>
  <c r="B1427" i="4"/>
  <c r="U1427" i="4"/>
  <c r="S1427" i="4"/>
  <c r="B1426" i="4"/>
  <c r="U1426" i="4"/>
  <c r="S1426" i="4"/>
  <c r="B1425" i="4"/>
  <c r="U1425" i="4"/>
  <c r="S1425" i="4"/>
  <c r="B1424" i="4"/>
  <c r="U1424" i="4"/>
  <c r="S1424" i="4"/>
  <c r="B1423" i="4"/>
  <c r="U1423" i="4"/>
  <c r="S1423" i="4"/>
  <c r="B1422" i="4"/>
  <c r="U1422" i="4"/>
  <c r="S1422" i="4"/>
  <c r="B1421" i="4"/>
  <c r="U1421" i="4"/>
  <c r="S1421" i="4"/>
  <c r="B1420" i="4"/>
  <c r="U1420" i="4"/>
  <c r="S1420" i="4"/>
  <c r="B1419" i="4"/>
  <c r="U1419" i="4"/>
  <c r="S1419" i="4"/>
  <c r="B1418" i="4"/>
  <c r="U1418" i="4"/>
  <c r="S1418" i="4"/>
  <c r="B1417" i="4"/>
  <c r="U1417" i="4"/>
  <c r="S1417" i="4"/>
  <c r="B1416" i="4"/>
  <c r="U1416" i="4"/>
  <c r="S1416" i="4"/>
  <c r="B1415" i="4"/>
  <c r="U1415" i="4"/>
  <c r="S1415" i="4"/>
  <c r="B1414" i="4"/>
  <c r="U1414" i="4"/>
  <c r="S1414" i="4"/>
  <c r="B1413" i="4"/>
  <c r="U1413" i="4"/>
  <c r="S1413" i="4"/>
  <c r="B1412" i="4"/>
  <c r="U1412" i="4"/>
  <c r="S1412" i="4"/>
  <c r="B1411" i="4"/>
  <c r="U1411" i="4"/>
  <c r="S1411" i="4"/>
  <c r="B1410" i="4"/>
  <c r="U1410" i="4"/>
  <c r="S1410" i="4"/>
  <c r="B1409" i="4"/>
  <c r="U1409" i="4"/>
  <c r="S1409" i="4"/>
  <c r="B1408" i="4"/>
  <c r="U1408" i="4"/>
  <c r="S1408" i="4"/>
  <c r="B1407" i="4"/>
  <c r="U1407" i="4"/>
  <c r="S1407" i="4"/>
  <c r="B1406" i="4"/>
  <c r="U1406" i="4"/>
  <c r="S1406" i="4"/>
  <c r="B1405" i="4"/>
  <c r="U1405" i="4"/>
  <c r="S1405" i="4"/>
  <c r="B1404" i="4"/>
  <c r="U1404" i="4"/>
  <c r="S1404" i="4"/>
  <c r="B1403" i="4"/>
  <c r="U1403" i="4"/>
  <c r="S1403" i="4"/>
  <c r="B1402" i="4"/>
  <c r="U1402" i="4"/>
  <c r="S1402" i="4"/>
  <c r="B1401" i="4"/>
  <c r="U1401" i="4"/>
  <c r="S1401" i="4"/>
  <c r="B1400" i="4"/>
  <c r="U1400" i="4"/>
  <c r="S1400" i="4"/>
  <c r="B1399" i="4"/>
  <c r="U1399" i="4"/>
  <c r="S1399" i="4"/>
  <c r="B1398" i="4"/>
  <c r="U1398" i="4"/>
  <c r="S1398" i="4"/>
  <c r="B1397" i="4"/>
  <c r="U1397" i="4"/>
  <c r="S1397" i="4"/>
  <c r="B1396" i="4"/>
  <c r="U1396" i="4"/>
  <c r="S1396" i="4"/>
  <c r="B1395" i="4"/>
  <c r="U1395" i="4"/>
  <c r="S1395" i="4"/>
  <c r="B1394" i="4"/>
  <c r="U1394" i="4"/>
  <c r="S1394" i="4"/>
  <c r="B1393" i="4"/>
  <c r="U1393" i="4"/>
  <c r="S1393" i="4"/>
  <c r="B1392" i="4"/>
  <c r="U1392" i="4"/>
  <c r="S1392" i="4"/>
  <c r="B1391" i="4"/>
  <c r="U1391" i="4"/>
  <c r="S1391" i="4"/>
  <c r="B1390" i="4"/>
  <c r="U1390" i="4"/>
  <c r="S1390" i="4"/>
  <c r="B1389" i="4"/>
  <c r="U1389" i="4"/>
  <c r="S1389" i="4"/>
  <c r="B1388" i="4"/>
  <c r="U1388" i="4"/>
  <c r="S1388" i="4"/>
  <c r="B1387" i="4"/>
  <c r="U1387" i="4"/>
  <c r="S1387" i="4"/>
  <c r="B1386" i="4"/>
  <c r="U1386" i="4"/>
  <c r="S1386" i="4"/>
  <c r="B1385" i="4"/>
  <c r="U1385" i="4"/>
  <c r="S1385" i="4"/>
  <c r="B1384" i="4"/>
  <c r="U1384" i="4"/>
  <c r="S1384" i="4"/>
  <c r="B1383" i="4"/>
  <c r="U1383" i="4"/>
  <c r="S1383" i="4"/>
  <c r="B1382" i="4"/>
  <c r="U1382" i="4"/>
  <c r="S1382" i="4"/>
  <c r="B1381" i="4"/>
  <c r="U1381" i="4"/>
  <c r="S1381" i="4"/>
  <c r="B1380" i="4"/>
  <c r="U1380" i="4"/>
  <c r="S1380" i="4"/>
  <c r="B1379" i="4"/>
  <c r="U1379" i="4"/>
  <c r="S1379" i="4"/>
  <c r="B1378" i="4"/>
  <c r="U1378" i="4"/>
  <c r="S1378" i="4"/>
  <c r="B1377" i="4"/>
  <c r="U1377" i="4"/>
  <c r="S1377" i="4"/>
  <c r="B1376" i="4"/>
  <c r="U1376" i="4"/>
  <c r="S1376" i="4"/>
  <c r="B1375" i="4"/>
  <c r="U1375" i="4"/>
  <c r="S1375" i="4"/>
  <c r="B1374" i="4"/>
  <c r="U1374" i="4"/>
  <c r="S1374" i="4"/>
  <c r="B1373" i="4"/>
  <c r="U1373" i="4"/>
  <c r="S1373" i="4"/>
  <c r="B1372" i="4"/>
  <c r="U1372" i="4"/>
  <c r="S1372" i="4"/>
  <c r="B1371" i="4"/>
  <c r="U1371" i="4"/>
  <c r="S1371" i="4"/>
  <c r="B1370" i="4"/>
  <c r="U1370" i="4"/>
  <c r="S1370" i="4"/>
  <c r="B1369" i="4"/>
  <c r="U1369" i="4"/>
  <c r="S1369" i="4"/>
  <c r="B1368" i="4"/>
  <c r="U1368" i="4"/>
  <c r="S1368" i="4"/>
  <c r="B1367" i="4"/>
  <c r="U1367" i="4"/>
  <c r="S1367" i="4"/>
  <c r="B1366" i="4"/>
  <c r="U1366" i="4"/>
  <c r="S1366" i="4"/>
  <c r="B1365" i="4"/>
  <c r="U1365" i="4"/>
  <c r="S1365" i="4"/>
  <c r="B1364" i="4"/>
  <c r="U1364" i="4"/>
  <c r="S1364" i="4"/>
  <c r="B1363" i="4"/>
  <c r="U1363" i="4"/>
  <c r="S1363" i="4"/>
  <c r="B1362" i="4"/>
  <c r="U1362" i="4"/>
  <c r="S1362" i="4"/>
  <c r="B1361" i="4"/>
  <c r="U1361" i="4"/>
  <c r="S1361" i="4"/>
  <c r="B1360" i="4"/>
  <c r="U1360" i="4"/>
  <c r="S1360" i="4"/>
  <c r="B1359" i="4"/>
  <c r="U1359" i="4"/>
  <c r="S1359" i="4"/>
  <c r="B1358" i="4"/>
  <c r="U1358" i="4"/>
  <c r="S1358" i="4"/>
  <c r="B1357" i="4"/>
  <c r="U1357" i="4"/>
  <c r="S1357" i="4"/>
  <c r="B1356" i="4"/>
  <c r="U1356" i="4"/>
  <c r="S1356" i="4"/>
  <c r="B1355" i="4"/>
  <c r="U1355" i="4"/>
  <c r="S1355" i="4"/>
  <c r="B1354" i="4"/>
  <c r="U1354" i="4"/>
  <c r="S1354" i="4"/>
  <c r="B1353" i="4"/>
  <c r="U1353" i="4"/>
  <c r="S1353" i="4"/>
  <c r="B1352" i="4"/>
  <c r="U1352" i="4"/>
  <c r="S1352" i="4"/>
  <c r="B1351" i="4"/>
  <c r="U1351" i="4"/>
  <c r="S1351" i="4"/>
  <c r="B1350" i="4"/>
  <c r="U1350" i="4"/>
  <c r="S1350" i="4"/>
  <c r="B1349" i="4"/>
  <c r="U1349" i="4"/>
  <c r="S1349" i="4"/>
  <c r="B1348" i="4"/>
  <c r="U1348" i="4"/>
  <c r="S1348" i="4"/>
  <c r="B1347" i="4"/>
  <c r="U1347" i="4"/>
  <c r="S1347" i="4"/>
  <c r="B1346" i="4"/>
  <c r="U1346" i="4"/>
  <c r="S1346" i="4"/>
  <c r="B1345" i="4"/>
  <c r="U1345" i="4"/>
  <c r="S1345" i="4"/>
  <c r="B1344" i="4"/>
  <c r="U1344" i="4"/>
  <c r="S1344" i="4"/>
  <c r="B1343" i="4"/>
  <c r="U1343" i="4"/>
  <c r="S1343" i="4"/>
  <c r="B1342" i="4"/>
  <c r="U1342" i="4"/>
  <c r="S1342" i="4"/>
  <c r="B1341" i="4"/>
  <c r="U1341" i="4"/>
  <c r="S1341" i="4"/>
  <c r="B1340" i="4"/>
  <c r="U1340" i="4"/>
  <c r="S1340" i="4"/>
  <c r="B1339" i="4"/>
  <c r="U1339" i="4"/>
  <c r="S1339" i="4"/>
  <c r="B1338" i="4"/>
  <c r="U1338" i="4"/>
  <c r="S1338" i="4"/>
  <c r="B1337" i="4"/>
  <c r="U1337" i="4"/>
  <c r="S1337" i="4"/>
  <c r="B1336" i="4"/>
  <c r="U1336" i="4"/>
  <c r="S1336" i="4"/>
  <c r="B1335" i="4"/>
  <c r="U1335" i="4"/>
  <c r="S1335" i="4"/>
  <c r="B1334" i="4"/>
  <c r="U1334" i="4"/>
  <c r="S1334" i="4"/>
  <c r="B1333" i="4"/>
  <c r="U1333" i="4"/>
  <c r="S1333" i="4"/>
  <c r="B1332" i="4"/>
  <c r="U1332" i="4"/>
  <c r="S1332" i="4"/>
  <c r="B1331" i="4"/>
  <c r="U1331" i="4"/>
  <c r="S1331" i="4"/>
  <c r="B1330" i="4"/>
  <c r="U1330" i="4"/>
  <c r="S1330" i="4"/>
  <c r="B1329" i="4"/>
  <c r="U1329" i="4"/>
  <c r="S1329" i="4"/>
  <c r="B1328" i="4"/>
  <c r="U1328" i="4"/>
  <c r="S1328" i="4"/>
  <c r="B1327" i="4"/>
  <c r="U1327" i="4"/>
  <c r="S1327" i="4"/>
  <c r="B1326" i="4"/>
  <c r="U1326" i="4"/>
  <c r="S1326" i="4"/>
  <c r="B1325" i="4"/>
  <c r="U1325" i="4"/>
  <c r="S1325" i="4"/>
  <c r="B1324" i="4"/>
  <c r="U1324" i="4"/>
  <c r="S1324" i="4"/>
  <c r="B1323" i="4"/>
  <c r="U1323" i="4"/>
  <c r="S1323" i="4"/>
  <c r="B1322" i="4"/>
  <c r="U1322" i="4"/>
  <c r="S1322" i="4"/>
  <c r="B1321" i="4"/>
  <c r="U1321" i="4"/>
  <c r="S1321" i="4"/>
  <c r="B1320" i="4"/>
  <c r="U1320" i="4"/>
  <c r="S1320" i="4"/>
  <c r="B1319" i="4"/>
  <c r="U1319" i="4"/>
  <c r="S1319" i="4"/>
  <c r="B1318" i="4"/>
  <c r="U1318" i="4"/>
  <c r="S1318" i="4"/>
  <c r="B1317" i="4"/>
  <c r="U1317" i="4"/>
  <c r="S1317" i="4"/>
  <c r="B1316" i="4"/>
  <c r="U1316" i="4"/>
  <c r="S1316" i="4"/>
  <c r="B1315" i="4"/>
  <c r="U1315" i="4"/>
  <c r="S1315" i="4"/>
  <c r="B1314" i="4"/>
  <c r="U1314" i="4"/>
  <c r="S1314" i="4"/>
  <c r="B1313" i="4"/>
  <c r="U1313" i="4"/>
  <c r="S1313" i="4"/>
  <c r="B1312" i="4"/>
  <c r="U1312" i="4"/>
  <c r="S1312" i="4"/>
  <c r="B1311" i="4"/>
  <c r="U1311" i="4"/>
  <c r="S1311" i="4"/>
  <c r="B1310" i="4"/>
  <c r="U1310" i="4"/>
  <c r="S1310" i="4"/>
  <c r="B1309" i="4"/>
  <c r="U1309" i="4"/>
  <c r="S1309" i="4"/>
  <c r="B1308" i="4"/>
  <c r="U1308" i="4"/>
  <c r="S1308" i="4"/>
  <c r="B1307" i="4"/>
  <c r="U1307" i="4"/>
  <c r="S1307" i="4"/>
  <c r="B1306" i="4"/>
  <c r="U1306" i="4"/>
  <c r="S1306" i="4"/>
  <c r="B1305" i="4"/>
  <c r="U1305" i="4"/>
  <c r="S1305" i="4"/>
  <c r="B1304" i="4"/>
  <c r="U1304" i="4"/>
  <c r="S1304" i="4"/>
  <c r="B1303" i="4"/>
  <c r="U1303" i="4"/>
  <c r="S1303" i="4"/>
  <c r="B1302" i="4"/>
  <c r="U1302" i="4"/>
  <c r="S1302" i="4"/>
  <c r="B1301" i="4"/>
  <c r="U1301" i="4"/>
  <c r="S1301" i="4"/>
  <c r="B1300" i="4"/>
  <c r="U1300" i="4"/>
  <c r="S1300" i="4"/>
  <c r="B1299" i="4"/>
  <c r="U1299" i="4"/>
  <c r="S1299" i="4"/>
  <c r="B1298" i="4"/>
  <c r="U1298" i="4"/>
  <c r="S1298" i="4"/>
  <c r="B1297" i="4"/>
  <c r="U1297" i="4"/>
  <c r="S1297" i="4"/>
  <c r="B1296" i="4"/>
  <c r="U1296" i="4"/>
  <c r="S1296" i="4"/>
  <c r="B1295" i="4"/>
  <c r="U1295" i="4"/>
  <c r="S1295" i="4"/>
  <c r="B1294" i="4"/>
  <c r="U1294" i="4"/>
  <c r="S1294" i="4"/>
  <c r="B1293" i="4"/>
  <c r="U1293" i="4"/>
  <c r="S1293" i="4"/>
  <c r="B1292" i="4"/>
  <c r="U1292" i="4"/>
  <c r="S1292" i="4"/>
  <c r="B1291" i="4"/>
  <c r="U1291" i="4"/>
  <c r="S1291" i="4"/>
  <c r="B1290" i="4"/>
  <c r="U1290" i="4"/>
  <c r="S1290" i="4"/>
  <c r="B1289" i="4"/>
  <c r="U1289" i="4"/>
  <c r="S1289" i="4"/>
  <c r="B1288" i="4"/>
  <c r="U1288" i="4"/>
  <c r="S1288" i="4"/>
  <c r="B1287" i="4"/>
  <c r="U1287" i="4"/>
  <c r="S1287" i="4"/>
  <c r="B1286" i="4"/>
  <c r="U1286" i="4"/>
  <c r="S1286" i="4"/>
  <c r="B1285" i="4"/>
  <c r="U1285" i="4"/>
  <c r="S1285" i="4"/>
  <c r="B1284" i="4"/>
  <c r="U1284" i="4"/>
  <c r="S1284" i="4"/>
  <c r="B1283" i="4"/>
  <c r="U1283" i="4"/>
  <c r="S1283" i="4"/>
  <c r="B1282" i="4"/>
  <c r="U1282" i="4"/>
  <c r="S1282" i="4"/>
  <c r="B1281" i="4"/>
  <c r="U1281" i="4"/>
  <c r="S1281" i="4"/>
  <c r="B1280" i="4"/>
  <c r="U1280" i="4"/>
  <c r="S1280" i="4"/>
  <c r="B1279" i="4"/>
  <c r="U1279" i="4"/>
  <c r="S1279" i="4"/>
  <c r="B1278" i="4"/>
  <c r="U1278" i="4"/>
  <c r="S1278" i="4"/>
  <c r="B1277" i="4"/>
  <c r="U1277" i="4"/>
  <c r="S1277" i="4"/>
  <c r="B1276" i="4"/>
  <c r="U1276" i="4"/>
  <c r="S1276" i="4"/>
  <c r="B1275" i="4"/>
  <c r="U1275" i="4"/>
  <c r="S1275" i="4"/>
  <c r="B1274" i="4"/>
  <c r="U1274" i="4"/>
  <c r="S1274" i="4"/>
  <c r="B1273" i="4"/>
  <c r="U1273" i="4"/>
  <c r="S1273" i="4"/>
  <c r="B1272" i="4"/>
  <c r="U1272" i="4"/>
  <c r="S1272" i="4"/>
  <c r="B1271" i="4"/>
  <c r="U1271" i="4"/>
  <c r="S1271" i="4"/>
  <c r="B1270" i="4"/>
  <c r="U1270" i="4"/>
  <c r="S1270" i="4"/>
  <c r="B1269" i="4"/>
  <c r="U1269" i="4"/>
  <c r="S1269" i="4"/>
  <c r="B1268" i="4"/>
  <c r="U1268" i="4"/>
  <c r="S1268" i="4"/>
  <c r="B1267" i="4"/>
  <c r="U1267" i="4"/>
  <c r="S1267" i="4"/>
  <c r="B1266" i="4"/>
  <c r="U1266" i="4"/>
  <c r="S1266" i="4"/>
  <c r="B1265" i="4"/>
  <c r="U1265" i="4"/>
  <c r="S1265" i="4"/>
  <c r="B1264" i="4"/>
  <c r="U1264" i="4"/>
  <c r="S1264" i="4"/>
  <c r="B1263" i="4"/>
  <c r="U1263" i="4"/>
  <c r="S1263" i="4"/>
  <c r="B1262" i="4"/>
  <c r="U1262" i="4"/>
  <c r="S1262" i="4"/>
  <c r="B1261" i="4"/>
  <c r="U1261" i="4"/>
  <c r="S1261" i="4"/>
  <c r="B1260" i="4"/>
  <c r="U1260" i="4"/>
  <c r="S1260" i="4"/>
  <c r="B1259" i="4"/>
  <c r="U1259" i="4"/>
  <c r="S1259" i="4"/>
  <c r="B1258" i="4"/>
  <c r="U1258" i="4"/>
  <c r="S1258" i="4"/>
  <c r="B1257" i="4"/>
  <c r="U1257" i="4"/>
  <c r="S1257" i="4"/>
  <c r="B1256" i="4"/>
  <c r="U1256" i="4"/>
  <c r="S1256" i="4"/>
  <c r="B1255" i="4"/>
  <c r="U1255" i="4"/>
  <c r="S1255" i="4"/>
  <c r="B1254" i="4"/>
  <c r="U1254" i="4"/>
  <c r="S1254" i="4"/>
  <c r="B1253" i="4"/>
  <c r="U1253" i="4"/>
  <c r="S1253" i="4"/>
  <c r="B1252" i="4"/>
  <c r="U1252" i="4"/>
  <c r="S1252" i="4"/>
  <c r="B1251" i="4"/>
  <c r="U1251" i="4"/>
  <c r="S1251" i="4"/>
  <c r="B1250" i="4"/>
  <c r="U1250" i="4"/>
  <c r="S1250" i="4"/>
  <c r="B1249" i="4"/>
  <c r="U1249" i="4"/>
  <c r="S1249" i="4"/>
  <c r="B1248" i="4"/>
  <c r="U1248" i="4"/>
  <c r="S1248" i="4"/>
  <c r="B1247" i="4"/>
  <c r="U1247" i="4"/>
  <c r="S1247" i="4"/>
  <c r="B1246" i="4"/>
  <c r="U1246" i="4"/>
  <c r="S1246" i="4"/>
  <c r="B1245" i="4"/>
  <c r="U1245" i="4"/>
  <c r="S1245" i="4"/>
  <c r="B1244" i="4"/>
  <c r="U1244" i="4"/>
  <c r="S1244" i="4"/>
  <c r="B1243" i="4"/>
  <c r="U1243" i="4"/>
  <c r="S1243" i="4"/>
  <c r="B1242" i="4"/>
  <c r="U1242" i="4"/>
  <c r="S1242" i="4"/>
  <c r="B1241" i="4"/>
  <c r="U1241" i="4"/>
  <c r="S1241" i="4"/>
  <c r="B1240" i="4"/>
  <c r="U1240" i="4"/>
  <c r="S1240" i="4"/>
  <c r="B1239" i="4"/>
  <c r="U1239" i="4"/>
  <c r="S1239" i="4"/>
  <c r="B1238" i="4"/>
  <c r="U1238" i="4"/>
  <c r="S1238" i="4"/>
  <c r="B1237" i="4"/>
  <c r="U1237" i="4"/>
  <c r="S1237" i="4"/>
  <c r="B1236" i="4"/>
  <c r="U1236" i="4"/>
  <c r="S1236" i="4"/>
  <c r="B1235" i="4"/>
  <c r="U1235" i="4"/>
  <c r="S1235" i="4"/>
  <c r="B1234" i="4"/>
  <c r="U1234" i="4"/>
  <c r="S1234" i="4"/>
  <c r="B1233" i="4"/>
  <c r="U1233" i="4"/>
  <c r="S1233" i="4"/>
  <c r="B1232" i="4"/>
  <c r="U1232" i="4"/>
  <c r="S1232" i="4"/>
  <c r="B1231" i="4"/>
  <c r="U1231" i="4"/>
  <c r="S1231" i="4"/>
  <c r="B1230" i="4"/>
  <c r="U1230" i="4"/>
  <c r="S1230" i="4"/>
  <c r="B1229" i="4"/>
  <c r="U1229" i="4"/>
  <c r="S1229" i="4"/>
  <c r="B1228" i="4"/>
  <c r="U1228" i="4"/>
  <c r="S1228" i="4"/>
  <c r="B1227" i="4"/>
  <c r="U1227" i="4"/>
  <c r="S1227" i="4"/>
  <c r="B1226" i="4"/>
  <c r="U1226" i="4"/>
  <c r="S1226" i="4"/>
  <c r="B1225" i="4"/>
  <c r="U1225" i="4"/>
  <c r="S1225" i="4"/>
  <c r="B1224" i="4"/>
  <c r="U1224" i="4"/>
  <c r="S1224" i="4"/>
  <c r="B1223" i="4"/>
  <c r="U1223" i="4"/>
  <c r="S1223" i="4"/>
  <c r="B1222" i="4"/>
  <c r="U1222" i="4"/>
  <c r="S1222" i="4"/>
  <c r="B1221" i="4"/>
  <c r="U1221" i="4"/>
  <c r="S1221" i="4"/>
  <c r="B1220" i="4"/>
  <c r="U1220" i="4"/>
  <c r="S1220" i="4"/>
  <c r="B1219" i="4"/>
  <c r="U1219" i="4"/>
  <c r="S1219" i="4"/>
  <c r="B1218" i="4"/>
  <c r="U1218" i="4"/>
  <c r="S1218" i="4"/>
  <c r="B1217" i="4"/>
  <c r="U1217" i="4"/>
  <c r="S1217" i="4"/>
  <c r="B1216" i="4"/>
  <c r="U1216" i="4"/>
  <c r="S1216" i="4"/>
  <c r="B1215" i="4"/>
  <c r="U1215" i="4"/>
  <c r="S1215" i="4"/>
  <c r="B1214" i="4"/>
  <c r="U1214" i="4"/>
  <c r="S1214" i="4"/>
  <c r="B1213" i="4"/>
  <c r="U1213" i="4"/>
  <c r="S1213" i="4"/>
  <c r="B1212" i="4"/>
  <c r="U1212" i="4"/>
  <c r="S1212" i="4"/>
  <c r="B1211" i="4"/>
  <c r="U1211" i="4"/>
  <c r="S1211" i="4"/>
  <c r="B1210" i="4"/>
  <c r="U1210" i="4"/>
  <c r="S1210" i="4"/>
  <c r="B1209" i="4"/>
  <c r="U1209" i="4"/>
  <c r="S1209" i="4"/>
  <c r="B1208" i="4"/>
  <c r="U1208" i="4"/>
  <c r="S1208" i="4"/>
  <c r="B1207" i="4"/>
  <c r="U1207" i="4"/>
  <c r="S1207" i="4"/>
  <c r="B1206" i="4"/>
  <c r="U1206" i="4"/>
  <c r="S1206" i="4"/>
  <c r="B1205" i="4"/>
  <c r="U1205" i="4"/>
  <c r="S1205" i="4"/>
  <c r="B1204" i="4"/>
  <c r="U1204" i="4"/>
  <c r="S1204" i="4"/>
  <c r="B1203" i="4"/>
  <c r="U1203" i="4"/>
  <c r="S1203" i="4"/>
  <c r="B1202" i="4"/>
  <c r="U1202" i="4"/>
  <c r="S1202" i="4"/>
  <c r="B1201" i="4"/>
  <c r="U1201" i="4"/>
  <c r="S1201" i="4"/>
  <c r="B1200" i="4"/>
  <c r="U1200" i="4"/>
  <c r="S1200" i="4"/>
  <c r="B1199" i="4"/>
  <c r="U1199" i="4"/>
  <c r="S1199" i="4"/>
  <c r="B1198" i="4"/>
  <c r="U1198" i="4"/>
  <c r="S1198" i="4"/>
  <c r="B1197" i="4"/>
  <c r="U1197" i="4"/>
  <c r="S1197" i="4"/>
  <c r="B1196" i="4"/>
  <c r="U1196" i="4"/>
  <c r="S1196" i="4"/>
  <c r="B1195" i="4"/>
  <c r="U1195" i="4"/>
  <c r="S1195" i="4"/>
  <c r="B1194" i="4"/>
  <c r="U1194" i="4"/>
  <c r="S1194" i="4"/>
  <c r="B1193" i="4"/>
  <c r="U1193" i="4"/>
  <c r="S1193" i="4"/>
  <c r="B1192" i="4"/>
  <c r="U1192" i="4"/>
  <c r="S1192" i="4"/>
  <c r="B1191" i="4"/>
  <c r="U1191" i="4"/>
  <c r="S1191" i="4"/>
  <c r="B1190" i="4"/>
  <c r="U1190" i="4"/>
  <c r="S1190" i="4"/>
  <c r="B1189" i="4"/>
  <c r="U1189" i="4"/>
  <c r="S1189" i="4"/>
  <c r="B1188" i="4"/>
  <c r="U1188" i="4"/>
  <c r="S1188" i="4"/>
  <c r="B1187" i="4"/>
  <c r="U1187" i="4"/>
  <c r="S1187" i="4"/>
  <c r="B1186" i="4"/>
  <c r="U1186" i="4"/>
  <c r="S1186" i="4"/>
  <c r="B1185" i="4"/>
  <c r="U1185" i="4"/>
  <c r="S1185" i="4"/>
  <c r="B1184" i="4"/>
  <c r="U1184" i="4"/>
  <c r="S1184" i="4"/>
  <c r="B1183" i="4"/>
  <c r="U1183" i="4"/>
  <c r="S1183" i="4"/>
  <c r="B1182" i="4"/>
  <c r="U1182" i="4"/>
  <c r="S1182" i="4"/>
  <c r="B1181" i="4"/>
  <c r="U1181" i="4"/>
  <c r="S1181" i="4"/>
  <c r="B1180" i="4"/>
  <c r="U1180" i="4"/>
  <c r="S1180" i="4"/>
  <c r="B1179" i="4"/>
  <c r="U1179" i="4"/>
  <c r="S1179" i="4"/>
  <c r="B1178" i="4"/>
  <c r="U1178" i="4"/>
  <c r="S1178" i="4"/>
  <c r="B1177" i="4"/>
  <c r="U1177" i="4"/>
  <c r="S1177" i="4"/>
  <c r="B1176" i="4"/>
  <c r="U1176" i="4"/>
  <c r="S1176" i="4"/>
  <c r="B1175" i="4"/>
  <c r="U1175" i="4"/>
  <c r="S1175" i="4"/>
  <c r="B1174" i="4"/>
  <c r="U1174" i="4"/>
  <c r="S1174" i="4"/>
  <c r="B1173" i="4"/>
  <c r="U1173" i="4"/>
  <c r="S1173" i="4"/>
  <c r="B1172" i="4"/>
  <c r="U1172" i="4"/>
  <c r="S1172" i="4"/>
  <c r="B1171" i="4"/>
  <c r="U1171" i="4"/>
  <c r="S1171" i="4"/>
  <c r="B1170" i="4"/>
  <c r="U1170" i="4"/>
  <c r="S1170" i="4"/>
  <c r="B1169" i="4"/>
  <c r="U1169" i="4"/>
  <c r="S1169" i="4"/>
  <c r="B1168" i="4"/>
  <c r="U1168" i="4"/>
  <c r="S1168" i="4"/>
  <c r="B1167" i="4"/>
  <c r="U1167" i="4"/>
  <c r="S1167" i="4"/>
  <c r="B1166" i="4"/>
  <c r="U1166" i="4"/>
  <c r="S1166" i="4"/>
  <c r="B1165" i="4"/>
  <c r="U1165" i="4"/>
  <c r="S1165" i="4"/>
  <c r="B1164" i="4"/>
  <c r="U1164" i="4"/>
  <c r="S1164" i="4"/>
  <c r="B1163" i="4"/>
  <c r="U1163" i="4"/>
  <c r="S1163" i="4"/>
  <c r="B1162" i="4"/>
  <c r="U1162" i="4"/>
  <c r="S1162" i="4"/>
  <c r="B1161" i="4"/>
  <c r="U1161" i="4"/>
  <c r="S1161" i="4"/>
  <c r="B1160" i="4"/>
  <c r="U1160" i="4"/>
  <c r="S1160" i="4"/>
  <c r="B1159" i="4"/>
  <c r="U1159" i="4"/>
  <c r="S1159" i="4"/>
  <c r="B1158" i="4"/>
  <c r="U1158" i="4"/>
  <c r="S1158" i="4"/>
  <c r="B1157" i="4"/>
  <c r="U1157" i="4"/>
  <c r="S1157" i="4"/>
  <c r="B1156" i="4"/>
  <c r="U1156" i="4"/>
  <c r="S1156" i="4"/>
  <c r="B1155" i="4"/>
  <c r="U1155" i="4"/>
  <c r="S1155" i="4"/>
  <c r="B1154" i="4"/>
  <c r="U1154" i="4"/>
  <c r="S1154" i="4"/>
  <c r="B1153" i="4"/>
  <c r="U1153" i="4"/>
  <c r="S1153" i="4"/>
  <c r="B1152" i="4"/>
  <c r="U1152" i="4"/>
  <c r="S1152" i="4"/>
  <c r="B1151" i="4"/>
  <c r="U1151" i="4"/>
  <c r="S1151" i="4"/>
  <c r="B1150" i="4"/>
  <c r="U1150" i="4"/>
  <c r="S1150" i="4"/>
  <c r="B1149" i="4"/>
  <c r="U1149" i="4"/>
  <c r="S1149" i="4"/>
  <c r="B1148" i="4"/>
  <c r="U1148" i="4"/>
  <c r="S1148" i="4"/>
  <c r="B1147" i="4"/>
  <c r="U1147" i="4"/>
  <c r="S1147" i="4"/>
  <c r="B1146" i="4"/>
  <c r="U1146" i="4"/>
  <c r="S1146" i="4"/>
  <c r="B1145" i="4"/>
  <c r="U1145" i="4"/>
  <c r="S1145" i="4"/>
  <c r="B1144" i="4"/>
  <c r="U1144" i="4"/>
  <c r="S1144" i="4"/>
  <c r="B1143" i="4"/>
  <c r="U1143" i="4"/>
  <c r="S1143" i="4"/>
  <c r="B1142" i="4"/>
  <c r="U1142" i="4"/>
  <c r="S1142" i="4"/>
  <c r="B1141" i="4"/>
  <c r="U1141" i="4"/>
  <c r="S1141" i="4"/>
  <c r="B1140" i="4"/>
  <c r="U1140" i="4"/>
  <c r="S1140" i="4"/>
  <c r="B1139" i="4"/>
  <c r="U1139" i="4"/>
  <c r="S1139" i="4"/>
  <c r="B1138" i="4"/>
  <c r="U1138" i="4"/>
  <c r="S1138" i="4"/>
  <c r="B1137" i="4"/>
  <c r="U1137" i="4"/>
  <c r="S1137" i="4"/>
  <c r="B1136" i="4"/>
  <c r="U1136" i="4"/>
  <c r="S1136" i="4"/>
  <c r="B1135" i="4"/>
  <c r="U1135" i="4"/>
  <c r="S1135" i="4"/>
  <c r="B1134" i="4"/>
  <c r="U1134" i="4"/>
  <c r="S1134" i="4"/>
  <c r="B1133" i="4"/>
  <c r="U1133" i="4"/>
  <c r="S1133" i="4"/>
  <c r="B1132" i="4"/>
  <c r="U1132" i="4"/>
  <c r="S1132" i="4"/>
  <c r="B1131" i="4"/>
  <c r="U1131" i="4"/>
  <c r="S1131" i="4"/>
  <c r="B1130" i="4"/>
  <c r="U1130" i="4"/>
  <c r="S1130" i="4"/>
  <c r="B1129" i="4"/>
  <c r="U1129" i="4"/>
  <c r="S1129" i="4"/>
  <c r="B1128" i="4"/>
  <c r="U1128" i="4"/>
  <c r="S1128" i="4"/>
  <c r="B1127" i="4"/>
  <c r="U1127" i="4"/>
  <c r="S1127" i="4"/>
  <c r="B1126" i="4"/>
  <c r="U1126" i="4"/>
  <c r="S1126" i="4"/>
  <c r="B1125" i="4"/>
  <c r="U1125" i="4"/>
  <c r="S1125" i="4"/>
  <c r="B1124" i="4"/>
  <c r="U1124" i="4"/>
  <c r="S1124" i="4"/>
  <c r="B1123" i="4"/>
  <c r="U1123" i="4"/>
  <c r="S1123" i="4"/>
  <c r="B1122" i="4"/>
  <c r="U1122" i="4"/>
  <c r="S1122" i="4"/>
  <c r="B1121" i="4"/>
  <c r="U1121" i="4"/>
  <c r="S1121" i="4"/>
  <c r="B1120" i="4"/>
  <c r="U1120" i="4"/>
  <c r="S1120" i="4"/>
  <c r="B1119" i="4"/>
  <c r="U1119" i="4"/>
  <c r="S1119" i="4"/>
  <c r="B1118" i="4"/>
  <c r="U1118" i="4"/>
  <c r="S1118" i="4"/>
  <c r="B1117" i="4"/>
  <c r="U1117" i="4"/>
  <c r="S1117" i="4"/>
  <c r="B1116" i="4"/>
  <c r="U1116" i="4"/>
  <c r="S1116" i="4"/>
  <c r="B1115" i="4"/>
  <c r="U1115" i="4"/>
  <c r="S1115" i="4"/>
  <c r="B1114" i="4"/>
  <c r="U1114" i="4"/>
  <c r="S1114" i="4"/>
  <c r="B1113" i="4"/>
  <c r="U1113" i="4"/>
  <c r="S1113" i="4"/>
  <c r="B1112" i="4"/>
  <c r="U1112" i="4"/>
  <c r="S1112" i="4"/>
  <c r="B1111" i="4"/>
  <c r="U1111" i="4"/>
  <c r="S1111" i="4"/>
  <c r="B1110" i="4"/>
  <c r="U1110" i="4"/>
  <c r="S1110" i="4"/>
  <c r="B1109" i="4"/>
  <c r="U1109" i="4"/>
  <c r="S1109" i="4"/>
  <c r="B1108" i="4"/>
  <c r="U1108" i="4"/>
  <c r="S1108" i="4"/>
  <c r="B1107" i="4"/>
  <c r="U1107" i="4"/>
  <c r="S1107" i="4"/>
  <c r="B1106" i="4"/>
  <c r="U1106" i="4"/>
  <c r="S1106" i="4"/>
  <c r="B1105" i="4"/>
  <c r="U1105" i="4"/>
  <c r="S1105" i="4"/>
  <c r="B1104" i="4"/>
  <c r="U1104" i="4"/>
  <c r="S1104" i="4"/>
  <c r="B1103" i="4"/>
  <c r="U1103" i="4"/>
  <c r="S1103" i="4"/>
  <c r="B1102" i="4"/>
  <c r="U1102" i="4"/>
  <c r="S1102" i="4"/>
  <c r="B1101" i="4"/>
  <c r="U1101" i="4"/>
  <c r="S1101" i="4"/>
  <c r="B1100" i="4"/>
  <c r="U1100" i="4"/>
  <c r="S1100" i="4"/>
  <c r="B1099" i="4"/>
  <c r="U1099" i="4"/>
  <c r="S1099" i="4"/>
  <c r="B1098" i="4"/>
  <c r="U1098" i="4"/>
  <c r="S1098" i="4"/>
  <c r="B1097" i="4"/>
  <c r="U1097" i="4"/>
  <c r="S1097" i="4"/>
  <c r="B1096" i="4"/>
  <c r="U1096" i="4"/>
  <c r="S1096" i="4"/>
  <c r="B1095" i="4"/>
  <c r="U1095" i="4"/>
  <c r="S1095" i="4"/>
  <c r="B1094" i="4"/>
  <c r="U1094" i="4"/>
  <c r="S1094" i="4"/>
  <c r="B1093" i="4"/>
  <c r="U1093" i="4"/>
  <c r="S1093" i="4"/>
  <c r="B1092" i="4"/>
  <c r="U1092" i="4"/>
  <c r="S1092" i="4"/>
  <c r="B1091" i="4"/>
  <c r="U1091" i="4"/>
  <c r="S1091" i="4"/>
  <c r="B1090" i="4"/>
  <c r="U1090" i="4"/>
  <c r="S1090" i="4"/>
  <c r="B1089" i="4"/>
  <c r="U1089" i="4"/>
  <c r="S1089" i="4"/>
  <c r="B1088" i="4"/>
  <c r="U1088" i="4"/>
  <c r="S1088" i="4"/>
  <c r="B1087" i="4"/>
  <c r="U1087" i="4"/>
  <c r="S1087" i="4"/>
  <c r="B1086" i="4"/>
  <c r="U1086" i="4"/>
  <c r="S1086" i="4"/>
  <c r="B1085" i="4"/>
  <c r="U1085" i="4"/>
  <c r="S1085" i="4"/>
  <c r="B1084" i="4"/>
  <c r="U1084" i="4"/>
  <c r="S1084" i="4"/>
  <c r="B1083" i="4"/>
  <c r="U1083" i="4"/>
  <c r="S1083" i="4"/>
  <c r="B1082" i="4"/>
  <c r="U1082" i="4"/>
  <c r="S1082" i="4"/>
  <c r="B1081" i="4"/>
  <c r="U1081" i="4"/>
  <c r="S1081" i="4"/>
  <c r="B1080" i="4"/>
  <c r="U1080" i="4"/>
  <c r="S1080" i="4"/>
  <c r="B1079" i="4"/>
  <c r="U1079" i="4"/>
  <c r="S1079" i="4"/>
  <c r="B1078" i="4"/>
  <c r="U1078" i="4"/>
  <c r="S1078" i="4"/>
  <c r="B1077" i="4"/>
  <c r="U1077" i="4"/>
  <c r="S1077" i="4"/>
  <c r="B1076" i="4"/>
  <c r="U1076" i="4"/>
  <c r="S1076" i="4"/>
  <c r="B1075" i="4"/>
  <c r="U1075" i="4"/>
  <c r="S1075" i="4"/>
  <c r="B1074" i="4"/>
  <c r="U1074" i="4"/>
  <c r="S1074" i="4"/>
  <c r="B1073" i="4"/>
  <c r="U1073" i="4"/>
  <c r="S1073" i="4"/>
  <c r="B1072" i="4"/>
  <c r="U1072" i="4"/>
  <c r="S1072" i="4"/>
  <c r="B1071" i="4"/>
  <c r="U1071" i="4"/>
  <c r="S1071" i="4"/>
  <c r="B1070" i="4"/>
  <c r="U1070" i="4"/>
  <c r="S1070" i="4"/>
  <c r="B1069" i="4"/>
  <c r="U1069" i="4"/>
  <c r="S1069" i="4"/>
  <c r="B1068" i="4"/>
  <c r="U1068" i="4"/>
  <c r="S1068" i="4"/>
  <c r="B1067" i="4"/>
  <c r="U1067" i="4"/>
  <c r="S1067" i="4"/>
  <c r="B1066" i="4"/>
  <c r="U1066" i="4"/>
  <c r="S1066" i="4"/>
  <c r="B1065" i="4"/>
  <c r="U1065" i="4"/>
  <c r="S1065" i="4"/>
  <c r="B1064" i="4"/>
  <c r="U1064" i="4"/>
  <c r="S1064" i="4"/>
  <c r="B1063" i="4"/>
  <c r="U1063" i="4"/>
  <c r="S1063" i="4"/>
  <c r="B1062" i="4"/>
  <c r="U1062" i="4"/>
  <c r="S1062" i="4"/>
  <c r="B1061" i="4"/>
  <c r="U1061" i="4"/>
  <c r="S1061" i="4"/>
  <c r="B1060" i="4"/>
  <c r="U1060" i="4"/>
  <c r="S1060" i="4"/>
  <c r="B1059" i="4"/>
  <c r="U1059" i="4"/>
  <c r="S1059" i="4"/>
  <c r="B1058" i="4"/>
  <c r="U1058" i="4"/>
  <c r="S1058" i="4"/>
  <c r="B1057" i="4"/>
  <c r="U1057" i="4"/>
  <c r="S1057" i="4"/>
  <c r="B1056" i="4"/>
  <c r="U1056" i="4"/>
  <c r="S1056" i="4"/>
  <c r="B1055" i="4"/>
  <c r="U1055" i="4"/>
  <c r="S1055" i="4"/>
  <c r="B1054" i="4"/>
  <c r="U1054" i="4"/>
  <c r="S1054" i="4"/>
  <c r="B1053" i="4"/>
  <c r="U1053" i="4"/>
  <c r="S1053" i="4"/>
  <c r="B1052" i="4"/>
  <c r="U1052" i="4"/>
  <c r="S1052" i="4"/>
  <c r="B1051" i="4"/>
  <c r="U1051" i="4"/>
  <c r="S1051" i="4"/>
  <c r="B1050" i="4"/>
  <c r="U1050" i="4"/>
  <c r="S1050" i="4"/>
  <c r="B1049" i="4"/>
  <c r="U1049" i="4"/>
  <c r="S1049" i="4"/>
  <c r="B1048" i="4"/>
  <c r="U1048" i="4"/>
  <c r="S1048" i="4"/>
  <c r="B1047" i="4"/>
  <c r="U1047" i="4"/>
  <c r="S1047" i="4"/>
  <c r="B1046" i="4"/>
  <c r="U1046" i="4"/>
  <c r="S1046" i="4"/>
  <c r="B1045" i="4"/>
  <c r="U1045" i="4"/>
  <c r="S1045" i="4"/>
  <c r="B1044" i="4"/>
  <c r="U1044" i="4"/>
  <c r="S1044" i="4"/>
  <c r="B1043" i="4"/>
  <c r="U1043" i="4"/>
  <c r="S1043" i="4"/>
  <c r="B1042" i="4"/>
  <c r="U1042" i="4"/>
  <c r="S1042" i="4"/>
  <c r="B1041" i="4"/>
  <c r="U1041" i="4"/>
  <c r="S1041" i="4"/>
  <c r="B1040" i="4"/>
  <c r="U1040" i="4"/>
  <c r="S1040" i="4"/>
  <c r="B1039" i="4"/>
  <c r="U1039" i="4"/>
  <c r="S1039" i="4"/>
  <c r="B1038" i="4"/>
  <c r="U1038" i="4"/>
  <c r="S1038" i="4"/>
  <c r="B1037" i="4"/>
  <c r="U1037" i="4"/>
  <c r="S1037" i="4"/>
  <c r="B1036" i="4"/>
  <c r="U1036" i="4"/>
  <c r="S1036" i="4"/>
  <c r="B1035" i="4"/>
  <c r="U1035" i="4"/>
  <c r="S1035" i="4"/>
  <c r="B1034" i="4"/>
  <c r="U1034" i="4"/>
  <c r="S1034" i="4"/>
  <c r="B1033" i="4"/>
  <c r="U1033" i="4"/>
  <c r="S1033" i="4"/>
  <c r="B1032" i="4"/>
  <c r="U1032" i="4"/>
  <c r="S1032" i="4"/>
  <c r="B1031" i="4"/>
  <c r="U1031" i="4"/>
  <c r="S1031" i="4"/>
  <c r="B1030" i="4"/>
  <c r="U1030" i="4"/>
  <c r="S1030" i="4"/>
  <c r="B1029" i="4"/>
  <c r="U1029" i="4"/>
  <c r="S1029" i="4"/>
  <c r="B1028" i="4"/>
  <c r="U1028" i="4"/>
  <c r="S1028" i="4"/>
  <c r="B1027" i="4"/>
  <c r="U1027" i="4"/>
  <c r="S1027" i="4"/>
  <c r="B1026" i="4"/>
  <c r="U1026" i="4"/>
  <c r="S1026" i="4"/>
  <c r="B1025" i="4"/>
  <c r="U1025" i="4"/>
  <c r="S1025" i="4"/>
  <c r="B1024" i="4"/>
  <c r="U1024" i="4"/>
  <c r="S1024" i="4"/>
  <c r="B1023" i="4"/>
  <c r="U1023" i="4"/>
  <c r="S1023" i="4"/>
  <c r="B1022" i="4"/>
  <c r="U1022" i="4"/>
  <c r="S1022" i="4"/>
  <c r="B1021" i="4"/>
  <c r="U1021" i="4"/>
  <c r="S1021" i="4"/>
  <c r="B1020" i="4"/>
  <c r="U1020" i="4"/>
  <c r="S1020" i="4"/>
  <c r="B1019" i="4"/>
  <c r="U1019" i="4"/>
  <c r="S1019" i="4"/>
  <c r="B1018" i="4"/>
  <c r="U1018" i="4"/>
  <c r="S1018" i="4"/>
  <c r="B1017" i="4"/>
  <c r="U1017" i="4"/>
  <c r="S1017" i="4"/>
  <c r="B1016" i="4"/>
  <c r="U1016" i="4"/>
  <c r="S1016" i="4"/>
  <c r="B1015" i="4"/>
  <c r="U1015" i="4"/>
  <c r="S1015" i="4"/>
  <c r="B1014" i="4"/>
  <c r="U1014" i="4"/>
  <c r="S1014" i="4"/>
  <c r="B1013" i="4"/>
  <c r="U1013" i="4"/>
  <c r="S1013" i="4"/>
  <c r="B1012" i="4"/>
  <c r="U1012" i="4"/>
  <c r="S1012" i="4"/>
  <c r="B1011" i="4"/>
  <c r="U1011" i="4"/>
  <c r="S1011" i="4"/>
  <c r="B1010" i="4"/>
  <c r="U1010" i="4"/>
  <c r="S1010" i="4"/>
  <c r="B1009" i="4"/>
  <c r="U1009" i="4"/>
  <c r="S1009" i="4"/>
  <c r="B1008" i="4"/>
  <c r="U1008" i="4"/>
  <c r="S1008" i="4"/>
  <c r="B1007" i="4"/>
  <c r="U1007" i="4"/>
  <c r="S1007" i="4"/>
  <c r="B1006" i="4"/>
  <c r="U1006" i="4"/>
  <c r="S1006" i="4"/>
  <c r="B1005" i="4"/>
  <c r="U1005" i="4"/>
  <c r="S1005" i="4"/>
  <c r="B1004" i="4"/>
  <c r="U1004" i="4"/>
  <c r="S1004" i="4"/>
  <c r="B1003" i="4"/>
  <c r="U1003" i="4"/>
  <c r="S1003" i="4"/>
  <c r="B1002" i="4"/>
  <c r="U1002" i="4"/>
  <c r="S1002" i="4"/>
  <c r="B1001" i="4"/>
  <c r="U1001" i="4"/>
  <c r="S1001" i="4"/>
  <c r="B1000" i="4"/>
  <c r="U1000" i="4"/>
  <c r="S1000" i="4"/>
  <c r="B999" i="4"/>
  <c r="U999" i="4"/>
  <c r="S999" i="4"/>
  <c r="B998" i="4"/>
  <c r="U998" i="4"/>
  <c r="S998" i="4"/>
  <c r="B997" i="4"/>
  <c r="U997" i="4"/>
  <c r="S997" i="4"/>
  <c r="B996" i="4"/>
  <c r="U996" i="4"/>
  <c r="S996" i="4"/>
  <c r="B995" i="4"/>
  <c r="U995" i="4"/>
  <c r="S995" i="4"/>
  <c r="B994" i="4"/>
  <c r="U994" i="4"/>
  <c r="S994" i="4"/>
  <c r="B993" i="4"/>
  <c r="U993" i="4"/>
  <c r="S993" i="4"/>
  <c r="B992" i="4"/>
  <c r="U992" i="4"/>
  <c r="S992" i="4"/>
  <c r="B991" i="4"/>
  <c r="U991" i="4"/>
  <c r="S991" i="4"/>
  <c r="B990" i="4"/>
  <c r="U990" i="4"/>
  <c r="S990" i="4"/>
  <c r="B989" i="4"/>
  <c r="U989" i="4"/>
  <c r="S989" i="4"/>
  <c r="B988" i="4"/>
  <c r="U988" i="4"/>
  <c r="S988" i="4"/>
  <c r="B987" i="4"/>
  <c r="U987" i="4"/>
  <c r="S987" i="4"/>
  <c r="B986" i="4"/>
  <c r="U986" i="4"/>
  <c r="S986" i="4"/>
  <c r="B985" i="4"/>
  <c r="U985" i="4"/>
  <c r="S985" i="4"/>
  <c r="B984" i="4"/>
  <c r="U984" i="4"/>
  <c r="S984" i="4"/>
  <c r="B983" i="4"/>
  <c r="U983" i="4"/>
  <c r="S983" i="4"/>
  <c r="B982" i="4"/>
  <c r="U982" i="4"/>
  <c r="S982" i="4"/>
  <c r="B981" i="4"/>
  <c r="U981" i="4"/>
  <c r="S981" i="4"/>
  <c r="B980" i="4"/>
  <c r="U980" i="4"/>
  <c r="S980" i="4"/>
  <c r="B979" i="4"/>
  <c r="U979" i="4"/>
  <c r="S979" i="4"/>
  <c r="B978" i="4"/>
  <c r="U978" i="4"/>
  <c r="S978" i="4"/>
  <c r="B977" i="4"/>
  <c r="U977" i="4"/>
  <c r="S977" i="4"/>
  <c r="B976" i="4"/>
  <c r="U976" i="4"/>
  <c r="S976" i="4"/>
  <c r="B975" i="4"/>
  <c r="U975" i="4"/>
  <c r="S975" i="4"/>
  <c r="B974" i="4"/>
  <c r="U974" i="4"/>
  <c r="S974" i="4"/>
  <c r="B973" i="4"/>
  <c r="U973" i="4"/>
  <c r="S973" i="4"/>
  <c r="B972" i="4"/>
  <c r="U972" i="4"/>
  <c r="S972" i="4"/>
  <c r="B971" i="4"/>
  <c r="U971" i="4"/>
  <c r="S971" i="4"/>
  <c r="B970" i="4"/>
  <c r="U970" i="4"/>
  <c r="S970" i="4"/>
  <c r="B969" i="4"/>
  <c r="U969" i="4"/>
  <c r="S969" i="4"/>
  <c r="B968" i="4"/>
  <c r="U968" i="4"/>
  <c r="S968" i="4"/>
  <c r="B967" i="4"/>
  <c r="U967" i="4"/>
  <c r="S967" i="4"/>
  <c r="B966" i="4"/>
  <c r="U966" i="4"/>
  <c r="S966" i="4"/>
  <c r="B965" i="4"/>
  <c r="U965" i="4"/>
  <c r="S965" i="4"/>
  <c r="B964" i="4"/>
  <c r="U964" i="4"/>
  <c r="S964" i="4"/>
  <c r="B963" i="4"/>
  <c r="U963" i="4"/>
  <c r="S963" i="4"/>
  <c r="B962" i="4"/>
  <c r="U962" i="4"/>
  <c r="S962" i="4"/>
  <c r="B961" i="4"/>
  <c r="U961" i="4"/>
  <c r="S961" i="4"/>
  <c r="B960" i="4"/>
  <c r="U960" i="4"/>
  <c r="S960" i="4"/>
  <c r="B959" i="4"/>
  <c r="U959" i="4"/>
  <c r="S959" i="4"/>
  <c r="B958" i="4"/>
  <c r="U958" i="4"/>
  <c r="S958" i="4"/>
  <c r="B957" i="4"/>
  <c r="U957" i="4"/>
  <c r="S957" i="4"/>
  <c r="B956" i="4"/>
  <c r="U956" i="4"/>
  <c r="S956" i="4"/>
  <c r="B955" i="4"/>
  <c r="U955" i="4"/>
  <c r="S955" i="4"/>
  <c r="B954" i="4"/>
  <c r="U954" i="4"/>
  <c r="S954" i="4"/>
  <c r="B953" i="4"/>
  <c r="U953" i="4"/>
  <c r="S953" i="4"/>
  <c r="B952" i="4"/>
  <c r="U952" i="4"/>
  <c r="S952" i="4"/>
  <c r="B951" i="4"/>
  <c r="U951" i="4"/>
  <c r="S951" i="4"/>
  <c r="B950" i="4"/>
  <c r="U950" i="4"/>
  <c r="S950" i="4"/>
  <c r="B949" i="4"/>
  <c r="U949" i="4"/>
  <c r="S949" i="4"/>
  <c r="B948" i="4"/>
  <c r="U948" i="4"/>
  <c r="S948" i="4"/>
  <c r="B947" i="4"/>
  <c r="U947" i="4"/>
  <c r="S947" i="4"/>
  <c r="B946" i="4"/>
  <c r="U946" i="4"/>
  <c r="S946" i="4"/>
  <c r="B945" i="4"/>
  <c r="U945" i="4"/>
  <c r="S945" i="4"/>
  <c r="B944" i="4"/>
  <c r="U944" i="4"/>
  <c r="S944" i="4"/>
  <c r="B943" i="4"/>
  <c r="U943" i="4"/>
  <c r="S943" i="4"/>
  <c r="B942" i="4"/>
  <c r="U942" i="4"/>
  <c r="S942" i="4"/>
  <c r="B941" i="4"/>
  <c r="U941" i="4"/>
  <c r="S941" i="4"/>
  <c r="B940" i="4"/>
  <c r="U940" i="4"/>
  <c r="S940" i="4"/>
  <c r="B939" i="4"/>
  <c r="U939" i="4"/>
  <c r="S939" i="4"/>
  <c r="B938" i="4"/>
  <c r="U938" i="4"/>
  <c r="S938" i="4"/>
  <c r="B937" i="4"/>
  <c r="U937" i="4"/>
  <c r="S937" i="4"/>
  <c r="B936" i="4"/>
  <c r="U936" i="4"/>
  <c r="S936" i="4"/>
  <c r="B935" i="4"/>
  <c r="U935" i="4"/>
  <c r="S935" i="4"/>
  <c r="B934" i="4"/>
  <c r="U934" i="4"/>
  <c r="S934" i="4"/>
  <c r="B933" i="4"/>
  <c r="U933" i="4"/>
  <c r="S933" i="4"/>
  <c r="B932" i="4"/>
  <c r="U932" i="4"/>
  <c r="S932" i="4"/>
  <c r="B931" i="4"/>
  <c r="U931" i="4"/>
  <c r="S931" i="4"/>
  <c r="B930" i="4"/>
  <c r="U930" i="4"/>
  <c r="S930" i="4"/>
  <c r="B929" i="4"/>
  <c r="U929" i="4"/>
  <c r="S929" i="4"/>
  <c r="B928" i="4"/>
  <c r="U928" i="4"/>
  <c r="S928" i="4"/>
  <c r="B927" i="4"/>
  <c r="U927" i="4"/>
  <c r="S927" i="4"/>
  <c r="B926" i="4"/>
  <c r="U926" i="4"/>
  <c r="S926" i="4"/>
  <c r="B925" i="4"/>
  <c r="U925" i="4"/>
  <c r="S925" i="4"/>
  <c r="B924" i="4"/>
  <c r="U924" i="4"/>
  <c r="S924" i="4"/>
  <c r="B923" i="4"/>
  <c r="U923" i="4"/>
  <c r="S923" i="4"/>
  <c r="B922" i="4"/>
  <c r="U922" i="4"/>
  <c r="S922" i="4"/>
  <c r="B921" i="4"/>
  <c r="U921" i="4"/>
  <c r="S921" i="4"/>
  <c r="B920" i="4"/>
  <c r="U920" i="4"/>
  <c r="S920" i="4"/>
  <c r="B919" i="4"/>
  <c r="U919" i="4"/>
  <c r="S919" i="4"/>
  <c r="B918" i="4"/>
  <c r="U918" i="4"/>
  <c r="S918" i="4"/>
  <c r="B917" i="4"/>
  <c r="U917" i="4"/>
  <c r="S917" i="4"/>
  <c r="B916" i="4"/>
  <c r="U916" i="4"/>
  <c r="S916" i="4"/>
  <c r="B915" i="4"/>
  <c r="U915" i="4"/>
  <c r="S915" i="4"/>
  <c r="B914" i="4"/>
  <c r="U914" i="4"/>
  <c r="S914" i="4"/>
  <c r="B913" i="4"/>
  <c r="U913" i="4"/>
  <c r="S913" i="4"/>
  <c r="B912" i="4"/>
  <c r="U912" i="4"/>
  <c r="S912" i="4"/>
  <c r="B911" i="4"/>
  <c r="U911" i="4"/>
  <c r="S911" i="4"/>
  <c r="B910" i="4"/>
  <c r="U910" i="4"/>
  <c r="S910" i="4"/>
  <c r="B909" i="4"/>
  <c r="U909" i="4"/>
  <c r="S909" i="4"/>
  <c r="B908" i="4"/>
  <c r="U908" i="4"/>
  <c r="S908" i="4"/>
  <c r="B907" i="4"/>
  <c r="U907" i="4"/>
  <c r="S907" i="4"/>
  <c r="B906" i="4"/>
  <c r="U906" i="4"/>
  <c r="S906" i="4"/>
  <c r="B905" i="4"/>
  <c r="U905" i="4"/>
  <c r="S905" i="4"/>
  <c r="B904" i="4"/>
  <c r="U904" i="4"/>
  <c r="S904" i="4"/>
  <c r="B903" i="4"/>
  <c r="U903" i="4"/>
  <c r="S903" i="4"/>
  <c r="B902" i="4"/>
  <c r="U902" i="4"/>
  <c r="S902" i="4"/>
  <c r="B901" i="4"/>
  <c r="U901" i="4"/>
  <c r="S901" i="4"/>
  <c r="B900" i="4"/>
  <c r="U900" i="4"/>
  <c r="S900" i="4"/>
  <c r="B899" i="4"/>
  <c r="U899" i="4"/>
  <c r="S899" i="4"/>
  <c r="B898" i="4"/>
  <c r="U898" i="4"/>
  <c r="S898" i="4"/>
  <c r="B897" i="4"/>
  <c r="U897" i="4"/>
  <c r="S897" i="4"/>
  <c r="B896" i="4"/>
  <c r="U896" i="4"/>
  <c r="S896" i="4"/>
  <c r="B895" i="4"/>
  <c r="U895" i="4"/>
  <c r="S895" i="4"/>
  <c r="B894" i="4"/>
  <c r="U894" i="4"/>
  <c r="S894" i="4"/>
  <c r="B893" i="4"/>
  <c r="U893" i="4"/>
  <c r="S893" i="4"/>
  <c r="B892" i="4"/>
  <c r="U892" i="4"/>
  <c r="S892" i="4"/>
  <c r="B891" i="4"/>
  <c r="U891" i="4"/>
  <c r="S891" i="4"/>
  <c r="B890" i="4"/>
  <c r="U890" i="4"/>
  <c r="S890" i="4"/>
  <c r="B889" i="4"/>
  <c r="U889" i="4"/>
  <c r="S889" i="4"/>
  <c r="B888" i="4"/>
  <c r="U888" i="4"/>
  <c r="S888" i="4"/>
  <c r="B887" i="4"/>
  <c r="U887" i="4"/>
  <c r="S887" i="4"/>
  <c r="B886" i="4"/>
  <c r="U886" i="4"/>
  <c r="S886" i="4"/>
  <c r="B885" i="4"/>
  <c r="U885" i="4"/>
  <c r="S885" i="4"/>
  <c r="B884" i="4"/>
  <c r="U884" i="4"/>
  <c r="S884" i="4"/>
  <c r="B883" i="4"/>
  <c r="U883" i="4"/>
  <c r="S883" i="4"/>
  <c r="B882" i="4"/>
  <c r="U882" i="4"/>
  <c r="S882" i="4"/>
  <c r="B881" i="4"/>
  <c r="U881" i="4"/>
  <c r="S881" i="4"/>
  <c r="B880" i="4"/>
  <c r="U880" i="4"/>
  <c r="S880" i="4"/>
  <c r="B879" i="4"/>
  <c r="U879" i="4"/>
  <c r="S879" i="4"/>
  <c r="B878" i="4"/>
  <c r="U878" i="4"/>
  <c r="S878" i="4"/>
  <c r="B877" i="4"/>
  <c r="U877" i="4"/>
  <c r="S877" i="4"/>
  <c r="B876" i="4"/>
  <c r="U876" i="4"/>
  <c r="S876" i="4"/>
  <c r="B875" i="4"/>
  <c r="U875" i="4"/>
  <c r="S875" i="4"/>
  <c r="B874" i="4"/>
  <c r="U874" i="4"/>
  <c r="S874" i="4"/>
  <c r="B873" i="4"/>
  <c r="U873" i="4"/>
  <c r="S873" i="4"/>
  <c r="B872" i="4"/>
  <c r="U872" i="4"/>
  <c r="S872" i="4"/>
  <c r="B871" i="4"/>
  <c r="U871" i="4"/>
  <c r="S871" i="4"/>
  <c r="B870" i="4"/>
  <c r="U870" i="4"/>
  <c r="S870" i="4"/>
  <c r="B869" i="4"/>
  <c r="U869" i="4"/>
  <c r="S869" i="4"/>
  <c r="B868" i="4"/>
  <c r="U868" i="4"/>
  <c r="S868" i="4"/>
  <c r="B867" i="4"/>
  <c r="U867" i="4"/>
  <c r="S867" i="4"/>
  <c r="B866" i="4"/>
  <c r="U866" i="4"/>
  <c r="S866" i="4"/>
  <c r="B865" i="4"/>
  <c r="U865" i="4"/>
  <c r="S865" i="4"/>
  <c r="B864" i="4"/>
  <c r="U864" i="4"/>
  <c r="S864" i="4"/>
  <c r="B863" i="4"/>
  <c r="U863" i="4"/>
  <c r="S863" i="4"/>
  <c r="B862" i="4"/>
  <c r="U862" i="4"/>
  <c r="S862" i="4"/>
  <c r="B861" i="4"/>
  <c r="U861" i="4"/>
  <c r="S861" i="4"/>
  <c r="B860" i="4"/>
  <c r="U860" i="4"/>
  <c r="S860" i="4"/>
  <c r="B859" i="4"/>
  <c r="U859" i="4"/>
  <c r="S859" i="4"/>
  <c r="B858" i="4"/>
  <c r="U858" i="4"/>
  <c r="S858" i="4"/>
  <c r="B857" i="4"/>
  <c r="U857" i="4"/>
  <c r="S857" i="4"/>
  <c r="B856" i="4"/>
  <c r="U856" i="4"/>
  <c r="S856" i="4"/>
  <c r="B855" i="4"/>
  <c r="U855" i="4"/>
  <c r="S855" i="4"/>
  <c r="B854" i="4"/>
  <c r="U854" i="4"/>
  <c r="S854" i="4"/>
  <c r="B853" i="4"/>
  <c r="U853" i="4"/>
  <c r="S853" i="4"/>
  <c r="B852" i="4"/>
  <c r="U852" i="4"/>
  <c r="S852" i="4"/>
  <c r="B851" i="4"/>
  <c r="U851" i="4"/>
  <c r="S851" i="4"/>
  <c r="B850" i="4"/>
  <c r="U850" i="4"/>
  <c r="S850" i="4"/>
  <c r="B849" i="4"/>
  <c r="U849" i="4"/>
  <c r="S849" i="4"/>
  <c r="B848" i="4"/>
  <c r="U848" i="4"/>
  <c r="S848" i="4"/>
  <c r="B847" i="4"/>
  <c r="U847" i="4"/>
  <c r="S847" i="4"/>
  <c r="B846" i="4"/>
  <c r="U846" i="4"/>
  <c r="S846" i="4"/>
  <c r="B845" i="4"/>
  <c r="U845" i="4"/>
  <c r="S845" i="4"/>
  <c r="B844" i="4"/>
  <c r="U844" i="4"/>
  <c r="S844" i="4"/>
  <c r="B843" i="4"/>
  <c r="U843" i="4"/>
  <c r="S843" i="4"/>
  <c r="B842" i="4"/>
  <c r="U842" i="4"/>
  <c r="S842" i="4"/>
  <c r="B841" i="4"/>
  <c r="U841" i="4"/>
  <c r="S841" i="4"/>
  <c r="B840" i="4"/>
  <c r="U840" i="4"/>
  <c r="S840" i="4"/>
  <c r="B839" i="4"/>
  <c r="U839" i="4"/>
  <c r="S839" i="4"/>
  <c r="B838" i="4"/>
  <c r="U838" i="4"/>
  <c r="S838" i="4"/>
  <c r="B837" i="4"/>
  <c r="U837" i="4"/>
  <c r="S837" i="4"/>
  <c r="B836" i="4"/>
  <c r="U836" i="4"/>
  <c r="S836" i="4"/>
  <c r="B835" i="4"/>
  <c r="U835" i="4"/>
  <c r="S835" i="4"/>
  <c r="B834" i="4"/>
  <c r="U834" i="4"/>
  <c r="S834" i="4"/>
  <c r="B833" i="4"/>
  <c r="U833" i="4"/>
  <c r="S833" i="4"/>
  <c r="B832" i="4"/>
  <c r="U832" i="4"/>
  <c r="S832" i="4"/>
  <c r="B831" i="4"/>
  <c r="U831" i="4"/>
  <c r="S831" i="4"/>
  <c r="B830" i="4"/>
  <c r="U830" i="4"/>
  <c r="S830" i="4"/>
  <c r="B829" i="4"/>
  <c r="U829" i="4"/>
  <c r="S829" i="4"/>
  <c r="B828" i="4"/>
  <c r="U828" i="4"/>
  <c r="S828" i="4"/>
  <c r="B827" i="4"/>
  <c r="U827" i="4"/>
  <c r="S827" i="4"/>
  <c r="B826" i="4"/>
  <c r="U826" i="4"/>
  <c r="S826" i="4"/>
  <c r="B825" i="4"/>
  <c r="U825" i="4"/>
  <c r="S825" i="4"/>
  <c r="B824" i="4"/>
  <c r="U824" i="4"/>
  <c r="S824" i="4"/>
  <c r="B823" i="4"/>
  <c r="U823" i="4"/>
  <c r="S823" i="4"/>
  <c r="B822" i="4"/>
  <c r="U822" i="4"/>
  <c r="S822" i="4"/>
  <c r="B821" i="4"/>
  <c r="U821" i="4"/>
  <c r="S821" i="4"/>
  <c r="B820" i="4"/>
  <c r="U820" i="4"/>
  <c r="S820" i="4"/>
  <c r="B819" i="4"/>
  <c r="U819" i="4"/>
  <c r="S819" i="4"/>
  <c r="B818" i="4"/>
  <c r="U818" i="4"/>
  <c r="S818" i="4"/>
  <c r="B817" i="4"/>
  <c r="U817" i="4"/>
  <c r="S817" i="4"/>
  <c r="B816" i="4"/>
  <c r="U816" i="4"/>
  <c r="S816" i="4"/>
  <c r="B815" i="4"/>
  <c r="U815" i="4"/>
  <c r="S815" i="4"/>
  <c r="B814" i="4"/>
  <c r="U814" i="4"/>
  <c r="S814" i="4"/>
  <c r="B813" i="4"/>
  <c r="U813" i="4"/>
  <c r="S813" i="4"/>
  <c r="B812" i="4"/>
  <c r="U812" i="4"/>
  <c r="S812" i="4"/>
  <c r="B811" i="4"/>
  <c r="U811" i="4"/>
  <c r="S811" i="4"/>
  <c r="B810" i="4"/>
  <c r="U810" i="4"/>
  <c r="S810" i="4"/>
  <c r="B809" i="4"/>
  <c r="U809" i="4"/>
  <c r="S809" i="4"/>
  <c r="B808" i="4"/>
  <c r="U808" i="4"/>
  <c r="S808" i="4"/>
  <c r="B807" i="4"/>
  <c r="U807" i="4"/>
  <c r="S807" i="4"/>
  <c r="B806" i="4"/>
  <c r="U806" i="4"/>
  <c r="S806" i="4"/>
  <c r="B805" i="4"/>
  <c r="U805" i="4"/>
  <c r="S805" i="4"/>
  <c r="B804" i="4"/>
  <c r="U804" i="4"/>
  <c r="S804" i="4"/>
  <c r="B803" i="4"/>
  <c r="U803" i="4"/>
  <c r="S803" i="4"/>
  <c r="B802" i="4"/>
  <c r="U802" i="4"/>
  <c r="S802" i="4"/>
  <c r="B801" i="4"/>
  <c r="U801" i="4"/>
  <c r="S801" i="4"/>
  <c r="B800" i="4"/>
  <c r="U800" i="4"/>
  <c r="S800" i="4"/>
  <c r="B799" i="4"/>
  <c r="U799" i="4"/>
  <c r="S799" i="4"/>
  <c r="B798" i="4"/>
  <c r="U798" i="4"/>
  <c r="S798" i="4"/>
  <c r="B797" i="4"/>
  <c r="U797" i="4"/>
  <c r="S797" i="4"/>
  <c r="B796" i="4"/>
  <c r="U796" i="4"/>
  <c r="S796" i="4"/>
  <c r="B795" i="4"/>
  <c r="U795" i="4"/>
  <c r="S795" i="4"/>
  <c r="B794" i="4"/>
  <c r="U794" i="4"/>
  <c r="S794" i="4"/>
  <c r="B793" i="4"/>
  <c r="U793" i="4"/>
  <c r="S793" i="4"/>
  <c r="B792" i="4"/>
  <c r="U792" i="4"/>
  <c r="S792" i="4"/>
  <c r="B791" i="4"/>
  <c r="U791" i="4"/>
  <c r="S791" i="4"/>
  <c r="B790" i="4"/>
  <c r="U790" i="4"/>
  <c r="S790" i="4"/>
  <c r="B789" i="4"/>
  <c r="U789" i="4"/>
  <c r="S789" i="4"/>
  <c r="B788" i="4"/>
  <c r="U788" i="4"/>
  <c r="S788" i="4"/>
  <c r="B787" i="4"/>
  <c r="U787" i="4"/>
  <c r="S787" i="4"/>
  <c r="B786" i="4"/>
  <c r="U786" i="4"/>
  <c r="S786" i="4"/>
  <c r="B785" i="4"/>
  <c r="U785" i="4"/>
  <c r="S785" i="4"/>
  <c r="B784" i="4"/>
  <c r="U784" i="4"/>
  <c r="S784" i="4"/>
  <c r="B783" i="4"/>
  <c r="U783" i="4"/>
  <c r="S783" i="4"/>
  <c r="B782" i="4"/>
  <c r="U782" i="4"/>
  <c r="S782" i="4"/>
  <c r="B781" i="4"/>
  <c r="U781" i="4"/>
  <c r="S781" i="4"/>
  <c r="B780" i="4"/>
  <c r="U780" i="4"/>
  <c r="S780" i="4"/>
  <c r="B779" i="4"/>
  <c r="U779" i="4"/>
  <c r="S779" i="4"/>
  <c r="B778" i="4"/>
  <c r="U778" i="4"/>
  <c r="S778" i="4"/>
  <c r="B777" i="4"/>
  <c r="U777" i="4"/>
  <c r="S777" i="4"/>
  <c r="B776" i="4"/>
  <c r="U776" i="4"/>
  <c r="S776" i="4"/>
  <c r="B775" i="4"/>
  <c r="U775" i="4"/>
  <c r="S775" i="4"/>
  <c r="B774" i="4"/>
  <c r="U774" i="4"/>
  <c r="S774" i="4"/>
  <c r="B773" i="4"/>
  <c r="U773" i="4"/>
  <c r="S773" i="4"/>
  <c r="B772" i="4"/>
  <c r="U772" i="4"/>
  <c r="S772" i="4"/>
  <c r="B771" i="4"/>
  <c r="U771" i="4"/>
  <c r="S771" i="4"/>
  <c r="B770" i="4"/>
  <c r="U770" i="4"/>
  <c r="S770" i="4"/>
  <c r="B769" i="4"/>
  <c r="U769" i="4"/>
  <c r="S769" i="4"/>
  <c r="B768" i="4"/>
  <c r="U768" i="4"/>
  <c r="S768" i="4"/>
  <c r="B767" i="4"/>
  <c r="U767" i="4"/>
  <c r="S767" i="4"/>
  <c r="B766" i="4"/>
  <c r="U766" i="4"/>
  <c r="S766" i="4"/>
  <c r="B765" i="4"/>
  <c r="U765" i="4"/>
  <c r="S765" i="4"/>
  <c r="B764" i="4"/>
  <c r="U764" i="4"/>
  <c r="S764" i="4"/>
  <c r="B763" i="4"/>
  <c r="U763" i="4"/>
  <c r="S763" i="4"/>
  <c r="B762" i="4"/>
  <c r="U762" i="4"/>
  <c r="S762" i="4"/>
  <c r="B761" i="4"/>
  <c r="U761" i="4"/>
  <c r="S761" i="4"/>
  <c r="B760" i="4"/>
  <c r="U760" i="4"/>
  <c r="S760" i="4"/>
  <c r="B759" i="4"/>
  <c r="U759" i="4"/>
  <c r="S759" i="4"/>
  <c r="B758" i="4"/>
  <c r="U758" i="4"/>
  <c r="S758" i="4"/>
  <c r="B757" i="4"/>
  <c r="U757" i="4"/>
  <c r="S757" i="4"/>
  <c r="B756" i="4"/>
  <c r="U756" i="4"/>
  <c r="S756" i="4"/>
  <c r="B755" i="4"/>
  <c r="U755" i="4"/>
  <c r="S755" i="4"/>
  <c r="B754" i="4"/>
  <c r="U754" i="4"/>
  <c r="S754" i="4"/>
  <c r="B753" i="4"/>
  <c r="U753" i="4"/>
  <c r="S753" i="4"/>
  <c r="B752" i="4"/>
  <c r="U752" i="4"/>
  <c r="S752" i="4"/>
  <c r="B751" i="4"/>
  <c r="U751" i="4"/>
  <c r="S751" i="4"/>
  <c r="B750" i="4"/>
  <c r="U750" i="4"/>
  <c r="S750" i="4"/>
  <c r="B749" i="4"/>
  <c r="U749" i="4"/>
  <c r="S749" i="4"/>
  <c r="B748" i="4"/>
  <c r="U748" i="4"/>
  <c r="S748" i="4"/>
  <c r="B747" i="4"/>
  <c r="U747" i="4"/>
  <c r="S747" i="4"/>
  <c r="B746" i="4"/>
  <c r="U746" i="4"/>
  <c r="S746" i="4"/>
  <c r="B745" i="4"/>
  <c r="U745" i="4"/>
  <c r="S745" i="4"/>
  <c r="B744" i="4"/>
  <c r="U744" i="4"/>
  <c r="S744" i="4"/>
  <c r="B743" i="4"/>
  <c r="U743" i="4"/>
  <c r="S743" i="4"/>
  <c r="B742" i="4"/>
  <c r="U742" i="4"/>
  <c r="S742" i="4"/>
  <c r="B741" i="4"/>
  <c r="U741" i="4"/>
  <c r="S741" i="4"/>
  <c r="B740" i="4"/>
  <c r="U740" i="4"/>
  <c r="S740" i="4"/>
  <c r="B739" i="4"/>
  <c r="U739" i="4"/>
  <c r="S739" i="4"/>
  <c r="B738" i="4"/>
  <c r="U738" i="4"/>
  <c r="S738" i="4"/>
  <c r="B737" i="4"/>
  <c r="U737" i="4"/>
  <c r="S737" i="4"/>
  <c r="B736" i="4"/>
  <c r="U736" i="4"/>
  <c r="S736" i="4"/>
  <c r="B735" i="4"/>
  <c r="U735" i="4"/>
  <c r="S735" i="4"/>
  <c r="B734" i="4"/>
  <c r="U734" i="4"/>
  <c r="S734" i="4"/>
  <c r="B733" i="4"/>
  <c r="U733" i="4"/>
  <c r="S733" i="4"/>
  <c r="B732" i="4"/>
  <c r="U732" i="4"/>
  <c r="S732" i="4"/>
  <c r="B731" i="4"/>
  <c r="U731" i="4"/>
  <c r="S731" i="4"/>
  <c r="B730" i="4"/>
  <c r="U730" i="4"/>
  <c r="S730" i="4"/>
  <c r="B729" i="4"/>
  <c r="U729" i="4"/>
  <c r="S729" i="4"/>
  <c r="B728" i="4"/>
  <c r="U728" i="4"/>
  <c r="S728" i="4"/>
  <c r="B727" i="4"/>
  <c r="U727" i="4"/>
  <c r="S727" i="4"/>
  <c r="B726" i="4"/>
  <c r="U726" i="4"/>
  <c r="S726" i="4"/>
  <c r="B725" i="4"/>
  <c r="U725" i="4"/>
  <c r="S725" i="4"/>
  <c r="B724" i="4"/>
  <c r="U724" i="4"/>
  <c r="S724" i="4"/>
  <c r="B723" i="4"/>
  <c r="U723" i="4"/>
  <c r="S723" i="4"/>
  <c r="B722" i="4"/>
  <c r="U722" i="4"/>
  <c r="S722" i="4"/>
  <c r="B721" i="4"/>
  <c r="U721" i="4"/>
  <c r="S721" i="4"/>
  <c r="B720" i="4"/>
  <c r="U720" i="4"/>
  <c r="S720" i="4"/>
  <c r="B719" i="4"/>
  <c r="U719" i="4"/>
  <c r="S719" i="4"/>
  <c r="B718" i="4"/>
  <c r="U718" i="4"/>
  <c r="S718" i="4"/>
  <c r="B717" i="4"/>
  <c r="U717" i="4"/>
  <c r="S717" i="4"/>
  <c r="B716" i="4"/>
  <c r="U716" i="4"/>
  <c r="S716" i="4"/>
  <c r="B715" i="4"/>
  <c r="U715" i="4"/>
  <c r="S715" i="4"/>
  <c r="B714" i="4"/>
  <c r="U714" i="4"/>
  <c r="S714" i="4"/>
  <c r="B713" i="4"/>
  <c r="U713" i="4"/>
  <c r="S713" i="4"/>
  <c r="B712" i="4"/>
  <c r="U712" i="4"/>
  <c r="S712" i="4"/>
  <c r="B711" i="4"/>
  <c r="U711" i="4"/>
  <c r="S711" i="4"/>
  <c r="B710" i="4"/>
  <c r="U710" i="4"/>
  <c r="S710" i="4"/>
  <c r="B709" i="4"/>
  <c r="U709" i="4"/>
  <c r="S709" i="4"/>
  <c r="B708" i="4"/>
  <c r="U708" i="4"/>
  <c r="S708" i="4"/>
  <c r="B707" i="4"/>
  <c r="U707" i="4"/>
  <c r="S707" i="4"/>
  <c r="B706" i="4"/>
  <c r="U706" i="4"/>
  <c r="S706" i="4"/>
  <c r="B705" i="4"/>
  <c r="U705" i="4"/>
  <c r="S705" i="4"/>
  <c r="B704" i="4"/>
  <c r="U704" i="4"/>
  <c r="S704" i="4"/>
  <c r="B703" i="4"/>
  <c r="U703" i="4"/>
  <c r="S703" i="4"/>
  <c r="B702" i="4"/>
  <c r="U702" i="4"/>
  <c r="S702" i="4"/>
  <c r="B701" i="4"/>
  <c r="U701" i="4"/>
  <c r="S701" i="4"/>
  <c r="B700" i="4"/>
  <c r="U700" i="4"/>
  <c r="S700" i="4"/>
  <c r="B699" i="4"/>
  <c r="U699" i="4"/>
  <c r="S699" i="4"/>
  <c r="B698" i="4"/>
  <c r="U698" i="4"/>
  <c r="S698" i="4"/>
  <c r="B697" i="4"/>
  <c r="U697" i="4"/>
  <c r="S697" i="4"/>
  <c r="B696" i="4"/>
  <c r="U696" i="4"/>
  <c r="S696" i="4"/>
  <c r="B695" i="4"/>
  <c r="U695" i="4"/>
  <c r="S695" i="4"/>
  <c r="B694" i="4"/>
  <c r="U694" i="4"/>
  <c r="S694" i="4"/>
  <c r="B693" i="4"/>
  <c r="U693" i="4"/>
  <c r="S693" i="4"/>
  <c r="B692" i="4"/>
  <c r="U692" i="4"/>
  <c r="S692" i="4"/>
  <c r="B691" i="4"/>
  <c r="U691" i="4"/>
  <c r="S691" i="4"/>
  <c r="B690" i="4"/>
  <c r="U690" i="4"/>
  <c r="S690" i="4"/>
  <c r="B689" i="4"/>
  <c r="U689" i="4"/>
  <c r="S689" i="4"/>
  <c r="B688" i="4"/>
  <c r="U688" i="4"/>
  <c r="S688" i="4"/>
  <c r="B687" i="4"/>
  <c r="U687" i="4"/>
  <c r="S687" i="4"/>
  <c r="B686" i="4"/>
  <c r="U686" i="4"/>
  <c r="S686" i="4"/>
  <c r="B685" i="4"/>
  <c r="U685" i="4"/>
  <c r="S685" i="4"/>
  <c r="B684" i="4"/>
  <c r="U684" i="4"/>
  <c r="S684" i="4"/>
  <c r="B683" i="4"/>
  <c r="U683" i="4"/>
  <c r="S683" i="4"/>
  <c r="B682" i="4"/>
  <c r="U682" i="4"/>
  <c r="S682" i="4"/>
  <c r="B681" i="4"/>
  <c r="U681" i="4"/>
  <c r="S681" i="4"/>
  <c r="B680" i="4"/>
  <c r="U680" i="4"/>
  <c r="S680" i="4"/>
  <c r="B679" i="4"/>
  <c r="U679" i="4"/>
  <c r="S679" i="4"/>
  <c r="B678" i="4"/>
  <c r="U678" i="4"/>
  <c r="S678" i="4"/>
  <c r="B677" i="4"/>
  <c r="U677" i="4"/>
  <c r="S677" i="4"/>
  <c r="B676" i="4"/>
  <c r="U676" i="4"/>
  <c r="S676" i="4"/>
  <c r="B675" i="4"/>
  <c r="U675" i="4"/>
  <c r="S675" i="4"/>
  <c r="B674" i="4"/>
  <c r="U674" i="4"/>
  <c r="S674" i="4"/>
  <c r="B673" i="4"/>
  <c r="U673" i="4"/>
  <c r="S673" i="4"/>
  <c r="B672" i="4"/>
  <c r="U672" i="4"/>
  <c r="S672" i="4"/>
  <c r="B671" i="4"/>
  <c r="U671" i="4"/>
  <c r="S671" i="4"/>
  <c r="B670" i="4"/>
  <c r="U670" i="4"/>
  <c r="S670" i="4"/>
  <c r="B669" i="4"/>
  <c r="U669" i="4"/>
  <c r="S669" i="4"/>
  <c r="B668" i="4"/>
  <c r="U668" i="4"/>
  <c r="S668" i="4"/>
  <c r="B667" i="4"/>
  <c r="U667" i="4"/>
  <c r="S667" i="4"/>
  <c r="B666" i="4"/>
  <c r="U666" i="4"/>
  <c r="S666" i="4"/>
  <c r="B665" i="4"/>
  <c r="U665" i="4"/>
  <c r="S665" i="4"/>
  <c r="B664" i="4"/>
  <c r="U664" i="4"/>
  <c r="S664" i="4"/>
  <c r="B663" i="4"/>
  <c r="U663" i="4"/>
  <c r="S663" i="4"/>
  <c r="B662" i="4"/>
  <c r="U662" i="4"/>
  <c r="S662" i="4"/>
  <c r="B661" i="4"/>
  <c r="U661" i="4"/>
  <c r="S661" i="4"/>
  <c r="B660" i="4"/>
  <c r="U660" i="4"/>
  <c r="S660" i="4"/>
  <c r="B659" i="4"/>
  <c r="U659" i="4"/>
  <c r="S659" i="4"/>
  <c r="B658" i="4"/>
  <c r="U658" i="4"/>
  <c r="S658" i="4"/>
  <c r="B657" i="4"/>
  <c r="U657" i="4"/>
  <c r="S657" i="4"/>
  <c r="B656" i="4"/>
  <c r="U656" i="4"/>
  <c r="S656" i="4"/>
  <c r="B655" i="4"/>
  <c r="U655" i="4"/>
  <c r="S655" i="4"/>
  <c r="B654" i="4"/>
  <c r="U654" i="4"/>
  <c r="S654" i="4"/>
  <c r="B653" i="4"/>
  <c r="U653" i="4"/>
  <c r="S653" i="4"/>
  <c r="B652" i="4"/>
  <c r="U652" i="4"/>
  <c r="S652" i="4"/>
  <c r="B651" i="4"/>
  <c r="U651" i="4"/>
  <c r="S651" i="4"/>
  <c r="B650" i="4"/>
  <c r="U650" i="4"/>
  <c r="S650" i="4"/>
  <c r="B649" i="4"/>
  <c r="U649" i="4"/>
  <c r="S649" i="4"/>
  <c r="B648" i="4"/>
  <c r="U648" i="4"/>
  <c r="S648" i="4"/>
  <c r="B647" i="4"/>
  <c r="U647" i="4"/>
  <c r="S647" i="4"/>
  <c r="B646" i="4"/>
  <c r="U646" i="4"/>
  <c r="S646" i="4"/>
  <c r="B645" i="4"/>
  <c r="U645" i="4"/>
  <c r="S645" i="4"/>
  <c r="B644" i="4"/>
  <c r="U644" i="4"/>
  <c r="S644" i="4"/>
  <c r="B643" i="4"/>
  <c r="U643" i="4"/>
  <c r="S643" i="4"/>
  <c r="B642" i="4"/>
  <c r="U642" i="4"/>
  <c r="S642" i="4"/>
  <c r="B641" i="4"/>
  <c r="U641" i="4"/>
  <c r="S641" i="4"/>
  <c r="B640" i="4"/>
  <c r="U640" i="4"/>
  <c r="S640" i="4"/>
  <c r="B639" i="4"/>
  <c r="U639" i="4"/>
  <c r="S639" i="4"/>
  <c r="B638" i="4"/>
  <c r="U638" i="4"/>
  <c r="S638" i="4"/>
  <c r="B637" i="4"/>
  <c r="U637" i="4"/>
  <c r="S637" i="4"/>
  <c r="B636" i="4"/>
  <c r="U636" i="4"/>
  <c r="S636" i="4"/>
  <c r="B635" i="4"/>
  <c r="U635" i="4"/>
  <c r="S635" i="4"/>
  <c r="B634" i="4"/>
  <c r="U634" i="4"/>
  <c r="S634" i="4"/>
  <c r="B633" i="4"/>
  <c r="U633" i="4"/>
  <c r="S633" i="4"/>
  <c r="B632" i="4"/>
  <c r="U632" i="4"/>
  <c r="S632" i="4"/>
  <c r="B631" i="4"/>
  <c r="U631" i="4"/>
  <c r="S631" i="4"/>
  <c r="B630" i="4"/>
  <c r="U630" i="4"/>
  <c r="S630" i="4"/>
  <c r="B629" i="4"/>
  <c r="U629" i="4"/>
  <c r="S629" i="4"/>
  <c r="B628" i="4"/>
  <c r="U628" i="4"/>
  <c r="S628" i="4"/>
  <c r="B627" i="4"/>
  <c r="U627" i="4"/>
  <c r="S627" i="4"/>
  <c r="B626" i="4"/>
  <c r="U626" i="4"/>
  <c r="S626" i="4"/>
  <c r="B625" i="4"/>
  <c r="U625" i="4"/>
  <c r="S625" i="4"/>
  <c r="B624" i="4"/>
  <c r="U624" i="4"/>
  <c r="S624" i="4"/>
  <c r="B623" i="4"/>
  <c r="U623" i="4"/>
  <c r="S623" i="4"/>
  <c r="B622" i="4"/>
  <c r="U622" i="4"/>
  <c r="S622" i="4"/>
  <c r="B621" i="4"/>
  <c r="U621" i="4"/>
  <c r="S621" i="4"/>
  <c r="B620" i="4"/>
  <c r="U620" i="4"/>
  <c r="S620" i="4"/>
  <c r="B619" i="4"/>
  <c r="U619" i="4"/>
  <c r="S619" i="4"/>
  <c r="B618" i="4"/>
  <c r="U618" i="4"/>
  <c r="S618" i="4"/>
  <c r="B617" i="4"/>
  <c r="U617" i="4"/>
  <c r="S617" i="4"/>
  <c r="B616" i="4"/>
  <c r="U616" i="4"/>
  <c r="S616" i="4"/>
  <c r="B615" i="4"/>
  <c r="U615" i="4"/>
  <c r="S615" i="4"/>
  <c r="B614" i="4"/>
  <c r="U614" i="4"/>
  <c r="S614" i="4"/>
  <c r="B613" i="4"/>
  <c r="U613" i="4"/>
  <c r="S613" i="4"/>
  <c r="B612" i="4"/>
  <c r="U612" i="4"/>
  <c r="S612" i="4"/>
  <c r="B611" i="4"/>
  <c r="U611" i="4"/>
  <c r="S611" i="4"/>
  <c r="B610" i="4"/>
  <c r="U610" i="4"/>
  <c r="S610" i="4"/>
  <c r="B609" i="4"/>
  <c r="U609" i="4"/>
  <c r="S609" i="4"/>
  <c r="B608" i="4"/>
  <c r="U608" i="4"/>
  <c r="S608" i="4"/>
  <c r="B607" i="4"/>
  <c r="U607" i="4"/>
  <c r="S607" i="4"/>
  <c r="B606" i="4"/>
  <c r="U606" i="4"/>
  <c r="S606" i="4"/>
  <c r="B605" i="4"/>
  <c r="U605" i="4"/>
  <c r="S605" i="4"/>
  <c r="B604" i="4"/>
  <c r="U604" i="4"/>
  <c r="S604" i="4"/>
  <c r="B603" i="4"/>
  <c r="U603" i="4"/>
  <c r="S603" i="4"/>
  <c r="B602" i="4"/>
  <c r="U602" i="4"/>
  <c r="S602" i="4"/>
  <c r="B601" i="4"/>
  <c r="U601" i="4"/>
  <c r="S601" i="4"/>
  <c r="B600" i="4"/>
  <c r="U600" i="4"/>
  <c r="S600" i="4"/>
  <c r="B599" i="4"/>
  <c r="U599" i="4"/>
  <c r="S599" i="4"/>
  <c r="B598" i="4"/>
  <c r="U598" i="4"/>
  <c r="S598" i="4"/>
  <c r="B597" i="4"/>
  <c r="U597" i="4"/>
  <c r="S597" i="4"/>
  <c r="B596" i="4"/>
  <c r="U596" i="4"/>
  <c r="S596" i="4"/>
  <c r="B595" i="4"/>
  <c r="U595" i="4"/>
  <c r="S595" i="4"/>
  <c r="B594" i="4"/>
  <c r="U594" i="4"/>
  <c r="S594" i="4"/>
  <c r="B593" i="4"/>
  <c r="U593" i="4"/>
  <c r="S593" i="4"/>
  <c r="B592" i="4"/>
  <c r="U592" i="4"/>
  <c r="S592" i="4"/>
  <c r="B591" i="4"/>
  <c r="U591" i="4"/>
  <c r="S591" i="4"/>
  <c r="B590" i="4"/>
  <c r="U590" i="4"/>
  <c r="S590" i="4"/>
  <c r="B589" i="4"/>
  <c r="U589" i="4"/>
  <c r="S589" i="4"/>
  <c r="B588" i="4"/>
  <c r="U588" i="4"/>
  <c r="S588" i="4"/>
  <c r="B587" i="4"/>
  <c r="U587" i="4"/>
  <c r="S587" i="4"/>
  <c r="B586" i="4"/>
  <c r="U586" i="4"/>
  <c r="S586" i="4"/>
  <c r="B585" i="4"/>
  <c r="U585" i="4"/>
  <c r="S585" i="4"/>
  <c r="B584" i="4"/>
  <c r="U584" i="4"/>
  <c r="S584" i="4"/>
  <c r="B583" i="4"/>
  <c r="U583" i="4"/>
  <c r="S583" i="4"/>
  <c r="B582" i="4"/>
  <c r="U582" i="4"/>
  <c r="S582" i="4"/>
  <c r="B581" i="4"/>
  <c r="U581" i="4"/>
  <c r="S581" i="4"/>
  <c r="B580" i="4"/>
  <c r="U580" i="4"/>
  <c r="S580" i="4"/>
  <c r="B579" i="4"/>
  <c r="U579" i="4"/>
  <c r="S579" i="4"/>
  <c r="B578" i="4"/>
  <c r="U578" i="4"/>
  <c r="S578" i="4"/>
  <c r="B577" i="4"/>
  <c r="U577" i="4"/>
  <c r="S577" i="4"/>
  <c r="B576" i="4"/>
  <c r="U576" i="4"/>
  <c r="S576" i="4"/>
  <c r="B575" i="4"/>
  <c r="U575" i="4"/>
  <c r="S575" i="4"/>
  <c r="B574" i="4"/>
  <c r="U574" i="4"/>
  <c r="S574" i="4"/>
  <c r="B573" i="4"/>
  <c r="U573" i="4"/>
  <c r="S573" i="4"/>
  <c r="B572" i="4"/>
  <c r="U572" i="4"/>
  <c r="S572" i="4"/>
  <c r="B571" i="4"/>
  <c r="U571" i="4"/>
  <c r="S571" i="4"/>
  <c r="B570" i="4"/>
  <c r="U570" i="4"/>
  <c r="S570" i="4"/>
  <c r="B569" i="4"/>
  <c r="U569" i="4"/>
  <c r="S569" i="4"/>
  <c r="B568" i="4"/>
  <c r="U568" i="4"/>
  <c r="S568" i="4"/>
  <c r="B567" i="4"/>
  <c r="U567" i="4"/>
  <c r="S567" i="4"/>
  <c r="B566" i="4"/>
  <c r="U566" i="4"/>
  <c r="S566" i="4"/>
  <c r="B565" i="4"/>
  <c r="U565" i="4"/>
  <c r="S565" i="4"/>
  <c r="B564" i="4"/>
  <c r="U564" i="4"/>
  <c r="S564" i="4"/>
  <c r="B563" i="4"/>
  <c r="U563" i="4"/>
  <c r="S563" i="4"/>
  <c r="B562" i="4"/>
  <c r="U562" i="4"/>
  <c r="S562" i="4"/>
  <c r="B561" i="4"/>
  <c r="U561" i="4"/>
  <c r="S561" i="4"/>
  <c r="B560" i="4"/>
  <c r="U560" i="4"/>
  <c r="S560" i="4"/>
  <c r="B559" i="4"/>
  <c r="U559" i="4"/>
  <c r="S559" i="4"/>
  <c r="B558" i="4"/>
  <c r="U558" i="4"/>
  <c r="S558" i="4"/>
  <c r="B557" i="4"/>
  <c r="U557" i="4"/>
  <c r="S557" i="4"/>
  <c r="B556" i="4"/>
  <c r="U556" i="4"/>
  <c r="S556" i="4"/>
  <c r="B555" i="4"/>
  <c r="U555" i="4"/>
  <c r="S555" i="4"/>
  <c r="B554" i="4"/>
  <c r="U554" i="4"/>
  <c r="S554" i="4"/>
  <c r="B553" i="4"/>
  <c r="U553" i="4"/>
  <c r="S553" i="4"/>
  <c r="B552" i="4"/>
  <c r="U552" i="4"/>
  <c r="S552" i="4"/>
  <c r="B551" i="4"/>
  <c r="U551" i="4"/>
  <c r="S551" i="4"/>
  <c r="B550" i="4"/>
  <c r="U550" i="4"/>
  <c r="S550" i="4"/>
  <c r="B549" i="4"/>
  <c r="U549" i="4"/>
  <c r="S549" i="4"/>
  <c r="B548" i="4"/>
  <c r="U548" i="4"/>
  <c r="S548" i="4"/>
  <c r="B547" i="4"/>
  <c r="U547" i="4"/>
  <c r="S547" i="4"/>
  <c r="B546" i="4"/>
  <c r="U546" i="4"/>
  <c r="S546" i="4"/>
  <c r="B544" i="4"/>
  <c r="U544" i="4"/>
  <c r="S544" i="4"/>
  <c r="B543" i="4"/>
  <c r="U543" i="4"/>
  <c r="S543" i="4"/>
  <c r="B542" i="4"/>
  <c r="U542" i="4"/>
  <c r="S542" i="4"/>
  <c r="B541" i="4"/>
  <c r="U541" i="4"/>
  <c r="S541" i="4"/>
  <c r="B540" i="4"/>
  <c r="U540" i="4"/>
  <c r="S540" i="4"/>
  <c r="B539" i="4"/>
  <c r="U539" i="4"/>
  <c r="S539" i="4"/>
  <c r="B538" i="4"/>
  <c r="U538" i="4"/>
  <c r="S538" i="4"/>
  <c r="B537" i="4"/>
  <c r="U537" i="4"/>
  <c r="S537" i="4"/>
  <c r="B536" i="4"/>
  <c r="U536" i="4"/>
  <c r="S536" i="4"/>
  <c r="B535" i="4"/>
  <c r="U535" i="4"/>
  <c r="S535" i="4"/>
  <c r="B534" i="4"/>
  <c r="U534" i="4"/>
  <c r="S534" i="4"/>
  <c r="B533" i="4"/>
  <c r="U533" i="4"/>
  <c r="S533" i="4"/>
  <c r="B532" i="4"/>
  <c r="U532" i="4"/>
  <c r="S532" i="4"/>
  <c r="B531" i="4"/>
  <c r="U531" i="4"/>
  <c r="S531" i="4"/>
  <c r="B530" i="4"/>
  <c r="U530" i="4"/>
  <c r="S530" i="4"/>
  <c r="B529" i="4"/>
  <c r="U529" i="4"/>
  <c r="S529" i="4"/>
  <c r="B528" i="4"/>
  <c r="U528" i="4"/>
  <c r="S528" i="4"/>
  <c r="B527" i="4"/>
  <c r="U527" i="4"/>
  <c r="S527" i="4"/>
  <c r="B526" i="4"/>
  <c r="U526" i="4"/>
  <c r="S526" i="4"/>
  <c r="B525" i="4"/>
  <c r="U525" i="4"/>
  <c r="S525" i="4"/>
  <c r="B524" i="4"/>
  <c r="U524" i="4"/>
  <c r="S524" i="4"/>
  <c r="B523" i="4"/>
  <c r="U523" i="4"/>
  <c r="S523" i="4"/>
  <c r="B522" i="4"/>
  <c r="U522" i="4"/>
  <c r="S522" i="4"/>
  <c r="B521" i="4"/>
  <c r="U521" i="4"/>
  <c r="S521" i="4"/>
  <c r="B520" i="4"/>
  <c r="U520" i="4"/>
  <c r="S520" i="4"/>
  <c r="B519" i="4"/>
  <c r="U519" i="4"/>
  <c r="S519" i="4"/>
  <c r="B518" i="4"/>
  <c r="U518" i="4"/>
  <c r="S518" i="4"/>
  <c r="B517" i="4"/>
  <c r="U517" i="4"/>
  <c r="S517" i="4"/>
  <c r="B516" i="4"/>
  <c r="U516" i="4"/>
  <c r="S516" i="4"/>
  <c r="B515" i="4"/>
  <c r="U515" i="4"/>
  <c r="S515" i="4"/>
  <c r="B514" i="4"/>
  <c r="U514" i="4"/>
  <c r="S514" i="4"/>
  <c r="B513" i="4"/>
  <c r="U513" i="4"/>
  <c r="S513" i="4"/>
  <c r="B512" i="4"/>
  <c r="U512" i="4"/>
  <c r="S512" i="4"/>
  <c r="B511" i="4"/>
  <c r="U511" i="4"/>
  <c r="S511" i="4"/>
  <c r="B510" i="4"/>
  <c r="U510" i="4"/>
  <c r="S510" i="4"/>
  <c r="B509" i="4"/>
  <c r="U509" i="4"/>
  <c r="S509" i="4"/>
  <c r="B508" i="4"/>
  <c r="U508" i="4"/>
  <c r="S508" i="4"/>
  <c r="B507" i="4"/>
  <c r="U507" i="4"/>
  <c r="S507" i="4"/>
  <c r="B506" i="4"/>
  <c r="U506" i="4"/>
  <c r="S506" i="4"/>
  <c r="B505" i="4"/>
  <c r="U505" i="4"/>
  <c r="S505" i="4"/>
  <c r="B504" i="4"/>
  <c r="U504" i="4"/>
  <c r="S504" i="4"/>
  <c r="B503" i="4"/>
  <c r="U503" i="4"/>
  <c r="S503" i="4"/>
  <c r="B502" i="4"/>
  <c r="U502" i="4"/>
  <c r="S502" i="4"/>
  <c r="B501" i="4"/>
  <c r="U501" i="4"/>
  <c r="S501" i="4"/>
  <c r="B500" i="4"/>
  <c r="U500" i="4"/>
  <c r="S500" i="4"/>
  <c r="B499" i="4"/>
  <c r="U499" i="4"/>
  <c r="S499" i="4"/>
  <c r="B498" i="4"/>
  <c r="U498" i="4"/>
  <c r="S498" i="4"/>
  <c r="B497" i="4"/>
  <c r="U497" i="4"/>
  <c r="S497" i="4"/>
  <c r="B496" i="4"/>
  <c r="U496" i="4"/>
  <c r="S496" i="4"/>
  <c r="B495" i="4"/>
  <c r="U495" i="4"/>
  <c r="S495" i="4"/>
  <c r="B494" i="4"/>
  <c r="U494" i="4"/>
  <c r="S494" i="4"/>
  <c r="B493" i="4"/>
  <c r="U493" i="4"/>
  <c r="S493" i="4"/>
  <c r="B492" i="4"/>
  <c r="U492" i="4"/>
  <c r="S492" i="4"/>
  <c r="B491" i="4"/>
  <c r="U491" i="4"/>
  <c r="S491" i="4"/>
  <c r="B490" i="4"/>
  <c r="U490" i="4"/>
  <c r="S490" i="4"/>
  <c r="B489" i="4"/>
  <c r="U489" i="4"/>
  <c r="S489" i="4"/>
  <c r="B488" i="4"/>
  <c r="U488" i="4"/>
  <c r="S488" i="4"/>
  <c r="B487" i="4"/>
  <c r="U487" i="4"/>
  <c r="S487" i="4"/>
  <c r="B486" i="4"/>
  <c r="U486" i="4"/>
  <c r="S486" i="4"/>
  <c r="B485" i="4"/>
  <c r="U485" i="4"/>
  <c r="S485" i="4"/>
  <c r="B484" i="4"/>
  <c r="U484" i="4"/>
  <c r="S484" i="4"/>
  <c r="B483" i="4"/>
  <c r="U483" i="4"/>
  <c r="S483" i="4"/>
  <c r="B482" i="4"/>
  <c r="U482" i="4"/>
  <c r="S482" i="4"/>
  <c r="B481" i="4"/>
  <c r="U481" i="4"/>
  <c r="S481" i="4"/>
  <c r="B480" i="4"/>
  <c r="U480" i="4"/>
  <c r="S480" i="4"/>
  <c r="B479" i="4"/>
  <c r="U479" i="4"/>
  <c r="S479" i="4"/>
  <c r="B478" i="4"/>
  <c r="U478" i="4"/>
  <c r="S478" i="4"/>
  <c r="B477" i="4"/>
  <c r="U477" i="4"/>
  <c r="S477" i="4"/>
  <c r="B476" i="4"/>
  <c r="U476" i="4"/>
  <c r="S476" i="4"/>
  <c r="B475" i="4"/>
  <c r="U475" i="4"/>
  <c r="S475" i="4"/>
  <c r="B474" i="4"/>
  <c r="U474" i="4"/>
  <c r="S474" i="4"/>
  <c r="B473" i="4"/>
  <c r="U473" i="4"/>
  <c r="S473" i="4"/>
  <c r="B472" i="4"/>
  <c r="U472" i="4"/>
  <c r="S472" i="4"/>
  <c r="B471" i="4"/>
  <c r="U471" i="4"/>
  <c r="S471" i="4"/>
  <c r="B470" i="4"/>
  <c r="U470" i="4"/>
  <c r="S470" i="4"/>
  <c r="B469" i="4"/>
  <c r="U469" i="4"/>
  <c r="S469" i="4"/>
  <c r="B468" i="4"/>
  <c r="U468" i="4"/>
  <c r="S468" i="4"/>
  <c r="B467" i="4"/>
  <c r="U467" i="4"/>
  <c r="S467" i="4"/>
  <c r="B466" i="4"/>
  <c r="U466" i="4"/>
  <c r="S466" i="4"/>
  <c r="B465" i="4"/>
  <c r="U465" i="4"/>
  <c r="S465" i="4"/>
  <c r="B464" i="4"/>
  <c r="U464" i="4"/>
  <c r="S464" i="4"/>
  <c r="B463" i="4"/>
  <c r="U463" i="4"/>
  <c r="S463" i="4"/>
  <c r="B462" i="4"/>
  <c r="U462" i="4"/>
  <c r="S462" i="4"/>
  <c r="B461" i="4"/>
  <c r="U461" i="4"/>
  <c r="S461" i="4"/>
  <c r="B460" i="4"/>
  <c r="U460" i="4"/>
  <c r="S460" i="4"/>
  <c r="B459" i="4"/>
  <c r="U459" i="4"/>
  <c r="S459" i="4"/>
  <c r="B458" i="4"/>
  <c r="U458" i="4"/>
  <c r="S458" i="4"/>
  <c r="B457" i="4"/>
  <c r="U457" i="4"/>
  <c r="S457" i="4"/>
  <c r="B456" i="4"/>
  <c r="U456" i="4"/>
  <c r="S456" i="4"/>
  <c r="B455" i="4"/>
  <c r="U455" i="4"/>
  <c r="S455" i="4"/>
  <c r="B454" i="4"/>
  <c r="U454" i="4"/>
  <c r="S454" i="4"/>
  <c r="B453" i="4"/>
  <c r="U453" i="4"/>
  <c r="S453" i="4"/>
  <c r="B452" i="4"/>
  <c r="U452" i="4"/>
  <c r="S452" i="4"/>
  <c r="B451" i="4"/>
  <c r="U451" i="4"/>
  <c r="S451" i="4"/>
  <c r="B450" i="4"/>
  <c r="U450" i="4"/>
  <c r="S450" i="4"/>
  <c r="B449" i="4"/>
  <c r="U449" i="4"/>
  <c r="S449" i="4"/>
  <c r="B448" i="4"/>
  <c r="U448" i="4"/>
  <c r="S448" i="4"/>
  <c r="B447" i="4"/>
  <c r="U447" i="4"/>
  <c r="S447" i="4"/>
  <c r="B446" i="4"/>
  <c r="U446" i="4"/>
  <c r="S446" i="4"/>
  <c r="B445" i="4"/>
  <c r="U445" i="4"/>
  <c r="S445" i="4"/>
  <c r="B444" i="4"/>
  <c r="U444" i="4"/>
  <c r="S444" i="4"/>
  <c r="B443" i="4"/>
  <c r="U443" i="4"/>
  <c r="S443" i="4"/>
  <c r="B442" i="4"/>
  <c r="U442" i="4"/>
  <c r="S442" i="4"/>
  <c r="B441" i="4"/>
  <c r="U441" i="4"/>
  <c r="S441" i="4"/>
  <c r="B440" i="4"/>
  <c r="U440" i="4"/>
  <c r="S440" i="4"/>
  <c r="B439" i="4"/>
  <c r="U439" i="4"/>
  <c r="S439" i="4"/>
  <c r="B438" i="4"/>
  <c r="U438" i="4"/>
  <c r="S438" i="4"/>
  <c r="B437" i="4"/>
  <c r="U437" i="4"/>
  <c r="S437" i="4"/>
  <c r="B436" i="4"/>
  <c r="U436" i="4"/>
  <c r="S436" i="4"/>
  <c r="B435" i="4"/>
  <c r="U435" i="4"/>
  <c r="S435" i="4"/>
  <c r="B434" i="4"/>
  <c r="U434" i="4"/>
  <c r="S434" i="4"/>
  <c r="B433" i="4"/>
  <c r="U433" i="4"/>
  <c r="S433" i="4"/>
  <c r="B432" i="4"/>
  <c r="U432" i="4"/>
  <c r="S432" i="4"/>
  <c r="B431" i="4"/>
  <c r="U431" i="4"/>
  <c r="S431" i="4"/>
  <c r="B430" i="4"/>
  <c r="U430" i="4"/>
  <c r="S430" i="4"/>
  <c r="B429" i="4"/>
  <c r="U429" i="4"/>
  <c r="S429" i="4"/>
  <c r="B428" i="4"/>
  <c r="U428" i="4"/>
  <c r="S428" i="4"/>
  <c r="B427" i="4"/>
  <c r="U427" i="4"/>
  <c r="S427" i="4"/>
  <c r="B426" i="4"/>
  <c r="U426" i="4"/>
  <c r="S426" i="4"/>
  <c r="B425" i="4"/>
  <c r="U425" i="4"/>
  <c r="S425" i="4"/>
  <c r="B424" i="4"/>
  <c r="U424" i="4"/>
  <c r="S424" i="4"/>
  <c r="B423" i="4"/>
  <c r="U423" i="4"/>
  <c r="S423" i="4"/>
  <c r="B422" i="4"/>
  <c r="U422" i="4"/>
  <c r="S422" i="4"/>
  <c r="B421" i="4"/>
  <c r="U421" i="4"/>
  <c r="S421" i="4"/>
  <c r="B420" i="4"/>
  <c r="U420" i="4"/>
  <c r="S420" i="4"/>
  <c r="B419" i="4"/>
  <c r="U419" i="4"/>
  <c r="S419" i="4"/>
  <c r="B418" i="4"/>
  <c r="U418" i="4"/>
  <c r="S418" i="4"/>
  <c r="B417" i="4"/>
  <c r="U417" i="4"/>
  <c r="S417" i="4"/>
  <c r="B416" i="4"/>
  <c r="U416" i="4"/>
  <c r="S416" i="4"/>
  <c r="B415" i="4"/>
  <c r="U415" i="4"/>
  <c r="S415" i="4"/>
  <c r="B414" i="4"/>
  <c r="U414" i="4"/>
  <c r="S414" i="4"/>
  <c r="B413" i="4"/>
  <c r="U413" i="4"/>
  <c r="S413" i="4"/>
  <c r="B412" i="4"/>
  <c r="U412" i="4"/>
  <c r="S412" i="4"/>
  <c r="B411" i="4"/>
  <c r="U411" i="4"/>
  <c r="S411" i="4"/>
  <c r="B410" i="4"/>
  <c r="U410" i="4"/>
  <c r="S410" i="4"/>
  <c r="B409" i="4"/>
  <c r="U409" i="4"/>
  <c r="S409" i="4"/>
  <c r="B408" i="4"/>
  <c r="U408" i="4"/>
  <c r="S408" i="4"/>
  <c r="B407" i="4"/>
  <c r="U407" i="4"/>
  <c r="S407" i="4"/>
  <c r="B406" i="4"/>
  <c r="U406" i="4"/>
  <c r="S406" i="4"/>
  <c r="B405" i="4"/>
  <c r="U405" i="4"/>
  <c r="S405" i="4"/>
  <c r="B404" i="4"/>
  <c r="U404" i="4"/>
  <c r="S404" i="4"/>
  <c r="B403" i="4"/>
  <c r="U403" i="4"/>
  <c r="S403" i="4"/>
  <c r="B402" i="4"/>
  <c r="U402" i="4"/>
  <c r="S402" i="4"/>
  <c r="B401" i="4"/>
  <c r="U401" i="4"/>
  <c r="S401" i="4"/>
  <c r="B400" i="4"/>
  <c r="U400" i="4"/>
  <c r="S400" i="4"/>
  <c r="B399" i="4"/>
  <c r="U399" i="4"/>
  <c r="S399" i="4"/>
  <c r="B398" i="4"/>
  <c r="U398" i="4"/>
  <c r="S398" i="4"/>
  <c r="B397" i="4"/>
  <c r="U397" i="4"/>
  <c r="S397" i="4"/>
  <c r="B396" i="4"/>
  <c r="U396" i="4"/>
  <c r="S396" i="4"/>
  <c r="B395" i="4"/>
  <c r="U395" i="4"/>
  <c r="S395" i="4"/>
  <c r="B394" i="4"/>
  <c r="U394" i="4"/>
  <c r="S394" i="4"/>
  <c r="B393" i="4"/>
  <c r="U393" i="4"/>
  <c r="S393" i="4"/>
  <c r="B392" i="4"/>
  <c r="U392" i="4"/>
  <c r="S392" i="4"/>
  <c r="B391" i="4"/>
  <c r="U391" i="4"/>
  <c r="S391" i="4"/>
  <c r="B390" i="4"/>
  <c r="U390" i="4"/>
  <c r="S390" i="4"/>
  <c r="B389" i="4"/>
  <c r="U389" i="4"/>
  <c r="S389" i="4"/>
  <c r="B388" i="4"/>
  <c r="U388" i="4"/>
  <c r="S388" i="4"/>
  <c r="B387" i="4"/>
  <c r="U387" i="4"/>
  <c r="S387" i="4"/>
  <c r="B386" i="4"/>
  <c r="U386" i="4"/>
  <c r="S386" i="4"/>
  <c r="B385" i="4"/>
  <c r="U385" i="4"/>
  <c r="S385" i="4"/>
  <c r="B384" i="4"/>
  <c r="U384" i="4"/>
  <c r="S384" i="4"/>
  <c r="B383" i="4"/>
  <c r="U383" i="4"/>
  <c r="S383" i="4"/>
  <c r="B382" i="4"/>
  <c r="U382" i="4"/>
  <c r="S382" i="4"/>
  <c r="B381" i="4"/>
  <c r="U381" i="4"/>
  <c r="S381" i="4"/>
  <c r="B380" i="4"/>
  <c r="U380" i="4"/>
  <c r="S380" i="4"/>
  <c r="B379" i="4"/>
  <c r="U379" i="4"/>
  <c r="S379" i="4"/>
  <c r="B378" i="4"/>
  <c r="U378" i="4"/>
  <c r="S378" i="4"/>
  <c r="B377" i="4"/>
  <c r="U377" i="4"/>
  <c r="S377" i="4"/>
  <c r="B376" i="4"/>
  <c r="U376" i="4"/>
  <c r="S376" i="4"/>
  <c r="B375" i="4"/>
  <c r="U375" i="4"/>
  <c r="S375" i="4"/>
  <c r="B374" i="4"/>
  <c r="U374" i="4"/>
  <c r="S374" i="4"/>
  <c r="B373" i="4"/>
  <c r="U373" i="4"/>
  <c r="S373" i="4"/>
  <c r="B372" i="4"/>
  <c r="U372" i="4"/>
  <c r="S372" i="4"/>
  <c r="B371" i="4"/>
  <c r="U371" i="4"/>
  <c r="S371" i="4"/>
  <c r="B370" i="4"/>
  <c r="U370" i="4"/>
  <c r="S370" i="4"/>
  <c r="B369" i="4"/>
  <c r="U369" i="4"/>
  <c r="S369" i="4"/>
  <c r="B368" i="4"/>
  <c r="U368" i="4"/>
  <c r="S368" i="4"/>
  <c r="B367" i="4"/>
  <c r="U367" i="4"/>
  <c r="S367" i="4"/>
  <c r="B366" i="4"/>
  <c r="U366" i="4"/>
  <c r="S366" i="4"/>
  <c r="B365" i="4"/>
  <c r="U365" i="4"/>
  <c r="S365" i="4"/>
  <c r="B364" i="4"/>
  <c r="U364" i="4"/>
  <c r="S364" i="4"/>
  <c r="B363" i="4"/>
  <c r="U363" i="4"/>
  <c r="S363" i="4"/>
  <c r="B362" i="4"/>
  <c r="U362" i="4"/>
  <c r="S362" i="4"/>
  <c r="B361" i="4"/>
  <c r="U361" i="4"/>
  <c r="S361" i="4"/>
  <c r="B360" i="4"/>
  <c r="U360" i="4"/>
  <c r="S360" i="4"/>
  <c r="B359" i="4"/>
  <c r="U359" i="4"/>
  <c r="S359" i="4"/>
  <c r="B358" i="4"/>
  <c r="U358" i="4"/>
  <c r="S358" i="4"/>
  <c r="B357" i="4"/>
  <c r="U357" i="4"/>
  <c r="S357" i="4"/>
  <c r="B356" i="4"/>
  <c r="U356" i="4"/>
  <c r="S356" i="4"/>
  <c r="B355" i="4"/>
  <c r="U355" i="4"/>
  <c r="S355" i="4"/>
  <c r="B354" i="4"/>
  <c r="U354" i="4"/>
  <c r="S354" i="4"/>
  <c r="B353" i="4"/>
  <c r="U353" i="4"/>
  <c r="S353" i="4"/>
  <c r="B352" i="4"/>
  <c r="U352" i="4"/>
  <c r="S352" i="4"/>
  <c r="B351" i="4"/>
  <c r="U351" i="4"/>
  <c r="S351" i="4"/>
  <c r="B350" i="4"/>
  <c r="U350" i="4"/>
  <c r="S350" i="4"/>
  <c r="B349" i="4"/>
  <c r="U349" i="4"/>
  <c r="S349" i="4"/>
  <c r="B348" i="4"/>
  <c r="U348" i="4"/>
  <c r="S348" i="4"/>
  <c r="B347" i="4"/>
  <c r="U347" i="4"/>
  <c r="S347" i="4"/>
  <c r="B346" i="4"/>
  <c r="U346" i="4"/>
  <c r="S346" i="4"/>
  <c r="B345" i="4"/>
  <c r="U345" i="4"/>
  <c r="S345" i="4"/>
  <c r="B344" i="4"/>
  <c r="U344" i="4"/>
  <c r="S344" i="4"/>
  <c r="B343" i="4"/>
  <c r="U343" i="4"/>
  <c r="S343" i="4"/>
  <c r="B342" i="4"/>
  <c r="U342" i="4"/>
  <c r="S342" i="4"/>
  <c r="B341" i="4"/>
  <c r="U341" i="4"/>
  <c r="S341" i="4"/>
  <c r="B340" i="4"/>
  <c r="U340" i="4"/>
  <c r="S340" i="4"/>
  <c r="B339" i="4"/>
  <c r="U339" i="4"/>
  <c r="S339" i="4"/>
  <c r="B338" i="4"/>
  <c r="U338" i="4"/>
  <c r="S338" i="4"/>
  <c r="B337" i="4"/>
  <c r="U337" i="4"/>
  <c r="S337" i="4"/>
  <c r="B336" i="4"/>
  <c r="U336" i="4"/>
  <c r="S336" i="4"/>
  <c r="B335" i="4"/>
  <c r="U335" i="4"/>
  <c r="S335" i="4"/>
  <c r="B334" i="4"/>
  <c r="U334" i="4"/>
  <c r="S334" i="4"/>
  <c r="B333" i="4"/>
  <c r="U333" i="4"/>
  <c r="S333" i="4"/>
  <c r="B332" i="4"/>
  <c r="U332" i="4"/>
  <c r="S332" i="4"/>
  <c r="B331" i="4"/>
  <c r="U331" i="4"/>
  <c r="S331" i="4"/>
  <c r="B330" i="4"/>
  <c r="U330" i="4"/>
  <c r="S330" i="4"/>
  <c r="B329" i="4"/>
  <c r="U329" i="4"/>
  <c r="S329" i="4"/>
  <c r="B328" i="4"/>
  <c r="U328" i="4"/>
  <c r="S328" i="4"/>
  <c r="B327" i="4"/>
  <c r="U327" i="4"/>
  <c r="S327" i="4"/>
  <c r="B326" i="4"/>
  <c r="U326" i="4"/>
  <c r="S326" i="4"/>
  <c r="B325" i="4"/>
  <c r="U325" i="4"/>
  <c r="S325" i="4"/>
  <c r="B324" i="4"/>
  <c r="U324" i="4"/>
  <c r="S324" i="4"/>
  <c r="B323" i="4"/>
  <c r="U323" i="4"/>
  <c r="S323" i="4"/>
  <c r="B322" i="4"/>
  <c r="U322" i="4"/>
  <c r="S322" i="4"/>
  <c r="B321" i="4"/>
  <c r="U321" i="4"/>
  <c r="S321" i="4"/>
  <c r="B320" i="4"/>
  <c r="U320" i="4"/>
  <c r="S320" i="4"/>
  <c r="B319" i="4"/>
  <c r="U319" i="4"/>
  <c r="S319" i="4"/>
  <c r="B318" i="4"/>
  <c r="U318" i="4"/>
  <c r="S318" i="4"/>
  <c r="B317" i="4"/>
  <c r="U317" i="4"/>
  <c r="S317" i="4"/>
  <c r="B316" i="4"/>
  <c r="U316" i="4"/>
  <c r="S316" i="4"/>
  <c r="B315" i="4"/>
  <c r="U315" i="4"/>
  <c r="S315" i="4"/>
  <c r="B314" i="4"/>
  <c r="U314" i="4"/>
  <c r="S314" i="4"/>
  <c r="B313" i="4"/>
  <c r="U313" i="4"/>
  <c r="S313" i="4"/>
  <c r="B312" i="4"/>
  <c r="U312" i="4"/>
  <c r="S312" i="4"/>
  <c r="B311" i="4"/>
  <c r="U311" i="4"/>
  <c r="S311" i="4"/>
  <c r="B310" i="4"/>
  <c r="U310" i="4"/>
  <c r="S310" i="4"/>
  <c r="B309" i="4"/>
  <c r="U309" i="4"/>
  <c r="S309" i="4"/>
  <c r="B308" i="4"/>
  <c r="U308" i="4"/>
  <c r="S308" i="4"/>
  <c r="B307" i="4"/>
  <c r="U307" i="4"/>
  <c r="S307" i="4"/>
  <c r="B306" i="4"/>
  <c r="U306" i="4"/>
  <c r="S306" i="4"/>
  <c r="B305" i="4"/>
  <c r="U305" i="4"/>
  <c r="S305" i="4"/>
  <c r="B304" i="4"/>
  <c r="U304" i="4"/>
  <c r="S304" i="4"/>
  <c r="B303" i="4"/>
  <c r="U303" i="4"/>
  <c r="S303" i="4"/>
  <c r="B302" i="4"/>
  <c r="U302" i="4"/>
  <c r="S302" i="4"/>
  <c r="B301" i="4"/>
  <c r="U301" i="4"/>
  <c r="S301" i="4"/>
  <c r="B300" i="4"/>
  <c r="U300" i="4"/>
  <c r="S300" i="4"/>
  <c r="B299" i="4"/>
  <c r="U299" i="4"/>
  <c r="S299" i="4"/>
  <c r="B298" i="4"/>
  <c r="U298" i="4"/>
  <c r="S298" i="4"/>
  <c r="B297" i="4"/>
  <c r="U297" i="4"/>
  <c r="S297" i="4"/>
  <c r="B296" i="4"/>
  <c r="U296" i="4"/>
  <c r="S296" i="4"/>
  <c r="B295" i="4"/>
  <c r="U295" i="4"/>
  <c r="S295" i="4"/>
  <c r="B294" i="4"/>
  <c r="U294" i="4"/>
  <c r="S294" i="4"/>
  <c r="B293" i="4"/>
  <c r="U293" i="4"/>
  <c r="S293" i="4"/>
  <c r="B292" i="4"/>
  <c r="U292" i="4"/>
  <c r="S292" i="4"/>
  <c r="B291" i="4"/>
  <c r="U291" i="4"/>
  <c r="S291" i="4"/>
  <c r="B290" i="4"/>
  <c r="U290" i="4"/>
  <c r="S290" i="4"/>
  <c r="B289" i="4"/>
  <c r="U289" i="4"/>
  <c r="S289" i="4"/>
  <c r="B288" i="4"/>
  <c r="U288" i="4"/>
  <c r="S288" i="4"/>
  <c r="B287" i="4"/>
  <c r="U287" i="4"/>
  <c r="S287" i="4"/>
  <c r="B286" i="4"/>
  <c r="U286" i="4"/>
  <c r="S286" i="4"/>
  <c r="B285" i="4"/>
  <c r="U285" i="4"/>
  <c r="S285" i="4"/>
  <c r="B284" i="4"/>
  <c r="U284" i="4"/>
  <c r="S284" i="4"/>
  <c r="B283" i="4"/>
  <c r="U283" i="4"/>
  <c r="S283" i="4"/>
  <c r="B282" i="4"/>
  <c r="U282" i="4"/>
  <c r="S282" i="4"/>
  <c r="B281" i="4"/>
  <c r="U281" i="4"/>
  <c r="S281" i="4"/>
  <c r="B280" i="4"/>
  <c r="U280" i="4"/>
  <c r="S280" i="4"/>
  <c r="B279" i="4"/>
  <c r="U279" i="4"/>
  <c r="S279" i="4"/>
  <c r="B278" i="4"/>
  <c r="U278" i="4"/>
  <c r="S278" i="4"/>
  <c r="B277" i="4"/>
  <c r="U277" i="4"/>
  <c r="S277" i="4"/>
  <c r="B276" i="4"/>
  <c r="U276" i="4"/>
  <c r="S276" i="4"/>
  <c r="B275" i="4"/>
  <c r="U275" i="4"/>
  <c r="S275" i="4"/>
  <c r="B274" i="4"/>
  <c r="U274" i="4"/>
  <c r="S274" i="4"/>
  <c r="B273" i="4"/>
  <c r="U273" i="4"/>
  <c r="S273" i="4"/>
  <c r="B272" i="4"/>
  <c r="U272" i="4"/>
  <c r="S272" i="4"/>
  <c r="B271" i="4"/>
  <c r="U271" i="4"/>
  <c r="S271" i="4"/>
  <c r="B270" i="4"/>
  <c r="U270" i="4"/>
  <c r="S270" i="4"/>
  <c r="B269" i="4"/>
  <c r="U269" i="4"/>
  <c r="S269" i="4"/>
  <c r="B268" i="4"/>
  <c r="U268" i="4"/>
  <c r="S268" i="4"/>
  <c r="B267" i="4"/>
  <c r="U267" i="4"/>
  <c r="S267" i="4"/>
  <c r="B266" i="4"/>
  <c r="U266" i="4"/>
  <c r="S266" i="4"/>
  <c r="B265" i="4"/>
  <c r="U265" i="4"/>
  <c r="S265" i="4"/>
  <c r="B264" i="4"/>
  <c r="U264" i="4"/>
  <c r="S264" i="4"/>
  <c r="B263" i="4"/>
  <c r="U263" i="4"/>
  <c r="S263" i="4"/>
  <c r="B262" i="4"/>
  <c r="U262" i="4"/>
  <c r="S262" i="4"/>
  <c r="B261" i="4"/>
  <c r="U261" i="4"/>
  <c r="S261" i="4"/>
  <c r="B260" i="4"/>
  <c r="U260" i="4"/>
  <c r="S260" i="4"/>
  <c r="B259" i="4"/>
  <c r="U259" i="4"/>
  <c r="S259" i="4"/>
  <c r="B258" i="4"/>
  <c r="U258" i="4"/>
  <c r="S258" i="4"/>
  <c r="B257" i="4"/>
  <c r="U257" i="4"/>
  <c r="S257" i="4"/>
  <c r="B256" i="4"/>
  <c r="U256" i="4"/>
  <c r="S256" i="4"/>
  <c r="B255" i="4"/>
  <c r="U255" i="4"/>
  <c r="S255" i="4"/>
  <c r="B254" i="4"/>
  <c r="U254" i="4"/>
  <c r="S254" i="4"/>
  <c r="B253" i="4"/>
  <c r="U253" i="4"/>
  <c r="S253" i="4"/>
  <c r="B252" i="4"/>
  <c r="U252" i="4"/>
  <c r="S252" i="4"/>
  <c r="B251" i="4"/>
  <c r="U251" i="4"/>
  <c r="S251" i="4"/>
  <c r="B250" i="4"/>
  <c r="U250" i="4"/>
  <c r="S250" i="4"/>
  <c r="B249" i="4"/>
  <c r="U249" i="4"/>
  <c r="S249" i="4"/>
  <c r="B248" i="4"/>
  <c r="U248" i="4"/>
  <c r="S248" i="4"/>
  <c r="B247" i="4"/>
  <c r="U247" i="4"/>
  <c r="S247" i="4"/>
  <c r="B246" i="4"/>
  <c r="U246" i="4"/>
  <c r="S246" i="4"/>
  <c r="B245" i="4"/>
  <c r="U245" i="4"/>
  <c r="S245" i="4"/>
  <c r="B244" i="4"/>
  <c r="U244" i="4"/>
  <c r="S244" i="4"/>
  <c r="B243" i="4"/>
  <c r="U243" i="4"/>
  <c r="S243" i="4"/>
  <c r="B242" i="4"/>
  <c r="U242" i="4"/>
  <c r="S242" i="4"/>
  <c r="B241" i="4"/>
  <c r="U241" i="4"/>
  <c r="S241" i="4"/>
  <c r="B240" i="4"/>
  <c r="U240" i="4"/>
  <c r="S240" i="4"/>
  <c r="B239" i="4"/>
  <c r="U239" i="4"/>
  <c r="S239" i="4"/>
  <c r="B238" i="4"/>
  <c r="U238" i="4"/>
  <c r="S238" i="4"/>
  <c r="B237" i="4"/>
  <c r="U237" i="4"/>
  <c r="S237" i="4"/>
  <c r="B236" i="4"/>
  <c r="U236" i="4"/>
  <c r="S236" i="4"/>
  <c r="B235" i="4"/>
  <c r="U235" i="4"/>
  <c r="S235" i="4"/>
  <c r="B234" i="4"/>
  <c r="U234" i="4"/>
  <c r="S234" i="4"/>
  <c r="B233" i="4"/>
  <c r="U233" i="4"/>
  <c r="S233" i="4"/>
  <c r="B232" i="4"/>
  <c r="U232" i="4"/>
  <c r="S232" i="4"/>
  <c r="B231" i="4"/>
  <c r="U231" i="4"/>
  <c r="S231" i="4"/>
  <c r="B230" i="4"/>
  <c r="U230" i="4"/>
  <c r="S230" i="4"/>
  <c r="B229" i="4"/>
  <c r="U229" i="4"/>
  <c r="S229" i="4"/>
  <c r="B228" i="4"/>
  <c r="U228" i="4"/>
  <c r="S228" i="4"/>
  <c r="B227" i="4"/>
  <c r="U227" i="4"/>
  <c r="S227" i="4"/>
  <c r="B226" i="4"/>
  <c r="U226" i="4"/>
  <c r="S226" i="4"/>
  <c r="B225" i="4"/>
  <c r="U225" i="4"/>
  <c r="S225" i="4"/>
  <c r="B224" i="4"/>
  <c r="U224" i="4"/>
  <c r="S224" i="4"/>
  <c r="B223" i="4"/>
  <c r="U223" i="4"/>
  <c r="S223" i="4"/>
  <c r="B222" i="4"/>
  <c r="U222" i="4"/>
  <c r="S222" i="4"/>
  <c r="B221" i="4"/>
  <c r="U221" i="4"/>
  <c r="S221" i="4"/>
  <c r="B220" i="4"/>
  <c r="U220" i="4"/>
  <c r="S220" i="4"/>
  <c r="B219" i="4"/>
  <c r="U219" i="4"/>
  <c r="S219" i="4"/>
  <c r="B218" i="4"/>
  <c r="U218" i="4"/>
  <c r="S218" i="4"/>
  <c r="B217" i="4"/>
  <c r="U217" i="4"/>
  <c r="S217" i="4"/>
  <c r="B216" i="4"/>
  <c r="U216" i="4"/>
  <c r="S216" i="4"/>
  <c r="B215" i="4"/>
  <c r="U215" i="4"/>
  <c r="S215" i="4"/>
  <c r="B214" i="4"/>
  <c r="U214" i="4"/>
  <c r="S214" i="4"/>
  <c r="B213" i="4"/>
  <c r="U213" i="4"/>
  <c r="S213" i="4"/>
  <c r="B212" i="4"/>
  <c r="U212" i="4"/>
  <c r="S212" i="4"/>
  <c r="B211" i="4"/>
  <c r="U211" i="4"/>
  <c r="S211" i="4"/>
  <c r="B210" i="4"/>
  <c r="U210" i="4"/>
  <c r="S210" i="4"/>
  <c r="B209" i="4"/>
  <c r="U209" i="4"/>
  <c r="S209" i="4"/>
  <c r="B208" i="4"/>
  <c r="U208" i="4"/>
  <c r="S208" i="4"/>
  <c r="B207" i="4"/>
  <c r="U207" i="4"/>
  <c r="S207" i="4"/>
  <c r="B206" i="4"/>
  <c r="U206" i="4"/>
  <c r="S206" i="4"/>
  <c r="B205" i="4"/>
  <c r="U205" i="4"/>
  <c r="S205" i="4"/>
  <c r="B204" i="4"/>
  <c r="U204" i="4"/>
  <c r="S204" i="4"/>
  <c r="B203" i="4"/>
  <c r="U203" i="4"/>
  <c r="S203" i="4"/>
  <c r="B202" i="4"/>
  <c r="U202" i="4"/>
  <c r="S202" i="4"/>
  <c r="B201" i="4"/>
  <c r="U201" i="4"/>
  <c r="S201" i="4"/>
  <c r="B200" i="4"/>
  <c r="U200" i="4"/>
  <c r="S200" i="4"/>
  <c r="B199" i="4"/>
  <c r="U199" i="4"/>
  <c r="S199" i="4"/>
  <c r="B198" i="4"/>
  <c r="U198" i="4"/>
  <c r="S198" i="4"/>
  <c r="B197" i="4"/>
  <c r="U197" i="4"/>
  <c r="S197" i="4"/>
  <c r="B196" i="4"/>
  <c r="U196" i="4"/>
  <c r="S196" i="4"/>
  <c r="B195" i="4"/>
  <c r="U195" i="4"/>
  <c r="S195" i="4"/>
  <c r="B194" i="4"/>
  <c r="U194" i="4"/>
  <c r="S194" i="4"/>
  <c r="B193" i="4"/>
  <c r="U193" i="4"/>
  <c r="S193" i="4"/>
  <c r="B192" i="4"/>
  <c r="U192" i="4"/>
  <c r="S192" i="4"/>
  <c r="B191" i="4"/>
  <c r="U191" i="4"/>
  <c r="S191" i="4"/>
  <c r="B190" i="4"/>
  <c r="U190" i="4"/>
  <c r="S190" i="4"/>
  <c r="B189" i="4"/>
  <c r="U189" i="4"/>
  <c r="S189" i="4"/>
  <c r="B188" i="4"/>
  <c r="U188" i="4"/>
  <c r="S188" i="4"/>
  <c r="B187" i="4"/>
  <c r="U187" i="4"/>
  <c r="S187" i="4"/>
  <c r="B186" i="4"/>
  <c r="U186" i="4"/>
  <c r="S186" i="4"/>
  <c r="B185" i="4"/>
  <c r="U185" i="4"/>
  <c r="S185" i="4"/>
  <c r="B184" i="4"/>
  <c r="U184" i="4"/>
  <c r="S184" i="4"/>
  <c r="B183" i="4"/>
  <c r="U183" i="4"/>
  <c r="S183" i="4"/>
  <c r="B182" i="4"/>
  <c r="U182" i="4"/>
  <c r="S182" i="4"/>
  <c r="B181" i="4"/>
  <c r="U181" i="4"/>
  <c r="S181" i="4"/>
  <c r="B180" i="4"/>
  <c r="U180" i="4"/>
  <c r="S180" i="4"/>
  <c r="B179" i="4"/>
  <c r="U179" i="4"/>
  <c r="S179" i="4"/>
  <c r="B178" i="4"/>
  <c r="U178" i="4"/>
  <c r="S178" i="4"/>
  <c r="B177" i="4"/>
  <c r="U177" i="4"/>
  <c r="S177" i="4"/>
  <c r="B176" i="4"/>
  <c r="U176" i="4"/>
  <c r="S176" i="4"/>
  <c r="B175" i="4"/>
  <c r="U175" i="4"/>
  <c r="S175" i="4"/>
  <c r="B174" i="4"/>
  <c r="U174" i="4"/>
  <c r="S174" i="4"/>
  <c r="B173" i="4"/>
  <c r="U173" i="4"/>
  <c r="S173" i="4"/>
  <c r="B172" i="4"/>
  <c r="U172" i="4"/>
  <c r="S172" i="4"/>
  <c r="B171" i="4"/>
  <c r="U171" i="4"/>
  <c r="S171" i="4"/>
  <c r="B170" i="4"/>
  <c r="U170" i="4"/>
  <c r="S170" i="4"/>
  <c r="B169" i="4"/>
  <c r="U169" i="4"/>
  <c r="S169" i="4"/>
  <c r="B168" i="4"/>
  <c r="U168" i="4"/>
  <c r="S168" i="4"/>
  <c r="B167" i="4"/>
  <c r="U167" i="4"/>
  <c r="S167" i="4"/>
  <c r="B166" i="4"/>
  <c r="U166" i="4"/>
  <c r="S166" i="4"/>
  <c r="B165" i="4"/>
  <c r="U165" i="4"/>
  <c r="S165" i="4"/>
  <c r="B164" i="4"/>
  <c r="U164" i="4"/>
  <c r="S164" i="4"/>
  <c r="B163" i="4"/>
  <c r="U163" i="4"/>
  <c r="S163" i="4"/>
  <c r="B162" i="4"/>
  <c r="U162" i="4"/>
  <c r="S162" i="4"/>
  <c r="B161" i="4"/>
  <c r="U161" i="4"/>
  <c r="S161" i="4"/>
  <c r="B160" i="4"/>
  <c r="U160" i="4"/>
  <c r="S160" i="4"/>
  <c r="B159" i="4"/>
  <c r="U159" i="4"/>
  <c r="S159" i="4"/>
  <c r="B158" i="4"/>
  <c r="U158" i="4"/>
  <c r="S158" i="4"/>
  <c r="B157" i="4"/>
  <c r="U157" i="4"/>
  <c r="S157" i="4"/>
  <c r="B156" i="4"/>
  <c r="U156" i="4"/>
  <c r="S156" i="4"/>
  <c r="B155" i="4"/>
  <c r="U155" i="4"/>
  <c r="S155" i="4"/>
  <c r="B154" i="4"/>
  <c r="U154" i="4"/>
  <c r="S154" i="4"/>
  <c r="B153" i="4"/>
  <c r="U153" i="4"/>
  <c r="S153" i="4"/>
  <c r="B152" i="4"/>
  <c r="U152" i="4"/>
  <c r="S152" i="4"/>
  <c r="B151" i="4"/>
  <c r="U151" i="4"/>
  <c r="S151" i="4"/>
  <c r="B150" i="4"/>
  <c r="U150" i="4"/>
  <c r="S150" i="4"/>
  <c r="B149" i="4"/>
  <c r="U149" i="4"/>
  <c r="S149" i="4"/>
  <c r="B148" i="4"/>
  <c r="U148" i="4"/>
  <c r="S148" i="4"/>
  <c r="B147" i="4"/>
  <c r="U147" i="4"/>
  <c r="S147" i="4"/>
  <c r="B146" i="4"/>
  <c r="U146" i="4"/>
  <c r="S146" i="4"/>
  <c r="B145" i="4"/>
  <c r="U145" i="4"/>
  <c r="S145" i="4"/>
  <c r="B144" i="4"/>
  <c r="U144" i="4"/>
  <c r="S144" i="4"/>
  <c r="B143" i="4"/>
  <c r="U143" i="4"/>
  <c r="S143" i="4"/>
  <c r="B142" i="4"/>
  <c r="U142" i="4"/>
  <c r="S142" i="4"/>
  <c r="B141" i="4"/>
  <c r="U141" i="4"/>
  <c r="S141" i="4"/>
  <c r="B140" i="4"/>
  <c r="U140" i="4"/>
  <c r="S140" i="4"/>
  <c r="B139" i="4"/>
  <c r="U139" i="4"/>
  <c r="S139" i="4"/>
  <c r="B138" i="4"/>
  <c r="U138" i="4"/>
  <c r="S138" i="4"/>
  <c r="B137" i="4"/>
  <c r="U137" i="4"/>
  <c r="S137" i="4"/>
  <c r="B136" i="4"/>
  <c r="U136" i="4"/>
  <c r="S136" i="4"/>
  <c r="B135" i="4"/>
  <c r="U135" i="4"/>
  <c r="S135" i="4"/>
  <c r="B134" i="4"/>
  <c r="U134" i="4"/>
  <c r="S134" i="4"/>
  <c r="B133" i="4"/>
  <c r="U133" i="4"/>
  <c r="S133" i="4"/>
  <c r="B132" i="4"/>
  <c r="U132" i="4"/>
  <c r="S132" i="4"/>
  <c r="B131" i="4"/>
  <c r="U131" i="4"/>
  <c r="S131" i="4"/>
  <c r="B130" i="4"/>
  <c r="U130" i="4"/>
  <c r="S130" i="4"/>
  <c r="B129" i="4"/>
  <c r="U129" i="4"/>
  <c r="S129" i="4"/>
  <c r="B128" i="4"/>
  <c r="U128" i="4"/>
  <c r="S128" i="4"/>
  <c r="B127" i="4"/>
  <c r="U127" i="4"/>
  <c r="S127" i="4"/>
  <c r="B126" i="4"/>
  <c r="U126" i="4"/>
  <c r="S126" i="4"/>
  <c r="B125" i="4"/>
  <c r="U125" i="4"/>
  <c r="S125" i="4"/>
  <c r="B124" i="4"/>
  <c r="U124" i="4"/>
  <c r="S124" i="4"/>
  <c r="B123" i="4"/>
  <c r="U123" i="4"/>
  <c r="S123" i="4"/>
  <c r="B122" i="4"/>
  <c r="U122" i="4"/>
  <c r="S122" i="4"/>
  <c r="B121" i="4"/>
  <c r="U121" i="4"/>
  <c r="S121" i="4"/>
  <c r="B120" i="4"/>
  <c r="U120" i="4"/>
  <c r="S120" i="4"/>
  <c r="B119" i="4"/>
  <c r="U119" i="4"/>
  <c r="S119" i="4"/>
  <c r="B118" i="4"/>
  <c r="U118" i="4"/>
  <c r="S118" i="4"/>
  <c r="B117" i="4"/>
  <c r="U117" i="4"/>
  <c r="S117" i="4"/>
  <c r="B116" i="4"/>
  <c r="U116" i="4"/>
  <c r="S116" i="4"/>
  <c r="B115" i="4"/>
  <c r="U115" i="4"/>
  <c r="S115" i="4"/>
  <c r="B114" i="4"/>
  <c r="U114" i="4"/>
  <c r="S114" i="4"/>
  <c r="B113" i="4"/>
  <c r="U113" i="4"/>
  <c r="S113" i="4"/>
  <c r="B112" i="4"/>
  <c r="U112" i="4"/>
  <c r="S112" i="4"/>
  <c r="B111" i="4"/>
  <c r="U111" i="4"/>
  <c r="S111" i="4"/>
  <c r="B110" i="4"/>
  <c r="U110" i="4"/>
  <c r="S110" i="4"/>
  <c r="B109" i="4"/>
  <c r="U109" i="4"/>
  <c r="S109" i="4"/>
  <c r="B108" i="4"/>
  <c r="U108" i="4"/>
  <c r="S108" i="4"/>
  <c r="B107" i="4"/>
  <c r="U107" i="4"/>
  <c r="S107" i="4"/>
  <c r="B106" i="4"/>
  <c r="U106" i="4"/>
  <c r="S106" i="4"/>
  <c r="B105" i="4"/>
  <c r="U105" i="4"/>
  <c r="S105" i="4"/>
  <c r="B104" i="4"/>
  <c r="U104" i="4"/>
  <c r="S104" i="4"/>
  <c r="B103" i="4"/>
  <c r="U103" i="4"/>
  <c r="S103" i="4"/>
  <c r="B102" i="4"/>
  <c r="U102" i="4"/>
  <c r="S102" i="4"/>
  <c r="B101" i="4"/>
  <c r="U101" i="4"/>
  <c r="S101" i="4"/>
  <c r="B100" i="4"/>
  <c r="U100" i="4"/>
  <c r="S100" i="4"/>
  <c r="B99" i="4"/>
  <c r="U99" i="4"/>
  <c r="S99" i="4"/>
  <c r="B98" i="4"/>
  <c r="U98" i="4"/>
  <c r="S98" i="4"/>
  <c r="B97" i="4"/>
  <c r="U97" i="4"/>
  <c r="S97" i="4"/>
  <c r="B96" i="4"/>
  <c r="U96" i="4"/>
  <c r="S96" i="4"/>
  <c r="B95" i="4"/>
  <c r="U95" i="4"/>
  <c r="S95" i="4"/>
  <c r="B94" i="4"/>
  <c r="U94" i="4"/>
  <c r="S94" i="4"/>
  <c r="B93" i="4"/>
  <c r="U93" i="4"/>
  <c r="S93" i="4"/>
  <c r="B92" i="4"/>
  <c r="U92" i="4"/>
  <c r="S92" i="4"/>
  <c r="B91" i="4"/>
  <c r="U91" i="4"/>
  <c r="S91" i="4"/>
  <c r="B90" i="4"/>
  <c r="U90" i="4"/>
  <c r="S90" i="4"/>
  <c r="B89" i="4"/>
  <c r="U89" i="4"/>
  <c r="S89" i="4"/>
  <c r="B88" i="4"/>
  <c r="U88" i="4"/>
  <c r="S88" i="4"/>
  <c r="B87" i="4"/>
  <c r="U87" i="4"/>
  <c r="S87" i="4"/>
  <c r="B86" i="4"/>
  <c r="U86" i="4"/>
  <c r="S86" i="4"/>
  <c r="B85" i="4"/>
  <c r="U85" i="4"/>
  <c r="S85" i="4"/>
  <c r="B84" i="4"/>
  <c r="U84" i="4"/>
  <c r="S84" i="4"/>
  <c r="B83" i="4"/>
  <c r="U83" i="4"/>
  <c r="S83" i="4"/>
  <c r="B82" i="4"/>
  <c r="U82" i="4"/>
  <c r="S82" i="4"/>
  <c r="B81" i="4"/>
  <c r="U81" i="4"/>
  <c r="S81" i="4"/>
  <c r="B80" i="4"/>
  <c r="U80" i="4"/>
  <c r="S80" i="4"/>
  <c r="B79" i="4"/>
  <c r="U79" i="4"/>
  <c r="S79" i="4"/>
  <c r="B78" i="4"/>
  <c r="U78" i="4"/>
  <c r="S78" i="4"/>
  <c r="B77" i="4"/>
  <c r="U77" i="4"/>
  <c r="B76" i="4"/>
  <c r="U76" i="4"/>
  <c r="B75" i="4"/>
  <c r="U75" i="4"/>
  <c r="B74" i="4"/>
  <c r="U74" i="4"/>
  <c r="B73" i="4"/>
  <c r="U73" i="4"/>
  <c r="B72" i="4"/>
  <c r="U72" i="4"/>
  <c r="B71" i="4"/>
  <c r="U71" i="4"/>
  <c r="B70" i="4"/>
  <c r="U70" i="4"/>
  <c r="B69" i="4"/>
  <c r="U69" i="4"/>
  <c r="B68" i="4"/>
  <c r="U68" i="4"/>
  <c r="B67" i="4"/>
  <c r="U67" i="4"/>
  <c r="B66" i="4"/>
  <c r="U66" i="4"/>
  <c r="B65" i="4"/>
  <c r="U65" i="4"/>
  <c r="B64" i="4"/>
  <c r="U64" i="4"/>
  <c r="B63" i="4"/>
  <c r="U63" i="4"/>
  <c r="B62" i="4"/>
  <c r="U62" i="4"/>
  <c r="B61" i="4"/>
  <c r="U61" i="4"/>
  <c r="B60" i="4"/>
  <c r="U60" i="4"/>
  <c r="B59" i="4"/>
  <c r="U59" i="4"/>
  <c r="B58" i="4"/>
  <c r="U58" i="4"/>
  <c r="B57" i="4"/>
  <c r="U57" i="4"/>
  <c r="B56" i="4"/>
  <c r="U56" i="4"/>
  <c r="B55" i="4"/>
  <c r="U55" i="4"/>
  <c r="B54" i="4"/>
  <c r="U54" i="4"/>
  <c r="B53" i="4"/>
  <c r="U53" i="4"/>
  <c r="B52" i="4"/>
  <c r="U52" i="4"/>
  <c r="B51" i="4"/>
  <c r="U51" i="4"/>
  <c r="B50" i="4"/>
  <c r="U50" i="4"/>
  <c r="B49" i="4"/>
  <c r="U49" i="4"/>
  <c r="B48" i="4"/>
  <c r="U48" i="4"/>
  <c r="B47" i="4"/>
  <c r="U47" i="4"/>
  <c r="B46" i="4"/>
  <c r="U46" i="4"/>
  <c r="B45" i="4"/>
  <c r="U45" i="4"/>
  <c r="B44" i="4"/>
  <c r="U44" i="4"/>
  <c r="B43" i="4"/>
  <c r="U43" i="4"/>
  <c r="B42" i="4"/>
  <c r="U42" i="4"/>
  <c r="B41" i="4"/>
  <c r="U41" i="4"/>
  <c r="B40" i="4"/>
  <c r="U40" i="4"/>
  <c r="B39" i="4"/>
  <c r="U39" i="4"/>
  <c r="B38" i="4"/>
  <c r="U38" i="4"/>
  <c r="B37" i="4"/>
  <c r="U37" i="4"/>
  <c r="B36" i="4"/>
  <c r="U36" i="4"/>
  <c r="B35" i="4"/>
  <c r="U35" i="4"/>
  <c r="B34" i="4"/>
  <c r="U34" i="4"/>
  <c r="B33" i="4"/>
  <c r="U33" i="4"/>
  <c r="B32" i="4"/>
  <c r="U32" i="4"/>
  <c r="B31" i="4"/>
  <c r="U31" i="4"/>
  <c r="B30" i="4"/>
  <c r="U30" i="4"/>
  <c r="B29" i="4"/>
  <c r="U29" i="4"/>
  <c r="B28" i="4"/>
  <c r="U28" i="4"/>
  <c r="B27" i="4"/>
  <c r="U27" i="4"/>
  <c r="B26" i="4"/>
  <c r="U26" i="4"/>
  <c r="B25" i="4"/>
  <c r="U25" i="4"/>
  <c r="B24" i="4"/>
  <c r="U24" i="4"/>
  <c r="B23" i="4"/>
  <c r="U23" i="4"/>
  <c r="B22" i="4"/>
  <c r="U22" i="4"/>
  <c r="B21" i="4"/>
  <c r="U21" i="4"/>
  <c r="B20" i="4"/>
  <c r="U20" i="4"/>
  <c r="B19" i="4"/>
  <c r="U19" i="4"/>
  <c r="B18" i="4"/>
  <c r="U18" i="4"/>
  <c r="B17" i="4"/>
  <c r="B16" i="4"/>
  <c r="B15" i="4"/>
  <c r="U15" i="4"/>
  <c r="B14" i="4"/>
  <c r="U14" i="4"/>
  <c r="C20" i="7"/>
  <c r="W10" i="4"/>
  <c r="T544" i="4"/>
  <c r="W544" i="4"/>
  <c r="T543" i="4"/>
  <c r="W543" i="4"/>
  <c r="T542" i="4"/>
  <c r="W542" i="4"/>
  <c r="T541" i="4"/>
  <c r="W541" i="4"/>
  <c r="T540" i="4"/>
  <c r="W540" i="4"/>
  <c r="T539" i="4"/>
  <c r="W539" i="4"/>
  <c r="T538" i="4"/>
  <c r="W538" i="4"/>
  <c r="T537" i="4"/>
  <c r="W537" i="4"/>
  <c r="T536" i="4"/>
  <c r="W536" i="4"/>
  <c r="T535" i="4"/>
  <c r="W535" i="4"/>
  <c r="T534" i="4"/>
  <c r="W534" i="4"/>
  <c r="T533" i="4"/>
  <c r="W533" i="4"/>
  <c r="T532" i="4"/>
  <c r="W532" i="4"/>
  <c r="T531" i="4"/>
  <c r="W531" i="4"/>
  <c r="T530" i="4"/>
  <c r="W530" i="4"/>
  <c r="T529" i="4"/>
  <c r="W529" i="4"/>
  <c r="T528" i="4"/>
  <c r="W528" i="4"/>
  <c r="T527" i="4"/>
  <c r="W527" i="4"/>
  <c r="T526" i="4"/>
  <c r="W526" i="4"/>
  <c r="T525" i="4"/>
  <c r="W525" i="4"/>
  <c r="T524" i="4"/>
  <c r="W524" i="4"/>
  <c r="T523" i="4"/>
  <c r="W523" i="4"/>
  <c r="T522" i="4"/>
  <c r="W522" i="4"/>
  <c r="T521" i="4"/>
  <c r="W521" i="4"/>
  <c r="T520" i="4"/>
  <c r="W520" i="4"/>
  <c r="T519" i="4"/>
  <c r="W519" i="4"/>
  <c r="T518" i="4"/>
  <c r="W518" i="4"/>
  <c r="T517" i="4"/>
  <c r="W517" i="4"/>
  <c r="T516" i="4"/>
  <c r="W516" i="4"/>
  <c r="T515" i="4"/>
  <c r="W515" i="4"/>
  <c r="T514" i="4"/>
  <c r="W514" i="4"/>
  <c r="T513" i="4"/>
  <c r="W513" i="4"/>
  <c r="T512" i="4"/>
  <c r="W512" i="4"/>
  <c r="T511" i="4"/>
  <c r="W511" i="4"/>
  <c r="T510" i="4"/>
  <c r="W510" i="4"/>
  <c r="T509" i="4"/>
  <c r="W509" i="4"/>
  <c r="T508" i="4"/>
  <c r="W508" i="4"/>
  <c r="T507" i="4"/>
  <c r="W507" i="4"/>
  <c r="T506" i="4"/>
  <c r="W506" i="4"/>
  <c r="T505" i="4"/>
  <c r="W505" i="4"/>
  <c r="T504" i="4"/>
  <c r="W504" i="4"/>
  <c r="T503" i="4"/>
  <c r="W503" i="4"/>
  <c r="T502" i="4"/>
  <c r="W502" i="4"/>
  <c r="T501" i="4"/>
  <c r="W501" i="4"/>
  <c r="T500" i="4"/>
  <c r="W500" i="4"/>
  <c r="T499" i="4"/>
  <c r="W499" i="4"/>
  <c r="T498" i="4"/>
  <c r="W498" i="4"/>
  <c r="T497" i="4"/>
  <c r="W497" i="4"/>
  <c r="T496" i="4"/>
  <c r="W496" i="4"/>
  <c r="T495" i="4"/>
  <c r="W495" i="4"/>
  <c r="T494" i="4"/>
  <c r="W494" i="4"/>
  <c r="T493" i="4"/>
  <c r="W493" i="4"/>
  <c r="T492" i="4"/>
  <c r="W492" i="4"/>
  <c r="T491" i="4"/>
  <c r="W491" i="4"/>
  <c r="T490" i="4"/>
  <c r="W490" i="4"/>
  <c r="T489" i="4"/>
  <c r="W489" i="4"/>
  <c r="T488" i="4"/>
  <c r="W488" i="4"/>
  <c r="T487" i="4"/>
  <c r="W487" i="4"/>
  <c r="T486" i="4"/>
  <c r="W486" i="4"/>
  <c r="T485" i="4"/>
  <c r="W485" i="4"/>
  <c r="T484" i="4"/>
  <c r="W484" i="4"/>
  <c r="T483" i="4"/>
  <c r="W483" i="4"/>
  <c r="T482" i="4"/>
  <c r="W482" i="4"/>
  <c r="T481" i="4"/>
  <c r="W481" i="4"/>
  <c r="T480" i="4"/>
  <c r="W480" i="4"/>
  <c r="T479" i="4"/>
  <c r="W479" i="4"/>
  <c r="T478" i="4"/>
  <c r="W478" i="4"/>
  <c r="T477" i="4"/>
  <c r="W477" i="4"/>
  <c r="T476" i="4"/>
  <c r="W476" i="4"/>
  <c r="T475" i="4"/>
  <c r="W475" i="4"/>
  <c r="T474" i="4"/>
  <c r="W474" i="4"/>
  <c r="T473" i="4"/>
  <c r="W473" i="4"/>
  <c r="T472" i="4"/>
  <c r="W472" i="4"/>
  <c r="T471" i="4"/>
  <c r="W471" i="4"/>
  <c r="T470" i="4"/>
  <c r="W470" i="4"/>
  <c r="T469" i="4"/>
  <c r="W469" i="4"/>
  <c r="T468" i="4"/>
  <c r="W468" i="4"/>
  <c r="T467" i="4"/>
  <c r="W467" i="4"/>
  <c r="T466" i="4"/>
  <c r="W466" i="4"/>
  <c r="T465" i="4"/>
  <c r="W465" i="4"/>
  <c r="T464" i="4"/>
  <c r="W464" i="4"/>
  <c r="T463" i="4"/>
  <c r="W463" i="4"/>
  <c r="T462" i="4"/>
  <c r="W462" i="4"/>
  <c r="T461" i="4"/>
  <c r="W461" i="4"/>
  <c r="T460" i="4"/>
  <c r="W460" i="4"/>
  <c r="T459" i="4"/>
  <c r="W459" i="4"/>
  <c r="T458" i="4"/>
  <c r="W458" i="4"/>
  <c r="T457" i="4"/>
  <c r="W457" i="4"/>
  <c r="T456" i="4"/>
  <c r="W456" i="4"/>
  <c r="T455" i="4"/>
  <c r="W455" i="4"/>
  <c r="T454" i="4"/>
  <c r="W454" i="4"/>
  <c r="T453" i="4"/>
  <c r="W453" i="4"/>
  <c r="T452" i="4"/>
  <c r="W452" i="4"/>
  <c r="T451" i="4"/>
  <c r="W451" i="4"/>
  <c r="T450" i="4"/>
  <c r="W450" i="4"/>
  <c r="T449" i="4"/>
  <c r="W449" i="4"/>
  <c r="T448" i="4"/>
  <c r="W448" i="4"/>
  <c r="T447" i="4"/>
  <c r="W447" i="4"/>
  <c r="T446" i="4"/>
  <c r="W446" i="4"/>
  <c r="T445" i="4"/>
  <c r="W445" i="4"/>
  <c r="T444" i="4"/>
  <c r="W444" i="4"/>
  <c r="T443" i="4"/>
  <c r="W443" i="4"/>
  <c r="T442" i="4"/>
  <c r="W442" i="4"/>
  <c r="T441" i="4"/>
  <c r="W441" i="4"/>
  <c r="T440" i="4"/>
  <c r="W440" i="4"/>
  <c r="T439" i="4"/>
  <c r="W439" i="4"/>
  <c r="T438" i="4"/>
  <c r="W438" i="4"/>
  <c r="T437" i="4"/>
  <c r="W437" i="4"/>
  <c r="T436" i="4"/>
  <c r="W436" i="4"/>
  <c r="T435" i="4"/>
  <c r="W435" i="4"/>
  <c r="T434" i="4"/>
  <c r="W434" i="4"/>
  <c r="T433" i="4"/>
  <c r="W433" i="4"/>
  <c r="T432" i="4"/>
  <c r="W432" i="4"/>
  <c r="T431" i="4"/>
  <c r="W431" i="4"/>
  <c r="T430" i="4"/>
  <c r="W430" i="4"/>
  <c r="T429" i="4"/>
  <c r="W429" i="4"/>
  <c r="T428" i="4"/>
  <c r="W428" i="4"/>
  <c r="T427" i="4"/>
  <c r="W427" i="4"/>
  <c r="T426" i="4"/>
  <c r="W426" i="4"/>
  <c r="T425" i="4"/>
  <c r="W425" i="4"/>
  <c r="T424" i="4"/>
  <c r="W424" i="4"/>
  <c r="T423" i="4"/>
  <c r="W423" i="4"/>
  <c r="T422" i="4"/>
  <c r="W422" i="4"/>
  <c r="T421" i="4"/>
  <c r="W421" i="4"/>
  <c r="T420" i="4"/>
  <c r="W420" i="4"/>
  <c r="T419" i="4"/>
  <c r="W419" i="4"/>
  <c r="T418" i="4"/>
  <c r="W418" i="4"/>
  <c r="T417" i="4"/>
  <c r="W417" i="4"/>
  <c r="T416" i="4"/>
  <c r="W416" i="4"/>
  <c r="T415" i="4"/>
  <c r="W415" i="4"/>
  <c r="T414" i="4"/>
  <c r="W414" i="4"/>
  <c r="T413" i="4"/>
  <c r="W413" i="4"/>
  <c r="T412" i="4"/>
  <c r="W412" i="4"/>
  <c r="T411" i="4"/>
  <c r="W411" i="4"/>
  <c r="T410" i="4"/>
  <c r="W410" i="4"/>
  <c r="T409" i="4"/>
  <c r="W409" i="4"/>
  <c r="T408" i="4"/>
  <c r="W408" i="4"/>
  <c r="T407" i="4"/>
  <c r="W407" i="4"/>
  <c r="T406" i="4"/>
  <c r="W406" i="4"/>
  <c r="T405" i="4"/>
  <c r="W405" i="4"/>
  <c r="T404" i="4"/>
  <c r="W404" i="4"/>
  <c r="T403" i="4"/>
  <c r="W403" i="4"/>
  <c r="T402" i="4"/>
  <c r="W402" i="4"/>
  <c r="T401" i="4"/>
  <c r="W401" i="4"/>
  <c r="T400" i="4"/>
  <c r="W400" i="4"/>
  <c r="T399" i="4"/>
  <c r="W399" i="4"/>
  <c r="T398" i="4"/>
  <c r="W398" i="4"/>
  <c r="T397" i="4"/>
  <c r="W397" i="4"/>
  <c r="T396" i="4"/>
  <c r="W396" i="4"/>
  <c r="T395" i="4"/>
  <c r="W395" i="4"/>
  <c r="T394" i="4"/>
  <c r="W394" i="4"/>
  <c r="T393" i="4"/>
  <c r="W393" i="4"/>
  <c r="T392" i="4"/>
  <c r="W392" i="4"/>
  <c r="T391" i="4"/>
  <c r="W391" i="4"/>
  <c r="T390" i="4"/>
  <c r="W390" i="4"/>
  <c r="T389" i="4"/>
  <c r="W389" i="4"/>
  <c r="T388" i="4"/>
  <c r="W388" i="4"/>
  <c r="T387" i="4"/>
  <c r="W387" i="4"/>
  <c r="T386" i="4"/>
  <c r="W386" i="4"/>
  <c r="T385" i="4"/>
  <c r="W385" i="4"/>
  <c r="T384" i="4"/>
  <c r="W384" i="4"/>
  <c r="T383" i="4"/>
  <c r="W383" i="4"/>
  <c r="T382" i="4"/>
  <c r="W382" i="4"/>
  <c r="T381" i="4"/>
  <c r="W381" i="4"/>
  <c r="T380" i="4"/>
  <c r="W380" i="4"/>
  <c r="T379" i="4"/>
  <c r="W379" i="4"/>
  <c r="T378" i="4"/>
  <c r="W378" i="4"/>
  <c r="T377" i="4"/>
  <c r="W377" i="4"/>
  <c r="T376" i="4"/>
  <c r="W376" i="4"/>
  <c r="T375" i="4"/>
  <c r="W375" i="4"/>
  <c r="T374" i="4"/>
  <c r="W374" i="4"/>
  <c r="T373" i="4"/>
  <c r="W373" i="4"/>
  <c r="T372" i="4"/>
  <c r="W372" i="4"/>
  <c r="T371" i="4"/>
  <c r="W371" i="4"/>
  <c r="T370" i="4"/>
  <c r="W370" i="4"/>
  <c r="T369" i="4"/>
  <c r="W369" i="4"/>
  <c r="T368" i="4"/>
  <c r="W368" i="4"/>
  <c r="T367" i="4"/>
  <c r="W367" i="4"/>
  <c r="T366" i="4"/>
  <c r="W366" i="4"/>
  <c r="T365" i="4"/>
  <c r="W365" i="4"/>
  <c r="T364" i="4"/>
  <c r="W364" i="4"/>
  <c r="T363" i="4"/>
  <c r="W363" i="4"/>
  <c r="T362" i="4"/>
  <c r="W362" i="4"/>
  <c r="T361" i="4"/>
  <c r="W361" i="4"/>
  <c r="T360" i="4"/>
  <c r="W360" i="4"/>
  <c r="T359" i="4"/>
  <c r="W359" i="4"/>
  <c r="T358" i="4"/>
  <c r="W358" i="4"/>
  <c r="T357" i="4"/>
  <c r="W357" i="4"/>
  <c r="T356" i="4"/>
  <c r="W356" i="4"/>
  <c r="T355" i="4"/>
  <c r="W355" i="4"/>
  <c r="T354" i="4"/>
  <c r="W354" i="4"/>
  <c r="T353" i="4"/>
  <c r="W353" i="4"/>
  <c r="T352" i="4"/>
  <c r="W352" i="4"/>
  <c r="T351" i="4"/>
  <c r="W351" i="4"/>
  <c r="T350" i="4"/>
  <c r="W350" i="4"/>
  <c r="T349" i="4"/>
  <c r="W349" i="4"/>
  <c r="T348" i="4"/>
  <c r="W348" i="4"/>
  <c r="T347" i="4"/>
  <c r="W347" i="4"/>
  <c r="T346" i="4"/>
  <c r="W346" i="4"/>
  <c r="T345" i="4"/>
  <c r="W345" i="4"/>
  <c r="T344" i="4"/>
  <c r="W344" i="4"/>
  <c r="T343" i="4"/>
  <c r="W343" i="4"/>
  <c r="T342" i="4"/>
  <c r="W342" i="4"/>
  <c r="T341" i="4"/>
  <c r="W341" i="4"/>
  <c r="T340" i="4"/>
  <c r="W340" i="4"/>
  <c r="T339" i="4"/>
  <c r="W339" i="4"/>
  <c r="T338" i="4"/>
  <c r="W338" i="4"/>
  <c r="T337" i="4"/>
  <c r="W337" i="4"/>
  <c r="T336" i="4"/>
  <c r="W336" i="4"/>
  <c r="T335" i="4"/>
  <c r="W335" i="4"/>
  <c r="T334" i="4"/>
  <c r="W334" i="4"/>
  <c r="T333" i="4"/>
  <c r="W333" i="4"/>
  <c r="T332" i="4"/>
  <c r="W332" i="4"/>
  <c r="T331" i="4"/>
  <c r="W331" i="4"/>
  <c r="T330" i="4"/>
  <c r="W330" i="4"/>
  <c r="T329" i="4"/>
  <c r="W329" i="4"/>
  <c r="T328" i="4"/>
  <c r="W328" i="4"/>
  <c r="T327" i="4"/>
  <c r="W327" i="4"/>
  <c r="T326" i="4"/>
  <c r="W326" i="4"/>
  <c r="T325" i="4"/>
  <c r="W325" i="4"/>
  <c r="T324" i="4"/>
  <c r="W324" i="4"/>
  <c r="T323" i="4"/>
  <c r="W323" i="4"/>
  <c r="T322" i="4"/>
  <c r="W322" i="4"/>
  <c r="T321" i="4"/>
  <c r="W321" i="4"/>
  <c r="T320" i="4"/>
  <c r="W320" i="4"/>
  <c r="T319" i="4"/>
  <c r="W319" i="4"/>
  <c r="T318" i="4"/>
  <c r="W318" i="4"/>
  <c r="T317" i="4"/>
  <c r="W317" i="4"/>
  <c r="T316" i="4"/>
  <c r="W316" i="4"/>
  <c r="T315" i="4"/>
  <c r="W315" i="4"/>
  <c r="T314" i="4"/>
  <c r="W314" i="4"/>
  <c r="T313" i="4"/>
  <c r="W313" i="4"/>
  <c r="T312" i="4"/>
  <c r="W312" i="4"/>
  <c r="T311" i="4"/>
  <c r="W311" i="4"/>
  <c r="T310" i="4"/>
  <c r="W310" i="4"/>
  <c r="T309" i="4"/>
  <c r="W309" i="4"/>
  <c r="T308" i="4"/>
  <c r="W308" i="4"/>
  <c r="T307" i="4"/>
  <c r="W307" i="4"/>
  <c r="T306" i="4"/>
  <c r="W306" i="4"/>
  <c r="T305" i="4"/>
  <c r="W305" i="4"/>
  <c r="T304" i="4"/>
  <c r="W304" i="4"/>
  <c r="T303" i="4"/>
  <c r="W303" i="4"/>
  <c r="T302" i="4"/>
  <c r="W302" i="4"/>
  <c r="T301" i="4"/>
  <c r="W301" i="4"/>
  <c r="T300" i="4"/>
  <c r="W300" i="4"/>
  <c r="T299" i="4"/>
  <c r="W299" i="4"/>
  <c r="T298" i="4"/>
  <c r="W298" i="4"/>
  <c r="T297" i="4"/>
  <c r="W297" i="4"/>
  <c r="T296" i="4"/>
  <c r="W296" i="4"/>
  <c r="T295" i="4"/>
  <c r="W295" i="4"/>
  <c r="T294" i="4"/>
  <c r="W294" i="4"/>
  <c r="T293" i="4"/>
  <c r="W293" i="4"/>
  <c r="T292" i="4"/>
  <c r="W292" i="4"/>
  <c r="T291" i="4"/>
  <c r="W291" i="4"/>
  <c r="T290" i="4"/>
  <c r="W290" i="4"/>
  <c r="T289" i="4"/>
  <c r="W289" i="4"/>
  <c r="T288" i="4"/>
  <c r="W288" i="4"/>
  <c r="T287" i="4"/>
  <c r="W287" i="4"/>
  <c r="T286" i="4"/>
  <c r="W286" i="4"/>
  <c r="T285" i="4"/>
  <c r="W285" i="4"/>
  <c r="T284" i="4"/>
  <c r="W284" i="4"/>
  <c r="T283" i="4"/>
  <c r="W283" i="4"/>
  <c r="T282" i="4"/>
  <c r="W282" i="4"/>
  <c r="T281" i="4"/>
  <c r="W281" i="4"/>
  <c r="T280" i="4"/>
  <c r="W280" i="4"/>
  <c r="T279" i="4"/>
  <c r="W279" i="4"/>
  <c r="T278" i="4"/>
  <c r="W278" i="4"/>
  <c r="T277" i="4"/>
  <c r="W277" i="4"/>
  <c r="T276" i="4"/>
  <c r="W276" i="4"/>
  <c r="T275" i="4"/>
  <c r="W275" i="4"/>
  <c r="T274" i="4"/>
  <c r="W274" i="4"/>
  <c r="T273" i="4"/>
  <c r="W273" i="4"/>
  <c r="T272" i="4"/>
  <c r="W272" i="4"/>
  <c r="T271" i="4"/>
  <c r="W271" i="4"/>
  <c r="T270" i="4"/>
  <c r="W270" i="4"/>
  <c r="T269" i="4"/>
  <c r="W269" i="4"/>
  <c r="T268" i="4"/>
  <c r="W268" i="4"/>
  <c r="T267" i="4"/>
  <c r="W267" i="4"/>
  <c r="T266" i="4"/>
  <c r="W266" i="4"/>
  <c r="T265" i="4"/>
  <c r="W265" i="4"/>
  <c r="T264" i="4"/>
  <c r="W264" i="4"/>
  <c r="T263" i="4"/>
  <c r="W263" i="4"/>
  <c r="T262" i="4"/>
  <c r="W262" i="4"/>
  <c r="T261" i="4"/>
  <c r="W261" i="4"/>
  <c r="T260" i="4"/>
  <c r="W260" i="4"/>
  <c r="T259" i="4"/>
  <c r="W259" i="4"/>
  <c r="T258" i="4"/>
  <c r="W258" i="4"/>
  <c r="T257" i="4"/>
  <c r="W257" i="4"/>
  <c r="T256" i="4"/>
  <c r="W256" i="4"/>
  <c r="T255" i="4"/>
  <c r="W255" i="4"/>
  <c r="T254" i="4"/>
  <c r="W254" i="4"/>
  <c r="T253" i="4"/>
  <c r="W253" i="4"/>
  <c r="T252" i="4"/>
  <c r="W252" i="4"/>
  <c r="T251" i="4"/>
  <c r="W251" i="4"/>
  <c r="T250" i="4"/>
  <c r="W250" i="4"/>
  <c r="T249" i="4"/>
  <c r="W249" i="4"/>
  <c r="T248" i="4"/>
  <c r="W248" i="4"/>
  <c r="T247" i="4"/>
  <c r="W247" i="4"/>
  <c r="T246" i="4"/>
  <c r="W246" i="4"/>
  <c r="T245" i="4"/>
  <c r="W245" i="4"/>
  <c r="T244" i="4"/>
  <c r="W244" i="4"/>
  <c r="T243" i="4"/>
  <c r="W243" i="4"/>
  <c r="T242" i="4"/>
  <c r="W242" i="4"/>
  <c r="T241" i="4"/>
  <c r="W241" i="4"/>
  <c r="T240" i="4"/>
  <c r="W240" i="4"/>
  <c r="T239" i="4"/>
  <c r="W239" i="4"/>
  <c r="T238" i="4"/>
  <c r="W238" i="4"/>
  <c r="T237" i="4"/>
  <c r="W237" i="4"/>
  <c r="T236" i="4"/>
  <c r="W236" i="4"/>
  <c r="T235" i="4"/>
  <c r="W235" i="4"/>
  <c r="T234" i="4"/>
  <c r="W234" i="4"/>
  <c r="T233" i="4"/>
  <c r="W233" i="4"/>
  <c r="T232" i="4"/>
  <c r="W232" i="4"/>
  <c r="T231" i="4"/>
  <c r="W231" i="4"/>
  <c r="T230" i="4"/>
  <c r="W230" i="4"/>
  <c r="T229" i="4"/>
  <c r="W229" i="4"/>
  <c r="T228" i="4"/>
  <c r="W228" i="4"/>
  <c r="T227" i="4"/>
  <c r="W227" i="4"/>
  <c r="T226" i="4"/>
  <c r="W226" i="4"/>
  <c r="T225" i="4"/>
  <c r="W225" i="4"/>
  <c r="T224" i="4"/>
  <c r="W224" i="4"/>
  <c r="T223" i="4"/>
  <c r="W223" i="4"/>
  <c r="T222" i="4"/>
  <c r="W222" i="4"/>
  <c r="T221" i="4"/>
  <c r="W221" i="4"/>
  <c r="T220" i="4"/>
  <c r="W220" i="4"/>
  <c r="T219" i="4"/>
  <c r="W219" i="4"/>
  <c r="T218" i="4"/>
  <c r="W218" i="4"/>
  <c r="T217" i="4"/>
  <c r="W217" i="4"/>
  <c r="T216" i="4"/>
  <c r="W216" i="4"/>
  <c r="T215" i="4"/>
  <c r="W215" i="4"/>
  <c r="T214" i="4"/>
  <c r="W214" i="4"/>
  <c r="T213" i="4"/>
  <c r="W213" i="4"/>
  <c r="T212" i="4"/>
  <c r="W212" i="4"/>
  <c r="T211" i="4"/>
  <c r="W211" i="4"/>
  <c r="T210" i="4"/>
  <c r="W210" i="4"/>
  <c r="T209" i="4"/>
  <c r="W209" i="4"/>
  <c r="T208" i="4"/>
  <c r="W208" i="4"/>
  <c r="T207" i="4"/>
  <c r="W207" i="4"/>
  <c r="T206" i="4"/>
  <c r="W206" i="4"/>
  <c r="T205" i="4"/>
  <c r="W205" i="4"/>
  <c r="T204" i="4"/>
  <c r="W204" i="4"/>
  <c r="T203" i="4"/>
  <c r="W203" i="4"/>
  <c r="T202" i="4"/>
  <c r="W202" i="4"/>
  <c r="T201" i="4"/>
  <c r="W201" i="4"/>
  <c r="T200" i="4"/>
  <c r="W200" i="4"/>
  <c r="T199" i="4"/>
  <c r="W199" i="4"/>
  <c r="T198" i="4"/>
  <c r="W198" i="4"/>
  <c r="T197" i="4"/>
  <c r="W197" i="4"/>
  <c r="T196" i="4"/>
  <c r="W196" i="4"/>
  <c r="T195" i="4"/>
  <c r="W195" i="4"/>
  <c r="T194" i="4"/>
  <c r="W194" i="4"/>
  <c r="T193" i="4"/>
  <c r="W193" i="4"/>
  <c r="T192" i="4"/>
  <c r="W192" i="4"/>
  <c r="T191" i="4"/>
  <c r="W191" i="4"/>
  <c r="T190" i="4"/>
  <c r="W190" i="4"/>
  <c r="T189" i="4"/>
  <c r="W189" i="4"/>
  <c r="T188" i="4"/>
  <c r="W188" i="4"/>
  <c r="T187" i="4"/>
  <c r="W187" i="4"/>
  <c r="T186" i="4"/>
  <c r="W186" i="4"/>
  <c r="T185" i="4"/>
  <c r="W185" i="4"/>
  <c r="T184" i="4"/>
  <c r="W184" i="4"/>
  <c r="T183" i="4"/>
  <c r="W183" i="4"/>
  <c r="T182" i="4"/>
  <c r="W182" i="4"/>
  <c r="T181" i="4"/>
  <c r="W181" i="4"/>
  <c r="T180" i="4"/>
  <c r="W180" i="4"/>
  <c r="T179" i="4"/>
  <c r="W179" i="4"/>
  <c r="T178" i="4"/>
  <c r="W178" i="4"/>
  <c r="T177" i="4"/>
  <c r="W177" i="4"/>
  <c r="T176" i="4"/>
  <c r="W176" i="4"/>
  <c r="T175" i="4"/>
  <c r="W175" i="4"/>
  <c r="T174" i="4"/>
  <c r="W174" i="4"/>
  <c r="T173" i="4"/>
  <c r="W173" i="4"/>
  <c r="T172" i="4"/>
  <c r="W172" i="4"/>
  <c r="T171" i="4"/>
  <c r="W171" i="4"/>
  <c r="T170" i="4"/>
  <c r="W170" i="4"/>
  <c r="T169" i="4"/>
  <c r="W169" i="4"/>
  <c r="T168" i="4"/>
  <c r="W168" i="4"/>
  <c r="T167" i="4"/>
  <c r="W167" i="4"/>
  <c r="T166" i="4"/>
  <c r="W166" i="4"/>
  <c r="T165" i="4"/>
  <c r="W165" i="4"/>
  <c r="T164" i="4"/>
  <c r="W164" i="4"/>
  <c r="T163" i="4"/>
  <c r="W163" i="4"/>
  <c r="T162" i="4"/>
  <c r="W162" i="4"/>
  <c r="T161" i="4"/>
  <c r="W161" i="4"/>
  <c r="T160" i="4"/>
  <c r="W160" i="4"/>
  <c r="T159" i="4"/>
  <c r="W159" i="4"/>
  <c r="T158" i="4"/>
  <c r="W158" i="4"/>
  <c r="T157" i="4"/>
  <c r="W157" i="4"/>
  <c r="T156" i="4"/>
  <c r="W156" i="4"/>
  <c r="T155" i="4"/>
  <c r="W155" i="4"/>
  <c r="T154" i="4"/>
  <c r="W154" i="4"/>
  <c r="T153" i="4"/>
  <c r="W153" i="4"/>
  <c r="T152" i="4"/>
  <c r="W152" i="4"/>
  <c r="T151" i="4"/>
  <c r="W151" i="4"/>
  <c r="T150" i="4"/>
  <c r="W150" i="4"/>
  <c r="T149" i="4"/>
  <c r="W149" i="4"/>
  <c r="T148" i="4"/>
  <c r="W148" i="4"/>
  <c r="T147" i="4"/>
  <c r="W147" i="4"/>
  <c r="T146" i="4"/>
  <c r="W146" i="4"/>
  <c r="T145" i="4"/>
  <c r="W145" i="4"/>
  <c r="T144" i="4"/>
  <c r="W144" i="4"/>
  <c r="T143" i="4"/>
  <c r="W143" i="4"/>
  <c r="T142" i="4"/>
  <c r="W142" i="4"/>
  <c r="T141" i="4"/>
  <c r="W141" i="4"/>
  <c r="T140" i="4"/>
  <c r="W140" i="4"/>
  <c r="T139" i="4"/>
  <c r="W139" i="4"/>
  <c r="T138" i="4"/>
  <c r="W138" i="4"/>
  <c r="T137" i="4"/>
  <c r="W137" i="4"/>
  <c r="T136" i="4"/>
  <c r="W136" i="4"/>
  <c r="T135" i="4"/>
  <c r="W135" i="4"/>
  <c r="T134" i="4"/>
  <c r="W134" i="4"/>
  <c r="T133" i="4"/>
  <c r="W133" i="4"/>
  <c r="T132" i="4"/>
  <c r="W132" i="4"/>
  <c r="T131" i="4"/>
  <c r="W131" i="4"/>
  <c r="T130" i="4"/>
  <c r="W130" i="4"/>
  <c r="T129" i="4"/>
  <c r="W129" i="4"/>
  <c r="T128" i="4"/>
  <c r="W128" i="4"/>
  <c r="T127" i="4"/>
  <c r="W127" i="4"/>
  <c r="T126" i="4"/>
  <c r="W126" i="4"/>
  <c r="T125" i="4"/>
  <c r="W125" i="4"/>
  <c r="T124" i="4"/>
  <c r="W124" i="4"/>
  <c r="T123" i="4"/>
  <c r="W123" i="4"/>
  <c r="T122" i="4"/>
  <c r="W122" i="4"/>
  <c r="T121" i="4"/>
  <c r="W121" i="4"/>
  <c r="T120" i="4"/>
  <c r="W120" i="4"/>
  <c r="T119" i="4"/>
  <c r="W119" i="4"/>
  <c r="T118" i="4"/>
  <c r="W118" i="4"/>
  <c r="T117" i="4"/>
  <c r="W117" i="4"/>
  <c r="T116" i="4"/>
  <c r="W116" i="4"/>
  <c r="T115" i="4"/>
  <c r="W115" i="4"/>
  <c r="T114" i="4"/>
  <c r="W114" i="4"/>
  <c r="T113" i="4"/>
  <c r="W113" i="4"/>
  <c r="T112" i="4"/>
  <c r="W112" i="4"/>
  <c r="T111" i="4"/>
  <c r="W111" i="4"/>
  <c r="T110" i="4"/>
  <c r="W110" i="4"/>
  <c r="T109" i="4"/>
  <c r="W109" i="4"/>
  <c r="T108" i="4"/>
  <c r="W108" i="4"/>
  <c r="T107" i="4"/>
  <c r="W107" i="4"/>
  <c r="T106" i="4"/>
  <c r="W106" i="4"/>
  <c r="T105" i="4"/>
  <c r="W105" i="4"/>
  <c r="T104" i="4"/>
  <c r="W104" i="4"/>
  <c r="T103" i="4"/>
  <c r="W103" i="4"/>
  <c r="T102" i="4"/>
  <c r="W102" i="4"/>
  <c r="T101" i="4"/>
  <c r="W101" i="4"/>
  <c r="T100" i="4"/>
  <c r="W100" i="4"/>
  <c r="T99" i="4"/>
  <c r="W99" i="4"/>
  <c r="T98" i="4"/>
  <c r="W98" i="4"/>
  <c r="T97" i="4"/>
  <c r="W97" i="4"/>
  <c r="T96" i="4"/>
  <c r="W96" i="4"/>
  <c r="T95" i="4"/>
  <c r="W95" i="4"/>
  <c r="T94" i="4"/>
  <c r="W94" i="4"/>
  <c r="T93" i="4"/>
  <c r="W93" i="4"/>
  <c r="T92" i="4"/>
  <c r="W92" i="4"/>
  <c r="T91" i="4"/>
  <c r="W91" i="4"/>
  <c r="T90" i="4"/>
  <c r="W90" i="4"/>
  <c r="T89" i="4"/>
  <c r="W89" i="4"/>
  <c r="T88" i="4"/>
  <c r="W88" i="4"/>
  <c r="T87" i="4"/>
  <c r="W87" i="4"/>
  <c r="T86" i="4"/>
  <c r="W86" i="4"/>
  <c r="T85" i="4"/>
  <c r="W85" i="4"/>
  <c r="T84" i="4"/>
  <c r="W84" i="4"/>
  <c r="T83" i="4"/>
  <c r="W83" i="4"/>
  <c r="T82" i="4"/>
  <c r="W82" i="4"/>
  <c r="T81" i="4"/>
  <c r="W81" i="4"/>
  <c r="T80" i="4"/>
  <c r="W80" i="4"/>
  <c r="T79" i="4"/>
  <c r="W79" i="4"/>
  <c r="T78" i="4"/>
  <c r="W78" i="4"/>
  <c r="T77" i="4"/>
  <c r="W77" i="4"/>
  <c r="T76" i="4"/>
  <c r="W76" i="4"/>
  <c r="T75" i="4"/>
  <c r="W75" i="4"/>
  <c r="T74" i="4"/>
  <c r="W74" i="4"/>
  <c r="T73" i="4"/>
  <c r="W73" i="4"/>
  <c r="T72" i="4"/>
  <c r="W72" i="4"/>
  <c r="T71" i="4"/>
  <c r="W71" i="4"/>
  <c r="T70" i="4"/>
  <c r="W70" i="4"/>
  <c r="T69" i="4"/>
  <c r="W69" i="4"/>
  <c r="T68" i="4"/>
  <c r="W68" i="4"/>
  <c r="T67" i="4"/>
  <c r="W67" i="4"/>
  <c r="T66" i="4"/>
  <c r="W66" i="4"/>
  <c r="T65" i="4"/>
  <c r="W65" i="4"/>
  <c r="T64" i="4"/>
  <c r="W64" i="4"/>
  <c r="T63" i="4"/>
  <c r="W63" i="4"/>
  <c r="T62" i="4"/>
  <c r="W62" i="4"/>
  <c r="T61" i="4"/>
  <c r="W61" i="4"/>
  <c r="T60" i="4"/>
  <c r="W60" i="4"/>
  <c r="T59" i="4"/>
  <c r="W59" i="4"/>
  <c r="T58" i="4"/>
  <c r="W58" i="4"/>
  <c r="T57" i="4"/>
  <c r="W57" i="4"/>
  <c r="T56" i="4"/>
  <c r="W56" i="4"/>
  <c r="T55" i="4"/>
  <c r="W55" i="4"/>
  <c r="T54" i="4"/>
  <c r="W54" i="4"/>
  <c r="T53" i="4"/>
  <c r="W53" i="4"/>
  <c r="T52" i="4"/>
  <c r="W52" i="4"/>
  <c r="T51" i="4"/>
  <c r="W51" i="4"/>
  <c r="T50" i="4"/>
  <c r="W50" i="4"/>
  <c r="T49" i="4"/>
  <c r="W49" i="4"/>
  <c r="T48" i="4"/>
  <c r="W48" i="4"/>
  <c r="T47" i="4"/>
  <c r="W47" i="4"/>
  <c r="T46" i="4"/>
  <c r="W46" i="4"/>
  <c r="T45" i="4"/>
  <c r="W45" i="4"/>
  <c r="T44" i="4"/>
  <c r="W44" i="4"/>
  <c r="T43" i="4"/>
  <c r="W43" i="4"/>
  <c r="T42" i="4"/>
  <c r="W42" i="4"/>
  <c r="T41" i="4"/>
  <c r="W41" i="4"/>
  <c r="T40" i="4"/>
  <c r="W40" i="4"/>
  <c r="T39" i="4"/>
  <c r="W39" i="4"/>
  <c r="T38" i="4"/>
  <c r="W38" i="4"/>
  <c r="T37" i="4"/>
  <c r="W37" i="4"/>
  <c r="T36" i="4"/>
  <c r="W36" i="4"/>
  <c r="T35" i="4"/>
  <c r="W35" i="4"/>
  <c r="T34" i="4"/>
  <c r="W34" i="4"/>
  <c r="T33" i="4"/>
  <c r="W33" i="4"/>
  <c r="T32" i="4"/>
  <c r="W32" i="4"/>
  <c r="T31" i="4"/>
  <c r="W31" i="4"/>
  <c r="T30" i="4"/>
  <c r="W30" i="4"/>
  <c r="T29" i="4"/>
  <c r="W29" i="4"/>
  <c r="T28" i="4"/>
  <c r="W28" i="4"/>
  <c r="T27" i="4"/>
  <c r="W27" i="4"/>
  <c r="T26" i="4"/>
  <c r="W26" i="4"/>
  <c r="T25" i="4"/>
  <c r="W25" i="4"/>
  <c r="T24" i="4"/>
  <c r="W24" i="4"/>
  <c r="T23" i="4"/>
  <c r="W23" i="4"/>
  <c r="T22" i="4"/>
  <c r="W22" i="4"/>
  <c r="T21" i="4"/>
  <c r="W21" i="4"/>
  <c r="T20" i="4"/>
  <c r="W20" i="4"/>
  <c r="T19" i="4"/>
  <c r="W19" i="4"/>
  <c r="T18" i="4"/>
  <c r="W18" i="4"/>
  <c r="T15" i="4"/>
  <c r="W15" i="4"/>
  <c r="T14" i="4"/>
  <c r="W14" i="4"/>
  <c r="T16" i="4"/>
  <c r="H4" i="9"/>
  <c r="G6" i="9"/>
  <c r="K6" i="9"/>
  <c r="T17" i="4"/>
  <c r="H9" i="9"/>
  <c r="G11" i="9"/>
  <c r="K11" i="9"/>
  <c r="K13" i="9"/>
  <c r="W17" i="4"/>
  <c r="I9" i="9"/>
  <c r="K9" i="9"/>
  <c r="I11" i="9"/>
  <c r="W16" i="4"/>
  <c r="I4" i="9"/>
  <c r="K4" i="9"/>
  <c r="I6" i="9"/>
</calcChain>
</file>

<file path=xl/sharedStrings.xml><?xml version="1.0" encoding="utf-8"?>
<sst xmlns="http://schemas.openxmlformats.org/spreadsheetml/2006/main" count="9190" uniqueCount="405">
  <si>
    <t>Spreadsheet prepared by Dr. Gordon Gilmore of Nuclear Training Services Ltd.</t>
  </si>
  <si>
    <t>Nuclide</t>
  </si>
  <si>
    <t>u</t>
  </si>
  <si>
    <t>MeV</t>
  </si>
  <si>
    <t>Atomic Masses</t>
  </si>
  <si>
    <t>N:\NTSNet\gspec\spreadsheets\[atomic-masses.xls]Atomic Mass Table</t>
  </si>
  <si>
    <t xml:space="preserve">Data taken from the 1995 update to the atomic mass evaluation  by G.Audi and A.H.Wapstra                                           </t>
  </si>
  <si>
    <t>Nuclear Physics A595 vol. 4 p.409-480, December 25, 1995</t>
  </si>
  <si>
    <r>
      <rPr>
        <u/>
        <sz val="10"/>
        <color indexed="16"/>
        <rFont val="Arial"/>
      </rPr>
      <t>http://physics.nist.gov/PhysRefData/Compositions/mass_rmd.mas95round.txt</t>
    </r>
  </si>
  <si>
    <t>Some columns hidden - sheet protected, but not passworded</t>
  </si>
  <si>
    <t xml:space="preserve">Mass Excess </t>
  </si>
  <si>
    <t>Binding Energy</t>
  </si>
  <si>
    <t xml:space="preserve">Beta Decay Energy </t>
  </si>
  <si>
    <t xml:space="preserve">Atomic Mass </t>
  </si>
  <si>
    <t>Atomic Mass</t>
  </si>
  <si>
    <t>A</t>
  </si>
  <si>
    <t>N-Z</t>
  </si>
  <si>
    <t>N</t>
  </si>
  <si>
    <t>Z</t>
  </si>
  <si>
    <t>Elmt</t>
  </si>
  <si>
    <t>O</t>
  </si>
  <si>
    <t>(keV)</t>
  </si>
  <si>
    <t>Uncert</t>
  </si>
  <si>
    <t xml:space="preserve"> (keV)</t>
  </si>
  <si>
    <t>(micro-u)</t>
  </si>
  <si>
    <t>(u)</t>
  </si>
  <si>
    <t>(keV/ nucleon)</t>
  </si>
  <si>
    <t>n</t>
  </si>
  <si>
    <t>B-</t>
  </si>
  <si>
    <t>H</t>
  </si>
  <si>
    <t>*</t>
  </si>
  <si>
    <t>He</t>
  </si>
  <si>
    <t>-n</t>
  </si>
  <si>
    <t>Li</t>
  </si>
  <si>
    <t>-p</t>
  </si>
  <si>
    <t>-nn</t>
  </si>
  <si>
    <t>Be</t>
  </si>
  <si>
    <t>x</t>
  </si>
  <si>
    <t>-3n</t>
  </si>
  <si>
    <t>-</t>
  </si>
  <si>
    <t>+</t>
  </si>
  <si>
    <t>B</t>
  </si>
  <si>
    <t>+3n</t>
  </si>
  <si>
    <t>C</t>
  </si>
  <si>
    <t>4n</t>
  </si>
  <si>
    <t>++</t>
  </si>
  <si>
    <t>-pp</t>
  </si>
  <si>
    <t>-N</t>
  </si>
  <si>
    <t>+pn</t>
  </si>
  <si>
    <t>IT</t>
  </si>
  <si>
    <t>F</t>
  </si>
  <si>
    <t>+3p</t>
  </si>
  <si>
    <t>p4n</t>
  </si>
  <si>
    <t>Ne</t>
  </si>
  <si>
    <t>--</t>
  </si>
  <si>
    <t>2p-n</t>
  </si>
  <si>
    <t>+p</t>
  </si>
  <si>
    <t>Na</t>
  </si>
  <si>
    <t>p-2n</t>
  </si>
  <si>
    <t>Mg</t>
  </si>
  <si>
    <t>Al</t>
  </si>
  <si>
    <t>-4n</t>
  </si>
  <si>
    <t>+nn</t>
  </si>
  <si>
    <t>Si</t>
  </si>
  <si>
    <t>P</t>
  </si>
  <si>
    <t>-P</t>
  </si>
  <si>
    <t>S</t>
  </si>
  <si>
    <t>Cl</t>
  </si>
  <si>
    <t>Ar</t>
  </si>
  <si>
    <t>+N</t>
  </si>
  <si>
    <t>K</t>
  </si>
  <si>
    <t>+n2p</t>
  </si>
  <si>
    <t>+pp</t>
  </si>
  <si>
    <t>Ca</t>
  </si>
  <si>
    <t>+P</t>
  </si>
  <si>
    <t>Sc</t>
  </si>
  <si>
    <t>Ti</t>
  </si>
  <si>
    <t>2n-p</t>
  </si>
  <si>
    <t>V</t>
  </si>
  <si>
    <t>Cr</t>
  </si>
  <si>
    <t>2p3n</t>
  </si>
  <si>
    <t>-n2p</t>
  </si>
  <si>
    <t>+a</t>
  </si>
  <si>
    <t>-a</t>
  </si>
  <si>
    <t>Mn</t>
  </si>
  <si>
    <t>Fe</t>
  </si>
  <si>
    <t>Co</t>
  </si>
  <si>
    <t>-pn</t>
  </si>
  <si>
    <t>Ni</t>
  </si>
  <si>
    <t>-p2n</t>
  </si>
  <si>
    <t>Cu</t>
  </si>
  <si>
    <t>Zn</t>
  </si>
  <si>
    <t>Ga</t>
  </si>
  <si>
    <t>Ge</t>
  </si>
  <si>
    <t>As</t>
  </si>
  <si>
    <t>p2n</t>
  </si>
  <si>
    <t>3p2n</t>
  </si>
  <si>
    <t>ep</t>
  </si>
  <si>
    <t>Se</t>
  </si>
  <si>
    <t>Br</t>
  </si>
  <si>
    <t>Kr</t>
  </si>
  <si>
    <t>Rb</t>
  </si>
  <si>
    <t>Sr</t>
  </si>
  <si>
    <t>Y</t>
  </si>
  <si>
    <t>Zr</t>
  </si>
  <si>
    <t>Nb</t>
  </si>
  <si>
    <t>Mo</t>
  </si>
  <si>
    <t>Tc</t>
  </si>
  <si>
    <t>Ru</t>
  </si>
  <si>
    <t>Rh</t>
  </si>
  <si>
    <t>Pd</t>
  </si>
  <si>
    <t>Ag</t>
  </si>
  <si>
    <t>Cd</t>
  </si>
  <si>
    <t>In</t>
  </si>
  <si>
    <t>Sn</t>
  </si>
  <si>
    <t>Sb</t>
  </si>
  <si>
    <t>Te</t>
  </si>
  <si>
    <t>I</t>
  </si>
  <si>
    <t>Xe</t>
  </si>
  <si>
    <t>Cs</t>
  </si>
  <si>
    <t>-ea</t>
  </si>
  <si>
    <t>Ba</t>
  </si>
  <si>
    <t>La</t>
  </si>
  <si>
    <t>Ce</t>
  </si>
  <si>
    <t>Pr</t>
  </si>
  <si>
    <t>Nd</t>
  </si>
  <si>
    <t>Pm</t>
  </si>
  <si>
    <t>Sm</t>
  </si>
  <si>
    <t>Eu</t>
  </si>
  <si>
    <t>Gd</t>
  </si>
  <si>
    <t>Tb</t>
  </si>
  <si>
    <t>Dy</t>
  </si>
  <si>
    <t>Ho</t>
  </si>
  <si>
    <t>Er</t>
  </si>
  <si>
    <t>Tm</t>
  </si>
  <si>
    <t>Yb</t>
  </si>
  <si>
    <t>Lu</t>
  </si>
  <si>
    <t>Hf</t>
  </si>
  <si>
    <t>Ta</t>
  </si>
  <si>
    <t>W</t>
  </si>
  <si>
    <t>Re</t>
  </si>
  <si>
    <t>Os</t>
  </si>
  <si>
    <t>Ir</t>
  </si>
  <si>
    <t>Pt</t>
  </si>
  <si>
    <t>Au</t>
  </si>
  <si>
    <t>Hg</t>
  </si>
  <si>
    <t>Tl</t>
  </si>
  <si>
    <t>Pb</t>
  </si>
  <si>
    <t>Bi</t>
  </si>
  <si>
    <t>Po</t>
  </si>
  <si>
    <t>At</t>
  </si>
  <si>
    <t>Rn</t>
  </si>
  <si>
    <t>Fr</t>
  </si>
  <si>
    <t>Ra</t>
  </si>
  <si>
    <t>Ac</t>
  </si>
  <si>
    <t>Th</t>
  </si>
  <si>
    <t>Pa</t>
  </si>
  <si>
    <t>U</t>
  </si>
  <si>
    <t>Np</t>
  </si>
  <si>
    <t>Pu</t>
  </si>
  <si>
    <t>Am</t>
  </si>
  <si>
    <t>Cm</t>
  </si>
  <si>
    <t>Bk</t>
  </si>
  <si>
    <t>Cf</t>
  </si>
  <si>
    <t>Es</t>
  </si>
  <si>
    <t>Fm</t>
  </si>
  <si>
    <t>Md</t>
  </si>
  <si>
    <t>No</t>
  </si>
  <si>
    <t>Lr</t>
  </si>
  <si>
    <t>Db</t>
  </si>
  <si>
    <t>Jl</t>
  </si>
  <si>
    <t>Rf</t>
  </si>
  <si>
    <t>Bh</t>
  </si>
  <si>
    <t>Hn</t>
  </si>
  <si>
    <t>Mt</t>
  </si>
  <si>
    <t>Xa</t>
  </si>
  <si>
    <t>Xb</t>
  </si>
  <si>
    <t>List of the Chemical Elements</t>
  </si>
  <si>
    <t>N:\NTSNet\gspec\spreadsheets\[atomic-masses.xls]Elements</t>
  </si>
  <si>
    <t>List of the Chemical Elements ordered by Z</t>
  </si>
  <si>
    <t>List of the Chemical Elements ordered by Name</t>
  </si>
  <si>
    <t>List of the Chemical Elements ordered by Symbol</t>
  </si>
  <si>
    <t>Symbol</t>
  </si>
  <si>
    <t>Name</t>
  </si>
  <si>
    <t>RAM</t>
  </si>
  <si>
    <t>Hydrogen</t>
  </si>
  <si>
    <t>Actinium</t>
  </si>
  <si>
    <t>[227]</t>
  </si>
  <si>
    <t>Helium</t>
  </si>
  <si>
    <t>Aluminum</t>
  </si>
  <si>
    <t>Silver</t>
  </si>
  <si>
    <t>Lithium #</t>
  </si>
  <si>
    <t>Americium</t>
  </si>
  <si>
    <t>[243]</t>
  </si>
  <si>
    <t>Beryllium</t>
  </si>
  <si>
    <t>Antimony</t>
  </si>
  <si>
    <t>Boron</t>
  </si>
  <si>
    <t>Argon</t>
  </si>
  <si>
    <t>Carbon</t>
  </si>
  <si>
    <t>Arsenic</t>
  </si>
  <si>
    <t>Nitrogen</t>
  </si>
  <si>
    <t>Astatine</t>
  </si>
  <si>
    <t>[210]</t>
  </si>
  <si>
    <t>Oxygen</t>
  </si>
  <si>
    <t>Barium</t>
  </si>
  <si>
    <t>Gold</t>
  </si>
  <si>
    <t>Fluorine</t>
  </si>
  <si>
    <t>Berkelium</t>
  </si>
  <si>
    <t>[247]</t>
  </si>
  <si>
    <t>Neon</t>
  </si>
  <si>
    <t>Sodium</t>
  </si>
  <si>
    <t>Bismuth</t>
  </si>
  <si>
    <t>Magnesium</t>
  </si>
  <si>
    <t>Bohrium</t>
  </si>
  <si>
    <t>[264]</t>
  </si>
  <si>
    <t>Silicon</t>
  </si>
  <si>
    <t>Bromine</t>
  </si>
  <si>
    <t>Phosphorus</t>
  </si>
  <si>
    <t>Cadmium</t>
  </si>
  <si>
    <t>Sulfur</t>
  </si>
  <si>
    <t>Caesium</t>
  </si>
  <si>
    <t>Chlorine</t>
  </si>
  <si>
    <t>Calcium</t>
  </si>
  <si>
    <t>Californium</t>
  </si>
  <si>
    <t>[251]</t>
  </si>
  <si>
    <t>Potassium</t>
  </si>
  <si>
    <t>Cerium</t>
  </si>
  <si>
    <t>Scandium</t>
  </si>
  <si>
    <t>Titanium</t>
  </si>
  <si>
    <t>Chromium</t>
  </si>
  <si>
    <t>Curium</t>
  </si>
  <si>
    <t>Vanadium</t>
  </si>
  <si>
    <t>Cobalt</t>
  </si>
  <si>
    <t>Copper</t>
  </si>
  <si>
    <t>Manganese</t>
  </si>
  <si>
    <t>Iron</t>
  </si>
  <si>
    <t>Darmstadtium</t>
  </si>
  <si>
    <t>Ds</t>
  </si>
  <si>
    <t>[281]</t>
  </si>
  <si>
    <t>Dubnium</t>
  </si>
  <si>
    <t>[262]</t>
  </si>
  <si>
    <t>Nickel</t>
  </si>
  <si>
    <t>Dysprosium</t>
  </si>
  <si>
    <t>Einsteinium</t>
  </si>
  <si>
    <t>[252]</t>
  </si>
  <si>
    <t>Zinc</t>
  </si>
  <si>
    <t>Erbium</t>
  </si>
  <si>
    <t>Gallium</t>
  </si>
  <si>
    <t>Europium</t>
  </si>
  <si>
    <t>Germanium</t>
  </si>
  <si>
    <t>Fermium</t>
  </si>
  <si>
    <t>[257]</t>
  </si>
  <si>
    <t>Selenium</t>
  </si>
  <si>
    <t>Francium</t>
  </si>
  <si>
    <t>[223]</t>
  </si>
  <si>
    <t>Gadolinium</t>
  </si>
  <si>
    <t>Krypton</t>
  </si>
  <si>
    <t>Rubidium</t>
  </si>
  <si>
    <t>Strontium</t>
  </si>
  <si>
    <t>Yttrium</t>
  </si>
  <si>
    <t>Hafnium</t>
  </si>
  <si>
    <t>Zirconium</t>
  </si>
  <si>
    <t>Hassium</t>
  </si>
  <si>
    <t>Hs</t>
  </si>
  <si>
    <t>[277]</t>
  </si>
  <si>
    <t>Niobium</t>
  </si>
  <si>
    <t>Molybdenum</t>
  </si>
  <si>
    <t>Holmium</t>
  </si>
  <si>
    <t>Technetiuum</t>
  </si>
  <si>
    <t>[98]</t>
  </si>
  <si>
    <t>Mercury</t>
  </si>
  <si>
    <t>Ruthenium</t>
  </si>
  <si>
    <t>Indium</t>
  </si>
  <si>
    <t>Rhodium</t>
  </si>
  <si>
    <t>Iodine</t>
  </si>
  <si>
    <t>Palladium</t>
  </si>
  <si>
    <t>Iridium</t>
  </si>
  <si>
    <t>Lanthanum</t>
  </si>
  <si>
    <t>Tin</t>
  </si>
  <si>
    <t>Lawrencium</t>
  </si>
  <si>
    <t>Lead</t>
  </si>
  <si>
    <t>Tellurium</t>
  </si>
  <si>
    <t>Lutetium</t>
  </si>
  <si>
    <t>Xenon</t>
  </si>
  <si>
    <t>Mendelevium</t>
  </si>
  <si>
    <t>[258]</t>
  </si>
  <si>
    <t>Meitnerium</t>
  </si>
  <si>
    <t>[268]</t>
  </si>
  <si>
    <t>Praseodymium</t>
  </si>
  <si>
    <t>Neodymium</t>
  </si>
  <si>
    <t>Promethium</t>
  </si>
  <si>
    <t>[145]</t>
  </si>
  <si>
    <t>Samarium</t>
  </si>
  <si>
    <t>Neptunium</t>
  </si>
  <si>
    <t>[237]</t>
  </si>
  <si>
    <t>Terbium</t>
  </si>
  <si>
    <t>Nobelium</t>
  </si>
  <si>
    <t>[259]</t>
  </si>
  <si>
    <t>Osmium</t>
  </si>
  <si>
    <t>Thulium</t>
  </si>
  <si>
    <t>Ytterbium</t>
  </si>
  <si>
    <t>Platinum</t>
  </si>
  <si>
    <t>Protactinium</t>
  </si>
  <si>
    <t>Plutonium</t>
  </si>
  <si>
    <t>[244]</t>
  </si>
  <si>
    <t>Tantalum</t>
  </si>
  <si>
    <t>Polonium</t>
  </si>
  <si>
    <t>[209]</t>
  </si>
  <si>
    <t>Tungsten</t>
  </si>
  <si>
    <t>Rhenium</t>
  </si>
  <si>
    <t>Radium</t>
  </si>
  <si>
    <t>[226]</t>
  </si>
  <si>
    <t>Radon</t>
  </si>
  <si>
    <t>[222]</t>
  </si>
  <si>
    <t>Thallium</t>
  </si>
  <si>
    <t>Roentgenium</t>
  </si>
  <si>
    <t>Rg</t>
  </si>
  <si>
    <t>[280]</t>
  </si>
  <si>
    <t>Rutherfordium</t>
  </si>
  <si>
    <t>[261]</t>
  </si>
  <si>
    <t>Seaborgium</t>
  </si>
  <si>
    <t>Sg</t>
  </si>
  <si>
    <t>[266]</t>
  </si>
  <si>
    <t>Thorium</t>
  </si>
  <si>
    <t>Uranium</t>
  </si>
  <si>
    <t>Seconds</t>
  </si>
  <si>
    <t>E(J) = m(kg) c2</t>
  </si>
  <si>
    <t>year</t>
  </si>
  <si>
    <t>a</t>
  </si>
  <si>
    <t>1eV =</t>
  </si>
  <si>
    <t>day</t>
  </si>
  <si>
    <t>d</t>
  </si>
  <si>
    <t>Joules</t>
  </si>
  <si>
    <t>hour</t>
  </si>
  <si>
    <t>h</t>
  </si>
  <si>
    <t>kg</t>
  </si>
  <si>
    <t>minute</t>
  </si>
  <si>
    <t>m</t>
  </si>
  <si>
    <t>1u =</t>
  </si>
  <si>
    <t>second</t>
  </si>
  <si>
    <t>s</t>
  </si>
  <si>
    <t>millisecond</t>
  </si>
  <si>
    <t>ms</t>
  </si>
  <si>
    <t>microsecond</t>
  </si>
  <si>
    <t>us</t>
  </si>
  <si>
    <t>1J =</t>
  </si>
  <si>
    <t>c =</t>
  </si>
  <si>
    <t xml:space="preserve">ms-1 </t>
  </si>
  <si>
    <t>m2s-2  (J/kg)</t>
  </si>
  <si>
    <t xml:space="preserve"> </t>
  </si>
  <si>
    <t>Mass of electron</t>
  </si>
  <si>
    <t>Me</t>
  </si>
  <si>
    <t>Mass of proton</t>
  </si>
  <si>
    <t>Mp</t>
  </si>
  <si>
    <t>Mass of the neutron</t>
  </si>
  <si>
    <t>Mass of Hydrogen Atom</t>
  </si>
  <si>
    <t>MH = Mp + Me</t>
  </si>
  <si>
    <t>Speed of light</t>
  </si>
  <si>
    <t>m/s</t>
  </si>
  <si>
    <t>Proton potential</t>
  </si>
  <si>
    <t>Ground Potential</t>
  </si>
  <si>
    <t>Acknowledgement</t>
  </si>
  <si>
    <t>Partial data has been obtained from the original</t>
  </si>
  <si>
    <t>neutron-mass</t>
  </si>
  <si>
    <t>electron-mass-u</t>
  </si>
  <si>
    <t>speed-of-light-m/s</t>
  </si>
  <si>
    <t>2-H</t>
  </si>
  <si>
    <t>Number of</t>
  </si>
  <si>
    <t>Nucleons</t>
  </si>
  <si>
    <t>Mass per</t>
  </si>
  <si>
    <t>Nucleon</t>
  </si>
  <si>
    <t>ground-potential-MeV</t>
  </si>
  <si>
    <t>Ground Potential (MV)</t>
  </si>
  <si>
    <t>proton-potential (MV)</t>
  </si>
  <si>
    <r>
      <t>c</t>
    </r>
    <r>
      <rPr>
        <vertAlign val="superscript"/>
        <sz val="12"/>
        <color indexed="8"/>
        <rFont val="Arial"/>
      </rPr>
      <t>2</t>
    </r>
    <r>
      <rPr>
        <sz val="12"/>
        <color indexed="8"/>
        <rFont val="Arial"/>
      </rPr>
      <t xml:space="preserve"> =</t>
    </r>
  </si>
  <si>
    <t xml:space="preserve">Enter second nuclide </t>
  </si>
  <si>
    <t xml:space="preserve">Enter first nuclide </t>
  </si>
  <si>
    <t>00-Gp</t>
  </si>
  <si>
    <t>1 AMU = MeV</t>
  </si>
  <si>
    <t>AMU</t>
  </si>
  <si>
    <t>Nucleus E (MeV)</t>
  </si>
  <si>
    <t>Electron Mass</t>
  </si>
  <si>
    <t xml:space="preserve">Nucleus Mass </t>
  </si>
  <si>
    <t>Nucleus Potential (MV)</t>
  </si>
  <si>
    <t>Enter ionization voltage</t>
  </si>
  <si>
    <t>Mass in kg</t>
  </si>
  <si>
    <t>Kinetic Energy in Joules</t>
  </si>
  <si>
    <t>Stopping Potential</t>
  </si>
  <si>
    <t>Instructions</t>
  </si>
  <si>
    <t>This page calculates the relative velocities of different fusion ions with respect to an observer at ground potential according to Ground Potential Theory by Steven Sesselmann.</t>
  </si>
  <si>
    <t>Enter the first and second nucleide in the form "2-H" for deuterium, "3-H for Tritium etc.. (yellow Cell)</t>
  </si>
  <si>
    <t>Then enter the ionization voltage, this is the potential atr which the ion was created, i.e. where the atom lost it's electron. (Yellow Cell)</t>
  </si>
  <si>
    <t>Self Ion Velocity (m/s)</t>
  </si>
  <si>
    <t>Self Ion velocity is the natural velocity in m/s of a nucleus which has lost it's electrons at ground potential, this intrinsic velocity has been misinterpreted as space charge or Coulomb charge, but is really just an observer directed velocity, hence it has a negative direction with respect to the observer.</t>
  </si>
  <si>
    <t>Relative Velocity is the velocity difference between particle 1 and particle 2. For two particles to undergo fusion it is important that the relative velocity is as small as possible.</t>
  </si>
  <si>
    <t>Rel. Velocity v1-v2</t>
  </si>
  <si>
    <t>Stopping Potential is the ideal ionization voltage, it is the exact voltage at which the ion is at rest with respect to the observer.</t>
  </si>
  <si>
    <t xml:space="preserve">Fusion Particle Velocity Calculator - Copyright Bee Research Pty Ltd </t>
  </si>
  <si>
    <t>3-H</t>
  </si>
  <si>
    <t>keV</t>
  </si>
  <si>
    <t>Note: Only works for full ionization</t>
  </si>
  <si>
    <t>Offset velocity (m/s</t>
  </si>
  <si>
    <t>Offset Velocity is the offset velocity obtained by an ion as it becomes ionised at a potential other than ground potential. This velocity has been calculated by the classical formula where v = sqrt(2E/m)</t>
  </si>
  <si>
    <t>Copyright</t>
  </si>
  <si>
    <t xml:space="preserve">Ground potential Theory (GPT) and all formulas related to GPT are copyright Bee Research Pty Ltd (2016), and may only be reproduced with permission.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</si>
</sst>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00000"/>
    <numFmt numFmtId="166" formatCode="0.0000000E+00"/>
    <numFmt numFmtId="168" formatCode="0.00000"/>
    <numFmt numFmtId="169" formatCode="0.000000E+00"/>
    <numFmt numFmtId="170" formatCode="_-* #,##0.0000000000_-;\-* #,##0.0000000000_-;_-* &quot;-&quot;??_-;_-@_-"/>
    <numFmt numFmtId="171" formatCode="_-* #,##0_-;\-* #,##0_-;_-* &quot;-&quot;??_-;_-@_-"/>
    <numFmt numFmtId="174" formatCode="0.00000E+00"/>
    <numFmt numFmtId="175" formatCode="0.000000000E+00"/>
    <numFmt numFmtId="176" formatCode="_-* #,##0.000000000000_-;\-* #,##0.000000000000_-;_-* &quot;-&quot;??_-;_-@_-"/>
    <numFmt numFmtId="177" formatCode="#,##0.000000000000"/>
  </numFmts>
  <fonts count="27" x14ac:knownFonts="1">
    <font>
      <sz val="12"/>
      <color indexed="8"/>
      <name val="Verdana"/>
    </font>
    <font>
      <sz val="10"/>
      <color indexed="8"/>
      <name val="Arial"/>
    </font>
    <font>
      <sz val="12"/>
      <color indexed="8"/>
      <name val="Arial Bold"/>
    </font>
    <font>
      <sz val="8"/>
      <color indexed="8"/>
      <name val="Arial"/>
    </font>
    <font>
      <i/>
      <sz val="8"/>
      <color indexed="8"/>
      <name val="Arial"/>
    </font>
    <font>
      <sz val="10"/>
      <color indexed="8"/>
      <name val="Arial Bold"/>
    </font>
    <font>
      <sz val="12"/>
      <color indexed="8"/>
      <name val="Arial"/>
    </font>
    <font>
      <sz val="10"/>
      <color indexed="16"/>
      <name val="Arial"/>
    </font>
    <font>
      <u/>
      <sz val="10"/>
      <color indexed="16"/>
      <name val="Arial"/>
    </font>
    <font>
      <i/>
      <sz val="10"/>
      <color indexed="8"/>
      <name val="Arial"/>
    </font>
    <font>
      <sz val="8"/>
      <name val="Verdana"/>
    </font>
    <font>
      <sz val="12"/>
      <color indexed="8"/>
      <name val="Verdana"/>
    </font>
    <font>
      <u/>
      <sz val="12"/>
      <color theme="11"/>
      <name val="Verdana"/>
    </font>
    <font>
      <b/>
      <sz val="12"/>
      <color indexed="8"/>
      <name val="Arial"/>
    </font>
    <font>
      <b/>
      <sz val="12"/>
      <color indexed="8"/>
      <name val="Verdana"/>
    </font>
    <font>
      <sz val="16"/>
      <color indexed="8"/>
      <name val="Verdana"/>
    </font>
    <font>
      <sz val="16"/>
      <color indexed="8"/>
      <name val="Arial"/>
    </font>
    <font>
      <b/>
      <sz val="16"/>
      <color indexed="8"/>
      <name val="Verdana"/>
    </font>
    <font>
      <sz val="12"/>
      <color rgb="FF000000"/>
      <name val="Verdana"/>
    </font>
    <font>
      <i/>
      <sz val="12"/>
      <color indexed="8"/>
      <name val="Arial"/>
    </font>
    <font>
      <vertAlign val="superscript"/>
      <sz val="12"/>
      <color indexed="8"/>
      <name val="Arial"/>
    </font>
    <font>
      <sz val="14"/>
      <color indexed="8"/>
      <name val="Verdana"/>
    </font>
    <font>
      <b/>
      <sz val="14"/>
      <color indexed="8"/>
      <name val="Verdana"/>
    </font>
    <font>
      <sz val="12"/>
      <color rgb="FFFF0000"/>
      <name val="Verdana"/>
    </font>
    <font>
      <sz val="12"/>
      <color rgb="FF000000"/>
      <name val="Arial"/>
    </font>
    <font>
      <sz val="14"/>
      <color indexed="8"/>
      <name val="Arial"/>
    </font>
    <font>
      <b/>
      <sz val="14"/>
      <color indexed="8"/>
      <name val="Arial"/>
    </font>
  </fonts>
  <fills count="7">
    <fill>
      <patternFill patternType="none"/>
    </fill>
    <fill>
      <patternFill patternType="gray125"/>
    </fill>
    <fill>
      <patternFill patternType="solid">
        <fgColor theme="0" tint="-0.14999847407452621"/>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9" tint="0.79998168889431442"/>
        <bgColor indexed="64"/>
      </patternFill>
    </fill>
  </fills>
  <borders count="31">
    <border>
      <left/>
      <right/>
      <top/>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right/>
      <top/>
      <bottom style="medium">
        <color indexed="8"/>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hair">
        <color indexed="8"/>
      </right>
      <top/>
      <bottom style="hair">
        <color indexed="8"/>
      </bottom>
      <diagonal/>
    </border>
    <border>
      <left/>
      <right/>
      <top style="medium">
        <color indexed="8"/>
      </top>
      <bottom style="medium">
        <color indexed="8"/>
      </bottom>
      <diagonal/>
    </border>
    <border>
      <left/>
      <right style="thin">
        <color indexed="9"/>
      </right>
      <top/>
      <bottom style="medium">
        <color indexed="8"/>
      </bottom>
      <diagonal/>
    </border>
    <border>
      <left/>
      <right style="hair">
        <color indexed="8"/>
      </right>
      <top style="medium">
        <color indexed="8"/>
      </top>
      <bottom/>
      <diagonal/>
    </border>
    <border>
      <left style="hair">
        <color indexed="8"/>
      </left>
      <right style="hair">
        <color indexed="8"/>
      </right>
      <top style="medium">
        <color indexed="8"/>
      </top>
      <bottom/>
      <diagonal/>
    </border>
    <border>
      <left style="hair">
        <color indexed="8"/>
      </left>
      <right/>
      <top style="medium">
        <color indexed="8"/>
      </top>
      <bottom/>
      <diagonal/>
    </border>
    <border>
      <left style="hair">
        <color indexed="8"/>
      </left>
      <right style="thin">
        <color indexed="9"/>
      </right>
      <top style="medium">
        <color indexed="8"/>
      </top>
      <bottom/>
      <diagonal/>
    </border>
    <border>
      <left style="hair">
        <color indexed="8"/>
      </left>
      <right style="hair">
        <color indexed="8"/>
      </right>
      <top/>
      <bottom style="hair">
        <color indexed="8"/>
      </bottom>
      <diagonal/>
    </border>
    <border>
      <left style="hair">
        <color indexed="8"/>
      </left>
      <right style="thin">
        <color indexed="9"/>
      </right>
      <top/>
      <bottom style="hair">
        <color indexed="8"/>
      </bottom>
      <diagonal/>
    </border>
    <border>
      <left style="thin">
        <color indexed="9"/>
      </left>
      <right style="hair">
        <color indexed="8"/>
      </right>
      <top/>
      <bottom/>
      <diagonal/>
    </border>
    <border>
      <left style="thin">
        <color indexed="9"/>
      </left>
      <right style="hair">
        <color indexed="8"/>
      </right>
      <top/>
      <bottom style="thin">
        <color indexed="9"/>
      </bottom>
      <diagonal/>
    </border>
    <border>
      <left style="hair">
        <color indexed="8"/>
      </left>
      <right style="hair">
        <color indexed="8"/>
      </right>
      <top style="hair">
        <color indexed="8"/>
      </top>
      <bottom style="thin">
        <color indexed="9"/>
      </bottom>
      <diagonal/>
    </border>
    <border>
      <left/>
      <right style="thin">
        <color indexed="9"/>
      </right>
      <top style="medium">
        <color indexed="8"/>
      </top>
      <bottom style="medium">
        <color indexed="8"/>
      </bottom>
      <diagonal/>
    </border>
    <border>
      <left/>
      <right style="thin">
        <color indexed="9"/>
      </right>
      <top style="medium">
        <color indexed="8"/>
      </top>
      <bottom/>
      <diagonal/>
    </border>
    <border>
      <left style="thin">
        <color auto="1"/>
      </left>
      <right style="thin">
        <color auto="1"/>
      </right>
      <top style="thin">
        <color auto="1"/>
      </top>
      <bottom style="thin">
        <color auto="1"/>
      </bottom>
      <diagonal/>
    </border>
    <border>
      <left style="thin">
        <color auto="1"/>
      </left>
      <right style="thin">
        <color indexed="9"/>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2">
    <xf numFmtId="0" fontId="0" fillId="0" borderId="0" applyNumberFormat="0" applyFill="0" applyBorder="0" applyProtection="0">
      <alignment vertical="top" wrapText="1"/>
    </xf>
    <xf numFmtId="43" fontId="11" fillId="0" borderId="0" applyFont="0" applyFill="0" applyBorder="0" applyAlignment="0" applyProtection="0"/>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cellStyleXfs>
  <cellXfs count="206">
    <xf numFmtId="0" fontId="0" fillId="0" borderId="0" xfId="0" applyFont="1" applyAlignment="1">
      <alignment vertical="top" wrapText="1"/>
    </xf>
    <xf numFmtId="0" fontId="1" fillId="0" borderId="0" xfId="0" applyNumberFormat="1" applyFont="1" applyAlignment="1"/>
    <xf numFmtId="0" fontId="1" fillId="0" borderId="1" xfId="0" applyFont="1" applyBorder="1" applyAlignment="1"/>
    <xf numFmtId="0" fontId="1" fillId="0" borderId="2" xfId="0" applyFont="1" applyBorder="1" applyAlignment="1"/>
    <xf numFmtId="0" fontId="1" fillId="0" borderId="3" xfId="0" applyFont="1" applyBorder="1" applyAlignment="1"/>
    <xf numFmtId="0" fontId="1" fillId="0" borderId="4" xfId="0" applyFont="1" applyBorder="1" applyAlignment="1"/>
    <xf numFmtId="0" fontId="1" fillId="0" borderId="5" xfId="0" applyFont="1" applyBorder="1" applyAlignment="1"/>
    <xf numFmtId="0" fontId="1" fillId="0" borderId="6" xfId="0" applyFont="1" applyBorder="1" applyAlignment="1"/>
    <xf numFmtId="0" fontId="3" fillId="0" borderId="5" xfId="0" applyNumberFormat="1" applyFont="1" applyBorder="1" applyAlignment="1"/>
    <xf numFmtId="0" fontId="4" fillId="0" borderId="5" xfId="0" applyNumberFormat="1" applyFont="1" applyBorder="1" applyAlignment="1"/>
    <xf numFmtId="0" fontId="1" fillId="0" borderId="7" xfId="0" applyFont="1" applyBorder="1" applyAlignment="1"/>
    <xf numFmtId="0" fontId="1" fillId="0" borderId="8" xfId="0" applyFont="1" applyBorder="1" applyAlignment="1"/>
    <xf numFmtId="0" fontId="1" fillId="0" borderId="9" xfId="0" applyFont="1" applyBorder="1" applyAlignment="1"/>
    <xf numFmtId="0" fontId="1" fillId="0" borderId="10" xfId="0" applyFont="1" applyBorder="1" applyAlignment="1"/>
    <xf numFmtId="1" fontId="1" fillId="0" borderId="5" xfId="0" applyNumberFormat="1" applyFont="1" applyBorder="1" applyAlignment="1"/>
    <xf numFmtId="0" fontId="1" fillId="0" borderId="11" xfId="0" applyFont="1" applyBorder="1" applyAlignment="1"/>
    <xf numFmtId="164" fontId="1" fillId="0" borderId="12" xfId="0" applyNumberFormat="1" applyFont="1" applyBorder="1" applyAlignment="1"/>
    <xf numFmtId="0" fontId="1" fillId="0" borderId="5" xfId="0" applyNumberFormat="1" applyFont="1" applyBorder="1" applyAlignment="1"/>
    <xf numFmtId="0" fontId="1" fillId="0" borderId="12" xfId="0" applyNumberFormat="1" applyFont="1" applyBorder="1" applyAlignment="1"/>
    <xf numFmtId="0" fontId="1" fillId="0" borderId="0" xfId="0" applyNumberFormat="1" applyFont="1" applyAlignment="1"/>
    <xf numFmtId="0" fontId="2" fillId="0" borderId="2" xfId="0" applyNumberFormat="1" applyFont="1" applyBorder="1" applyAlignment="1"/>
    <xf numFmtId="168" fontId="1" fillId="0" borderId="2" xfId="0" applyNumberFormat="1" applyFont="1" applyBorder="1" applyAlignment="1"/>
    <xf numFmtId="168" fontId="1" fillId="0" borderId="5" xfId="0" applyNumberFormat="1" applyFont="1" applyBorder="1" applyAlignment="1"/>
    <xf numFmtId="0" fontId="7" fillId="0" borderId="5" xfId="0" applyNumberFormat="1" applyFont="1" applyBorder="1" applyAlignment="1"/>
    <xf numFmtId="0" fontId="9" fillId="0" borderId="5" xfId="0" applyNumberFormat="1" applyFont="1" applyBorder="1" applyAlignment="1"/>
    <xf numFmtId="168" fontId="1" fillId="0" borderId="10" xfId="0" applyNumberFormat="1" applyFont="1" applyBorder="1" applyAlignment="1"/>
    <xf numFmtId="1" fontId="1" fillId="0" borderId="4" xfId="0" applyNumberFormat="1" applyFont="1" applyBorder="1" applyAlignment="1"/>
    <xf numFmtId="1" fontId="1" fillId="0" borderId="16" xfId="0" applyNumberFormat="1" applyFont="1" applyBorder="1" applyAlignment="1">
      <alignment horizontal="left"/>
    </xf>
    <xf numFmtId="1" fontId="1" fillId="0" borderId="17" xfId="0" applyNumberFormat="1" applyFont="1" applyBorder="1" applyAlignment="1">
      <alignment horizontal="center"/>
    </xf>
    <xf numFmtId="0" fontId="5" fillId="0" borderId="17" xfId="0" applyNumberFormat="1" applyFont="1" applyBorder="1" applyAlignment="1">
      <alignment horizontal="right"/>
    </xf>
    <xf numFmtId="0" fontId="5" fillId="0" borderId="17" xfId="0" applyFont="1" applyBorder="1" applyAlignment="1">
      <alignment horizontal="right"/>
    </xf>
    <xf numFmtId="1" fontId="5" fillId="0" borderId="4" xfId="0" applyNumberFormat="1" applyFont="1" applyBorder="1" applyAlignment="1">
      <alignment horizontal="center" wrapText="1"/>
    </xf>
    <xf numFmtId="0" fontId="5" fillId="0" borderId="13" xfId="0" applyNumberFormat="1" applyFont="1" applyBorder="1" applyAlignment="1">
      <alignment horizontal="left" wrapText="1"/>
    </xf>
    <xf numFmtId="0" fontId="5" fillId="0" borderId="20" xfId="0" applyNumberFormat="1" applyFont="1" applyBorder="1" applyAlignment="1">
      <alignment horizontal="center" wrapText="1"/>
    </xf>
    <xf numFmtId="0" fontId="5" fillId="0" borderId="20" xfId="0" applyNumberFormat="1" applyFont="1" applyBorder="1" applyAlignment="1">
      <alignment horizontal="right" wrapText="1"/>
    </xf>
    <xf numFmtId="1" fontId="5" fillId="0" borderId="20" xfId="0" applyNumberFormat="1" applyFont="1" applyBorder="1" applyAlignment="1">
      <alignment horizontal="right" wrapText="1"/>
    </xf>
    <xf numFmtId="0" fontId="5" fillId="0" borderId="20" xfId="0" applyFont="1" applyBorder="1" applyAlignment="1">
      <alignment horizontal="right" wrapText="1"/>
    </xf>
    <xf numFmtId="1" fontId="1" fillId="0" borderId="22" xfId="0" applyNumberFormat="1" applyFont="1" applyBorder="1" applyAlignment="1"/>
    <xf numFmtId="0" fontId="1" fillId="0" borderId="12" xfId="0" applyNumberFormat="1" applyFont="1" applyBorder="1" applyAlignment="1">
      <alignment horizontal="left"/>
    </xf>
    <xf numFmtId="0" fontId="1" fillId="0" borderId="12" xfId="0" applyNumberFormat="1" applyFont="1" applyBorder="1" applyAlignment="1">
      <alignment horizontal="center"/>
    </xf>
    <xf numFmtId="1" fontId="1" fillId="0" borderId="12" xfId="0" applyNumberFormat="1" applyFont="1" applyBorder="1" applyAlignment="1">
      <alignment horizontal="center"/>
    </xf>
    <xf numFmtId="168" fontId="1" fillId="0" borderId="12" xfId="0" applyNumberFormat="1" applyFont="1" applyBorder="1" applyAlignment="1"/>
    <xf numFmtId="1" fontId="1" fillId="0" borderId="12" xfId="0" applyNumberFormat="1" applyFont="1" applyBorder="1" applyAlignment="1"/>
    <xf numFmtId="1" fontId="1" fillId="0" borderId="23" xfId="0" applyNumberFormat="1" applyFont="1" applyBorder="1" applyAlignment="1"/>
    <xf numFmtId="0" fontId="1" fillId="0" borderId="24" xfId="0" applyNumberFormat="1" applyFont="1" applyBorder="1" applyAlignment="1">
      <alignment horizontal="left"/>
    </xf>
    <xf numFmtId="0" fontId="1" fillId="0" borderId="24" xfId="0" applyNumberFormat="1" applyFont="1" applyBorder="1" applyAlignment="1">
      <alignment horizontal="center"/>
    </xf>
    <xf numFmtId="0" fontId="1" fillId="0" borderId="24" xfId="0" applyNumberFormat="1" applyFont="1" applyBorder="1" applyAlignment="1"/>
    <xf numFmtId="1" fontId="1" fillId="0" borderId="24" xfId="0" applyNumberFormat="1" applyFont="1" applyBorder="1" applyAlignment="1"/>
    <xf numFmtId="164" fontId="1" fillId="0" borderId="24" xfId="0" applyNumberFormat="1" applyFont="1" applyBorder="1" applyAlignment="1"/>
    <xf numFmtId="168" fontId="1" fillId="0" borderId="24" xfId="0" applyNumberFormat="1" applyFont="1" applyBorder="1" applyAlignment="1"/>
    <xf numFmtId="0" fontId="1" fillId="0" borderId="0" xfId="0" applyNumberFormat="1" applyFont="1" applyAlignment="1"/>
    <xf numFmtId="0" fontId="1" fillId="0" borderId="15" xfId="0" applyFont="1" applyBorder="1" applyAlignment="1"/>
    <xf numFmtId="0" fontId="1" fillId="0" borderId="14" xfId="0" applyNumberFormat="1" applyFont="1" applyBorder="1" applyAlignment="1">
      <alignment horizontal="center" wrapText="1"/>
    </xf>
    <xf numFmtId="0" fontId="1" fillId="0" borderId="14" xfId="0" applyNumberFormat="1" applyFont="1" applyBorder="1" applyAlignment="1">
      <alignment wrapText="1"/>
    </xf>
    <xf numFmtId="0" fontId="1" fillId="0" borderId="14" xfId="0" applyNumberFormat="1" applyFont="1" applyBorder="1" applyAlignment="1">
      <alignment horizontal="right" wrapText="1"/>
    </xf>
    <xf numFmtId="0" fontId="1" fillId="0" borderId="25" xfId="0" applyNumberFormat="1" applyFont="1" applyBorder="1" applyAlignment="1">
      <alignment horizontal="right" wrapText="1"/>
    </xf>
    <xf numFmtId="0" fontId="1" fillId="0" borderId="11" xfId="0" applyNumberFormat="1" applyFont="1" applyBorder="1" applyAlignment="1">
      <alignment horizontal="center"/>
    </xf>
    <xf numFmtId="0" fontId="1" fillId="0" borderId="11" xfId="0" applyNumberFormat="1" applyFont="1" applyBorder="1" applyAlignment="1"/>
    <xf numFmtId="0" fontId="1" fillId="0" borderId="11" xfId="0" applyNumberFormat="1" applyFont="1" applyBorder="1" applyAlignment="1">
      <alignment horizontal="right"/>
    </xf>
    <xf numFmtId="0" fontId="1" fillId="0" borderId="26" xfId="0" applyNumberFormat="1" applyFont="1" applyBorder="1" applyAlignment="1"/>
    <xf numFmtId="0" fontId="1" fillId="0" borderId="5" xfId="0" applyNumberFormat="1" applyFont="1" applyBorder="1" applyAlignment="1">
      <alignment horizontal="center"/>
    </xf>
    <xf numFmtId="0" fontId="1" fillId="0" borderId="5" xfId="0" applyNumberFormat="1" applyFont="1" applyBorder="1" applyAlignment="1">
      <alignment horizontal="right"/>
    </xf>
    <xf numFmtId="0" fontId="1" fillId="0" borderId="6" xfId="0" applyNumberFormat="1" applyFont="1" applyBorder="1" applyAlignment="1">
      <alignment horizontal="right"/>
    </xf>
    <xf numFmtId="0" fontId="1" fillId="0" borderId="6" xfId="0" applyNumberFormat="1" applyFont="1" applyBorder="1" applyAlignment="1"/>
    <xf numFmtId="0" fontId="1" fillId="0" borderId="10" xfId="0" applyNumberFormat="1" applyFont="1" applyBorder="1" applyAlignment="1">
      <alignment horizontal="center"/>
    </xf>
    <xf numFmtId="0" fontId="1" fillId="0" borderId="10" xfId="0" applyNumberFormat="1" applyFont="1" applyBorder="1" applyAlignment="1"/>
    <xf numFmtId="0" fontId="1" fillId="0" borderId="10" xfId="0" applyNumberFormat="1" applyFont="1" applyBorder="1" applyAlignment="1">
      <alignment horizontal="right"/>
    </xf>
    <xf numFmtId="0" fontId="1" fillId="0" borderId="15" xfId="0" applyNumberFormat="1" applyFont="1" applyBorder="1" applyAlignment="1">
      <alignment horizontal="right"/>
    </xf>
    <xf numFmtId="1" fontId="1" fillId="0" borderId="11" xfId="0" applyNumberFormat="1" applyFont="1" applyBorder="1" applyAlignment="1">
      <alignment horizontal="center"/>
    </xf>
    <xf numFmtId="0" fontId="1" fillId="0" borderId="26" xfId="0" applyFont="1" applyBorder="1" applyAlignment="1"/>
    <xf numFmtId="1" fontId="1" fillId="0" borderId="5" xfId="0" applyNumberFormat="1" applyFont="1" applyBorder="1" applyAlignment="1">
      <alignment horizontal="center"/>
    </xf>
    <xf numFmtId="1" fontId="1" fillId="0" borderId="8" xfId="0" applyNumberFormat="1" applyFont="1" applyBorder="1" applyAlignment="1">
      <alignment horizontal="center"/>
    </xf>
    <xf numFmtId="0" fontId="1" fillId="0" borderId="0" xfId="0" applyNumberFormat="1" applyFont="1" applyAlignment="1"/>
    <xf numFmtId="0" fontId="14" fillId="3" borderId="0" xfId="0" applyFont="1" applyFill="1" applyAlignment="1">
      <alignment horizontal="right" vertical="top" wrapText="1"/>
    </xf>
    <xf numFmtId="174" fontId="0" fillId="0" borderId="0" xfId="1" applyNumberFormat="1" applyFont="1" applyAlignment="1">
      <alignment horizontal="right" vertical="top" wrapText="1"/>
    </xf>
    <xf numFmtId="171" fontId="0" fillId="0" borderId="0" xfId="1" applyNumberFormat="1" applyFont="1" applyAlignment="1">
      <alignment horizontal="right" vertical="top" wrapText="1"/>
    </xf>
    <xf numFmtId="0" fontId="0" fillId="4" borderId="0" xfId="0" applyFont="1" applyFill="1" applyAlignment="1">
      <alignment vertical="top" wrapText="1"/>
    </xf>
    <xf numFmtId="0" fontId="15" fillId="0" borderId="0" xfId="0" applyFont="1" applyAlignment="1">
      <alignment vertical="top" wrapText="1"/>
    </xf>
    <xf numFmtId="170" fontId="16" fillId="0" borderId="27" xfId="1" applyNumberFormat="1" applyFont="1" applyFill="1" applyBorder="1" applyAlignment="1"/>
    <xf numFmtId="170" fontId="16" fillId="0" borderId="27" xfId="1" applyNumberFormat="1" applyFont="1" applyBorder="1" applyAlignment="1"/>
    <xf numFmtId="0" fontId="0" fillId="0" borderId="5" xfId="0" applyFont="1" applyBorder="1" applyAlignment="1">
      <alignment vertical="top" wrapText="1"/>
    </xf>
    <xf numFmtId="171" fontId="6" fillId="0" borderId="4" xfId="1" applyNumberFormat="1" applyFont="1" applyBorder="1" applyAlignment="1">
      <alignment horizontal="right"/>
    </xf>
    <xf numFmtId="0" fontId="18" fillId="0" borderId="5" xfId="0" applyFont="1" applyBorder="1" applyAlignment="1">
      <alignment vertical="top" wrapText="1"/>
    </xf>
    <xf numFmtId="175" fontId="6" fillId="0" borderId="5" xfId="1" applyNumberFormat="1" applyFont="1" applyBorder="1" applyAlignment="1">
      <alignment horizontal="right"/>
    </xf>
    <xf numFmtId="171" fontId="6" fillId="0" borderId="5" xfId="1" applyNumberFormat="1" applyFont="1" applyBorder="1" applyAlignment="1">
      <alignment horizontal="right"/>
    </xf>
    <xf numFmtId="176" fontId="6" fillId="0" borderId="5" xfId="1" applyNumberFormat="1" applyFont="1" applyBorder="1" applyAlignment="1">
      <alignment horizontal="right"/>
    </xf>
    <xf numFmtId="171" fontId="6" fillId="0" borderId="6" xfId="1" applyNumberFormat="1" applyFont="1" applyBorder="1" applyAlignment="1">
      <alignment horizontal="right"/>
    </xf>
    <xf numFmtId="171" fontId="6" fillId="0" borderId="0" xfId="1" applyNumberFormat="1" applyFont="1" applyAlignment="1">
      <alignment horizontal="right"/>
    </xf>
    <xf numFmtId="0" fontId="15" fillId="0" borderId="0" xfId="0" applyFont="1" applyAlignment="1">
      <alignment horizontal="right" vertical="top" wrapText="1"/>
    </xf>
    <xf numFmtId="171" fontId="16" fillId="0" borderId="27" xfId="1" applyNumberFormat="1" applyFont="1" applyFill="1" applyBorder="1" applyAlignment="1"/>
    <xf numFmtId="0" fontId="15" fillId="3" borderId="0" xfId="0" applyFont="1" applyFill="1" applyAlignment="1">
      <alignment horizontal="right" vertical="top" wrapText="1"/>
    </xf>
    <xf numFmtId="0" fontId="13" fillId="3" borderId="1" xfId="0" applyFont="1" applyFill="1" applyBorder="1" applyAlignment="1">
      <alignment horizontal="right"/>
    </xf>
    <xf numFmtId="0" fontId="13" fillId="3" borderId="2" xfId="0" applyFont="1" applyFill="1" applyBorder="1" applyAlignment="1">
      <alignment horizontal="right"/>
    </xf>
    <xf numFmtId="0" fontId="13" fillId="3" borderId="3" xfId="0" applyFont="1" applyFill="1" applyBorder="1" applyAlignment="1">
      <alignment horizontal="right"/>
    </xf>
    <xf numFmtId="0" fontId="13" fillId="3" borderId="0" xfId="0" applyNumberFormat="1" applyFont="1" applyFill="1" applyAlignment="1">
      <alignment horizontal="right"/>
    </xf>
    <xf numFmtId="0" fontId="6" fillId="0" borderId="4" xfId="0" applyFont="1" applyBorder="1" applyAlignment="1"/>
    <xf numFmtId="0" fontId="6" fillId="0" borderId="5" xfId="0" applyNumberFormat="1" applyFont="1" applyBorder="1" applyAlignment="1"/>
    <xf numFmtId="1" fontId="6" fillId="0" borderId="5" xfId="0" applyNumberFormat="1" applyFont="1" applyBorder="1" applyAlignment="1"/>
    <xf numFmtId="1" fontId="6" fillId="0" borderId="5" xfId="0" applyNumberFormat="1" applyFont="1" applyBorder="1" applyAlignment="1">
      <alignment horizontal="center"/>
    </xf>
    <xf numFmtId="0" fontId="6" fillId="0" borderId="5" xfId="0" applyFont="1" applyBorder="1" applyAlignment="1"/>
    <xf numFmtId="0" fontId="6" fillId="0" borderId="6" xfId="0" applyFont="1" applyBorder="1" applyAlignment="1"/>
    <xf numFmtId="0" fontId="6" fillId="0" borderId="0" xfId="0" applyNumberFormat="1" applyFont="1" applyAlignment="1"/>
    <xf numFmtId="0" fontId="19" fillId="0" borderId="5" xfId="0" applyNumberFormat="1" applyFont="1" applyBorder="1" applyAlignment="1"/>
    <xf numFmtId="1" fontId="6" fillId="0" borderId="5" xfId="0" applyNumberFormat="1" applyFont="1" applyBorder="1" applyAlignment="1">
      <alignment horizontal="right"/>
    </xf>
    <xf numFmtId="0" fontId="6" fillId="0" borderId="5" xfId="0" applyNumberFormat="1" applyFont="1" applyBorder="1" applyAlignment="1">
      <alignment horizontal="center"/>
    </xf>
    <xf numFmtId="1" fontId="6" fillId="0" borderId="27" xfId="0" applyNumberFormat="1" applyFont="1" applyBorder="1" applyAlignment="1">
      <alignment horizontal="right"/>
    </xf>
    <xf numFmtId="0" fontId="6" fillId="0" borderId="27" xfId="0" applyNumberFormat="1" applyFont="1" applyBorder="1" applyAlignment="1">
      <alignment horizontal="left"/>
    </xf>
    <xf numFmtId="1" fontId="6" fillId="0" borderId="27" xfId="0" applyNumberFormat="1" applyFont="1" applyBorder="1" applyAlignment="1">
      <alignment horizontal="left"/>
    </xf>
    <xf numFmtId="1" fontId="6" fillId="0" borderId="27" xfId="0" applyNumberFormat="1" applyFont="1" applyBorder="1" applyAlignment="1"/>
    <xf numFmtId="0" fontId="6" fillId="0" borderId="27" xfId="0" applyNumberFormat="1" applyFont="1" applyBorder="1" applyAlignment="1"/>
    <xf numFmtId="0" fontId="6" fillId="0" borderId="27" xfId="0" applyNumberFormat="1" applyFont="1" applyBorder="1" applyAlignment="1">
      <alignment horizontal="center"/>
    </xf>
    <xf numFmtId="0" fontId="6" fillId="0" borderId="27" xfId="0" applyNumberFormat="1" applyFont="1" applyBorder="1" applyAlignment="1">
      <alignment horizontal="right"/>
    </xf>
    <xf numFmtId="166" fontId="6" fillId="0" borderId="27" xfId="0" applyNumberFormat="1" applyFont="1" applyBorder="1" applyAlignment="1"/>
    <xf numFmtId="169" fontId="6" fillId="0" borderId="27" xfId="0" applyNumberFormat="1" applyFont="1" applyBorder="1" applyAlignment="1">
      <alignment horizontal="right"/>
    </xf>
    <xf numFmtId="169" fontId="6" fillId="0" borderId="27" xfId="0" applyNumberFormat="1" applyFont="1" applyBorder="1" applyAlignment="1"/>
    <xf numFmtId="2" fontId="6" fillId="0" borderId="27" xfId="0" applyNumberFormat="1" applyFont="1" applyBorder="1" applyAlignment="1"/>
    <xf numFmtId="1" fontId="6" fillId="0" borderId="27" xfId="0" applyNumberFormat="1" applyFont="1" applyBorder="1" applyAlignment="1">
      <alignment horizontal="center"/>
    </xf>
    <xf numFmtId="0" fontId="6" fillId="0" borderId="27" xfId="0" applyFont="1" applyBorder="1" applyAlignment="1"/>
    <xf numFmtId="0" fontId="6" fillId="0" borderId="6" xfId="0" applyNumberFormat="1" applyFont="1" applyBorder="1" applyAlignment="1"/>
    <xf numFmtId="0" fontId="6" fillId="0" borderId="7" xfId="0" applyFont="1" applyBorder="1" applyAlignment="1"/>
    <xf numFmtId="0" fontId="6" fillId="0" borderId="8" xfId="0" applyFont="1" applyBorder="1" applyAlignment="1"/>
    <xf numFmtId="0" fontId="6" fillId="0" borderId="8" xfId="0" applyNumberFormat="1" applyFont="1" applyBorder="1" applyAlignment="1"/>
    <xf numFmtId="0" fontId="6" fillId="0" borderId="9" xfId="0" applyFont="1" applyBorder="1" applyAlignment="1"/>
    <xf numFmtId="0" fontId="18" fillId="0" borderId="27" xfId="0" applyFont="1" applyBorder="1" applyAlignment="1">
      <alignment vertical="top" wrapText="1"/>
    </xf>
    <xf numFmtId="0" fontId="6" fillId="0" borderId="27" xfId="0" applyFont="1" applyBorder="1" applyAlignment="1">
      <alignment horizontal="right"/>
    </xf>
    <xf numFmtId="170" fontId="6" fillId="0" borderId="27" xfId="1" applyNumberFormat="1" applyFont="1" applyBorder="1" applyAlignment="1"/>
    <xf numFmtId="0" fontId="16" fillId="0" borderId="4" xfId="0" applyFont="1" applyBorder="1" applyAlignment="1"/>
    <xf numFmtId="0" fontId="16" fillId="0" borderId="5" xfId="0" applyFont="1" applyBorder="1" applyAlignment="1"/>
    <xf numFmtId="0" fontId="16" fillId="0" borderId="6" xfId="0" applyFont="1" applyBorder="1" applyAlignment="1"/>
    <xf numFmtId="0" fontId="16" fillId="0" borderId="0" xfId="0" applyNumberFormat="1" applyFont="1" applyAlignment="1"/>
    <xf numFmtId="0" fontId="1" fillId="0" borderId="2" xfId="0" applyFont="1" applyFill="1" applyBorder="1" applyAlignment="1"/>
    <xf numFmtId="0" fontId="16" fillId="0" borderId="5" xfId="0" applyFont="1" applyFill="1" applyBorder="1" applyAlignment="1"/>
    <xf numFmtId="0" fontId="0" fillId="0" borderId="0" xfId="0" applyFont="1" applyFill="1" applyAlignment="1">
      <alignment vertical="top" wrapText="1"/>
    </xf>
    <xf numFmtId="0" fontId="1" fillId="0" borderId="0" xfId="0" applyNumberFormat="1" applyFont="1" applyFill="1" applyAlignment="1"/>
    <xf numFmtId="171" fontId="16" fillId="0" borderId="27" xfId="1" applyNumberFormat="1" applyFont="1" applyFill="1" applyBorder="1" applyAlignment="1">
      <alignment horizontal="right"/>
    </xf>
    <xf numFmtId="174" fontId="16" fillId="0" borderId="27" xfId="1" applyNumberFormat="1" applyFont="1" applyFill="1" applyBorder="1" applyAlignment="1">
      <alignment horizontal="right"/>
    </xf>
    <xf numFmtId="169" fontId="16" fillId="0" borderId="27" xfId="1" applyNumberFormat="1" applyFont="1" applyFill="1" applyBorder="1" applyAlignment="1">
      <alignment horizontal="right"/>
    </xf>
    <xf numFmtId="0" fontId="15" fillId="0" borderId="5" xfId="0" applyFont="1" applyFill="1" applyBorder="1" applyAlignment="1">
      <alignment horizontal="right" vertical="top" wrapText="1"/>
    </xf>
    <xf numFmtId="168" fontId="1" fillId="0" borderId="27" xfId="0" applyNumberFormat="1" applyFont="1" applyBorder="1" applyAlignment="1"/>
    <xf numFmtId="1" fontId="1" fillId="4" borderId="22" xfId="0" applyNumberFormat="1" applyFont="1" applyFill="1" applyBorder="1" applyAlignment="1"/>
    <xf numFmtId="0" fontId="1" fillId="4" borderId="12" xfId="0" applyNumberFormat="1" applyFont="1" applyFill="1" applyBorder="1" applyAlignment="1">
      <alignment horizontal="left"/>
    </xf>
    <xf numFmtId="0" fontId="1" fillId="4" borderId="12" xfId="0" applyNumberFormat="1" applyFont="1" applyFill="1" applyBorder="1" applyAlignment="1">
      <alignment horizontal="center"/>
    </xf>
    <xf numFmtId="1" fontId="1" fillId="4" borderId="12" xfId="0" applyNumberFormat="1" applyFont="1" applyFill="1" applyBorder="1" applyAlignment="1">
      <alignment horizontal="center"/>
    </xf>
    <xf numFmtId="0" fontId="1" fillId="4" borderId="12" xfId="0" applyNumberFormat="1" applyFont="1" applyFill="1" applyBorder="1" applyAlignment="1"/>
    <xf numFmtId="164" fontId="1" fillId="4" borderId="12" xfId="0" applyNumberFormat="1" applyFont="1" applyFill="1" applyBorder="1" applyAlignment="1"/>
    <xf numFmtId="168" fontId="1" fillId="4" borderId="12" xfId="0" applyNumberFormat="1" applyFont="1" applyFill="1" applyBorder="1" applyAlignment="1"/>
    <xf numFmtId="0" fontId="1" fillId="4" borderId="0" xfId="0" applyNumberFormat="1" applyFont="1" applyFill="1" applyAlignment="1"/>
    <xf numFmtId="177" fontId="1" fillId="0" borderId="0" xfId="0" applyNumberFormat="1" applyFont="1" applyAlignment="1"/>
    <xf numFmtId="177" fontId="1" fillId="0" borderId="3" xfId="0" applyNumberFormat="1" applyFont="1" applyBorder="1" applyAlignment="1"/>
    <xf numFmtId="177" fontId="1" fillId="0" borderId="6" xfId="0" applyNumberFormat="1" applyFont="1" applyBorder="1" applyAlignment="1"/>
    <xf numFmtId="177" fontId="1" fillId="0" borderId="28" xfId="0" applyNumberFormat="1" applyFont="1" applyBorder="1" applyAlignment="1"/>
    <xf numFmtId="177" fontId="1" fillId="0" borderId="15" xfId="0" applyNumberFormat="1" applyFont="1" applyBorder="1" applyAlignment="1"/>
    <xf numFmtId="177" fontId="5" fillId="0" borderId="19" xfId="0" applyNumberFormat="1" applyFont="1" applyBorder="1" applyAlignment="1">
      <alignment horizontal="right"/>
    </xf>
    <xf numFmtId="177" fontId="5" fillId="0" borderId="21" xfId="0" applyNumberFormat="1" applyFont="1" applyBorder="1" applyAlignment="1">
      <alignment horizontal="right" wrapText="1"/>
    </xf>
    <xf numFmtId="177" fontId="1" fillId="0" borderId="12" xfId="0" applyNumberFormat="1" applyFont="1" applyBorder="1" applyAlignment="1"/>
    <xf numFmtId="177" fontId="1" fillId="4" borderId="12" xfId="0" applyNumberFormat="1" applyFont="1" applyFill="1" applyBorder="1" applyAlignment="1"/>
    <xf numFmtId="0" fontId="15" fillId="0" borderId="27" xfId="0" applyFont="1" applyBorder="1" applyAlignment="1">
      <alignment horizontal="right" wrapText="1"/>
    </xf>
    <xf numFmtId="0" fontId="15" fillId="0" borderId="27" xfId="0" applyFont="1" applyBorder="1" applyAlignment="1">
      <alignment wrapText="1"/>
    </xf>
    <xf numFmtId="0" fontId="0" fillId="0" borderId="0" xfId="0" applyFont="1" applyAlignment="1">
      <alignment wrapText="1"/>
    </xf>
    <xf numFmtId="0" fontId="15" fillId="0" borderId="0" xfId="0" applyFont="1" applyAlignment="1">
      <alignment wrapText="1"/>
    </xf>
    <xf numFmtId="0" fontId="15" fillId="0" borderId="5" xfId="0" applyFont="1" applyFill="1" applyBorder="1" applyAlignment="1">
      <alignment horizontal="right" wrapText="1"/>
    </xf>
    <xf numFmtId="0" fontId="0" fillId="0" borderId="0" xfId="0" applyFont="1" applyAlignment="1">
      <alignment horizontal="right" wrapText="1"/>
    </xf>
    <xf numFmtId="0" fontId="15" fillId="0" borderId="0" xfId="0" applyFont="1" applyFill="1" applyAlignment="1">
      <alignment horizontal="right" wrapText="1"/>
    </xf>
    <xf numFmtId="0" fontId="15" fillId="3" borderId="5" xfId="0" applyFont="1" applyFill="1" applyBorder="1" applyAlignment="1">
      <alignment horizontal="right" wrapText="1"/>
    </xf>
    <xf numFmtId="171" fontId="16" fillId="3" borderId="5" xfId="1" applyNumberFormat="1" applyFont="1" applyFill="1" applyBorder="1" applyAlignment="1">
      <alignment horizontal="right"/>
    </xf>
    <xf numFmtId="170" fontId="16" fillId="3" borderId="5" xfId="1" applyNumberFormat="1" applyFont="1" applyFill="1" applyBorder="1" applyAlignment="1">
      <alignment horizontal="right"/>
    </xf>
    <xf numFmtId="171" fontId="15" fillId="3" borderId="5" xfId="1" applyNumberFormat="1" applyFont="1" applyFill="1" applyBorder="1" applyAlignment="1">
      <alignment horizontal="right" wrapText="1"/>
    </xf>
    <xf numFmtId="0" fontId="15" fillId="0" borderId="27" xfId="0" applyFont="1" applyFill="1" applyBorder="1" applyAlignment="1">
      <alignment horizontal="right" wrapText="1"/>
    </xf>
    <xf numFmtId="0" fontId="15" fillId="0" borderId="0" xfId="0" applyFont="1" applyAlignment="1">
      <alignment horizontal="right" wrapText="1"/>
    </xf>
    <xf numFmtId="0" fontId="15" fillId="3" borderId="27" xfId="0" applyFont="1" applyFill="1" applyBorder="1" applyAlignment="1">
      <alignment horizontal="right" wrapText="1"/>
    </xf>
    <xf numFmtId="0" fontId="21" fillId="0" borderId="0" xfId="0" applyFont="1" applyAlignment="1">
      <alignment horizontal="left" vertical="top" wrapText="1"/>
    </xf>
    <xf numFmtId="0" fontId="15" fillId="3" borderId="5" xfId="0" applyFont="1" applyFill="1" applyBorder="1" applyAlignment="1">
      <alignment horizontal="right" vertical="top" wrapText="1"/>
    </xf>
    <xf numFmtId="0" fontId="21" fillId="3" borderId="27" xfId="0" applyFont="1" applyFill="1" applyBorder="1" applyAlignment="1">
      <alignment horizontal="left" vertical="top" wrapText="1"/>
    </xf>
    <xf numFmtId="0" fontId="21" fillId="0" borderId="27" xfId="0" applyFont="1" applyBorder="1" applyAlignment="1">
      <alignment horizontal="left" wrapText="1"/>
    </xf>
    <xf numFmtId="0" fontId="21" fillId="3" borderId="27" xfId="0" applyFont="1" applyFill="1" applyBorder="1" applyAlignment="1">
      <alignment horizontal="left" wrapText="1"/>
    </xf>
    <xf numFmtId="0" fontId="17" fillId="0" borderId="5" xfId="0" applyFont="1" applyFill="1" applyBorder="1" applyAlignment="1">
      <alignment horizontal="right" wrapText="1"/>
    </xf>
    <xf numFmtId="171" fontId="17" fillId="0" borderId="5" xfId="0" applyNumberFormat="1" applyFont="1" applyBorder="1" applyAlignment="1">
      <alignment horizontal="right" wrapText="1"/>
    </xf>
    <xf numFmtId="0" fontId="22" fillId="0" borderId="5" xfId="0" applyFont="1" applyBorder="1" applyAlignment="1">
      <alignment horizontal="left" wrapText="1"/>
    </xf>
    <xf numFmtId="0" fontId="15" fillId="0" borderId="5" xfId="0" applyFont="1" applyBorder="1" applyAlignment="1">
      <alignment horizontal="right" wrapText="1"/>
    </xf>
    <xf numFmtId="0" fontId="0" fillId="0" borderId="5" xfId="0" applyFont="1" applyFill="1" applyBorder="1" applyAlignment="1">
      <alignment vertical="top" wrapText="1"/>
    </xf>
    <xf numFmtId="171" fontId="16" fillId="0" borderId="30" xfId="1" applyNumberFormat="1" applyFont="1" applyFill="1" applyBorder="1" applyAlignment="1"/>
    <xf numFmtId="171" fontId="16" fillId="0" borderId="30" xfId="1" applyNumberFormat="1" applyFont="1" applyFill="1" applyBorder="1" applyAlignment="1">
      <alignment horizontal="right"/>
    </xf>
    <xf numFmtId="0" fontId="15" fillId="3" borderId="27" xfId="0" applyFont="1" applyFill="1" applyBorder="1" applyAlignment="1">
      <alignment horizontal="right" vertical="top" wrapText="1"/>
    </xf>
    <xf numFmtId="0" fontId="23" fillId="0" borderId="5" xfId="0" applyFont="1" applyFill="1" applyBorder="1" applyAlignment="1">
      <alignment horizontal="center" vertical="center" wrapText="1"/>
    </xf>
    <xf numFmtId="171" fontId="15" fillId="6" borderId="29" xfId="1" applyNumberFormat="1" applyFont="1" applyFill="1" applyBorder="1" applyAlignment="1">
      <alignment horizontal="right" wrapText="1"/>
    </xf>
    <xf numFmtId="171" fontId="15" fillId="6" borderId="27" xfId="1" applyNumberFormat="1" applyFont="1" applyFill="1" applyBorder="1" applyAlignment="1">
      <alignment horizontal="right" wrapText="1"/>
    </xf>
    <xf numFmtId="0" fontId="14" fillId="2" borderId="5" xfId="0" applyFont="1" applyFill="1" applyBorder="1" applyAlignment="1">
      <alignment vertical="top" wrapText="1"/>
    </xf>
    <xf numFmtId="0" fontId="0" fillId="2" borderId="5" xfId="0" applyFont="1" applyFill="1" applyBorder="1" applyAlignment="1">
      <alignment horizontal="left" vertical="top" wrapText="1"/>
    </xf>
    <xf numFmtId="0" fontId="0" fillId="2" borderId="5" xfId="0" applyFont="1" applyFill="1" applyBorder="1" applyAlignment="1">
      <alignment vertical="top" wrapText="1"/>
    </xf>
    <xf numFmtId="0" fontId="0" fillId="2" borderId="0" xfId="0" applyFont="1" applyFill="1" applyAlignment="1">
      <alignment vertical="top" wrapText="1"/>
    </xf>
    <xf numFmtId="0" fontId="5" fillId="0" borderId="18" xfId="0" applyNumberFormat="1" applyFont="1" applyBorder="1" applyAlignment="1">
      <alignment horizontal="center"/>
    </xf>
    <xf numFmtId="1" fontId="5" fillId="0" borderId="16" xfId="0" applyNumberFormat="1" applyFont="1" applyBorder="1" applyAlignment="1">
      <alignment horizontal="center"/>
    </xf>
    <xf numFmtId="0" fontId="15" fillId="5" borderId="0" xfId="0" applyFont="1" applyFill="1" applyAlignment="1">
      <alignment horizontal="right" vertical="top" wrapText="1"/>
    </xf>
    <xf numFmtId="0" fontId="15" fillId="5" borderId="0" xfId="0" applyFont="1" applyFill="1" applyAlignment="1">
      <alignment vertical="top" wrapText="1"/>
    </xf>
    <xf numFmtId="0" fontId="21" fillId="5" borderId="0" xfId="0" applyFont="1" applyFill="1" applyAlignment="1">
      <alignment horizontal="left" vertical="top" wrapText="1"/>
    </xf>
    <xf numFmtId="0" fontId="17" fillId="5" borderId="0" xfId="0" applyFont="1" applyFill="1" applyAlignment="1">
      <alignment vertical="center"/>
    </xf>
    <xf numFmtId="0" fontId="24" fillId="0" borderId="0" xfId="0" applyFont="1" applyAlignment="1">
      <alignment vertical="top" wrapText="1"/>
    </xf>
    <xf numFmtId="0" fontId="15" fillId="2" borderId="0" xfId="0" applyFont="1" applyFill="1" applyAlignment="1">
      <alignment horizontal="right" vertical="top" wrapText="1"/>
    </xf>
    <xf numFmtId="171" fontId="15" fillId="2" borderId="0" xfId="0" applyNumberFormat="1" applyFont="1" applyFill="1" applyAlignment="1">
      <alignment horizontal="right" vertical="top" wrapText="1"/>
    </xf>
    <xf numFmtId="0" fontId="15" fillId="4" borderId="27" xfId="0" applyFont="1" applyFill="1" applyBorder="1" applyAlignment="1" applyProtection="1">
      <alignment horizontal="right" wrapText="1"/>
      <protection locked="0"/>
    </xf>
    <xf numFmtId="171" fontId="15" fillId="4" borderId="27" xfId="1" applyNumberFormat="1" applyFont="1" applyFill="1" applyBorder="1" applyAlignment="1" applyProtection="1">
      <alignment horizontal="right" wrapText="1"/>
      <protection locked="0"/>
    </xf>
    <xf numFmtId="0" fontId="25" fillId="2" borderId="5" xfId="0" applyNumberFormat="1" applyFont="1" applyFill="1" applyBorder="1" applyAlignment="1"/>
    <xf numFmtId="0" fontId="25" fillId="2" borderId="5" xfId="0" applyFont="1" applyFill="1" applyBorder="1" applyAlignment="1"/>
    <xf numFmtId="0" fontId="26" fillId="0" borderId="0" xfId="0" applyFont="1" applyAlignment="1">
      <alignment vertical="top" wrapText="1"/>
    </xf>
    <xf numFmtId="0" fontId="26" fillId="0" borderId="5" xfId="0" applyNumberFormat="1" applyFont="1" applyFill="1" applyBorder="1" applyAlignment="1">
      <alignment horizontal="left"/>
    </xf>
    <xf numFmtId="0" fontId="25" fillId="2" borderId="0" xfId="0" applyFont="1" applyFill="1" applyAlignment="1">
      <alignment vertical="top" wrapText="1"/>
    </xf>
  </cellXfs>
  <cellStyles count="52">
    <cellStyle name="Comma" xfId="1" builtinId="3"/>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Normal" xfId="0" builtinId="0"/>
  </cellStyles>
  <dxfs count="0"/>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FFDD0806"/>
      <rgbColor rgb="FFFFFFCC"/>
      <rgbColor rgb="FFCCFFCC"/>
      <rgbColor rgb="FFFEFEFE"/>
      <rgbColor rgb="FFB8B8B8"/>
      <rgbColor rgb="FF51A7F9"/>
      <rgbColor rgb="FF0000D4"/>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physics.nist.gov/PhysRefData/Compositions/mass_rmd.mas95round.tx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
  <sheetViews>
    <sheetView showGridLines="0" workbookViewId="0">
      <selection activeCell="B9" sqref="B9"/>
    </sheetView>
  </sheetViews>
  <sheetFormatPr baseColWidth="10" defaultColWidth="6.625" defaultRowHeight="12.75" customHeight="1" x14ac:dyDescent="0"/>
  <cols>
    <col min="1" max="1" width="6.625" style="1" customWidth="1"/>
    <col min="2" max="2" width="72.125" style="1" customWidth="1"/>
    <col min="3" max="7" width="6.625" style="133" customWidth="1"/>
    <col min="8" max="256" width="6.625" style="1" customWidth="1"/>
  </cols>
  <sheetData>
    <row r="1" spans="1:256" ht="15.75" customHeight="1">
      <c r="A1" s="2"/>
      <c r="B1" s="3"/>
      <c r="C1" s="130"/>
      <c r="D1" s="130"/>
      <c r="E1" s="130"/>
      <c r="F1" s="130"/>
      <c r="G1" s="130"/>
      <c r="H1" s="3"/>
      <c r="I1" s="4"/>
    </row>
    <row r="2" spans="1:256" s="77" customFormat="1" ht="28" customHeight="1">
      <c r="A2" s="126"/>
      <c r="B2" s="204" t="s">
        <v>361</v>
      </c>
      <c r="C2" s="131"/>
      <c r="D2" s="131"/>
      <c r="E2" s="131"/>
      <c r="F2" s="131"/>
      <c r="G2" s="131"/>
      <c r="H2" s="127"/>
      <c r="I2" s="128"/>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s="129"/>
      <c r="EY2" s="129"/>
      <c r="EZ2" s="129"/>
      <c r="FA2" s="129"/>
      <c r="FB2" s="129"/>
      <c r="FC2" s="129"/>
      <c r="FD2" s="129"/>
      <c r="FE2" s="129"/>
      <c r="FF2" s="129"/>
      <c r="FG2" s="129"/>
      <c r="FH2" s="129"/>
      <c r="FI2" s="129"/>
      <c r="FJ2" s="129"/>
      <c r="FK2" s="129"/>
      <c r="FL2" s="129"/>
      <c r="FM2" s="129"/>
      <c r="FN2" s="129"/>
      <c r="FO2" s="129"/>
      <c r="FP2" s="129"/>
      <c r="FQ2" s="129"/>
      <c r="FR2" s="129"/>
      <c r="FS2" s="129"/>
      <c r="FT2" s="129"/>
      <c r="FU2" s="129"/>
      <c r="FV2" s="129"/>
      <c r="FW2" s="129"/>
      <c r="FX2" s="129"/>
      <c r="FY2" s="129"/>
      <c r="FZ2" s="129"/>
      <c r="GA2" s="129"/>
      <c r="GB2" s="129"/>
      <c r="GC2" s="129"/>
      <c r="GD2" s="129"/>
      <c r="GE2" s="129"/>
      <c r="GF2" s="129"/>
      <c r="GG2" s="129"/>
      <c r="GH2" s="129"/>
      <c r="GI2" s="129"/>
      <c r="GJ2" s="129"/>
      <c r="GK2" s="129"/>
      <c r="GL2" s="129"/>
      <c r="GM2" s="129"/>
      <c r="GN2" s="129"/>
      <c r="GO2" s="129"/>
      <c r="GP2" s="129"/>
      <c r="GQ2" s="129"/>
      <c r="GR2" s="129"/>
      <c r="GS2" s="129"/>
      <c r="GT2" s="129"/>
      <c r="GU2" s="129"/>
      <c r="GV2" s="129"/>
      <c r="GW2" s="129"/>
      <c r="GX2" s="129"/>
      <c r="GY2" s="129"/>
      <c r="GZ2" s="129"/>
      <c r="HA2" s="129"/>
      <c r="HB2" s="129"/>
      <c r="HC2" s="129"/>
      <c r="HD2" s="129"/>
      <c r="HE2" s="129"/>
      <c r="HF2" s="129"/>
      <c r="HG2" s="129"/>
      <c r="HH2" s="129"/>
      <c r="HI2" s="129"/>
      <c r="HJ2" s="129"/>
      <c r="HK2" s="129"/>
      <c r="HL2" s="129"/>
      <c r="HM2" s="129"/>
      <c r="HN2" s="129"/>
      <c r="HO2" s="129"/>
      <c r="HP2" s="129"/>
      <c r="HQ2" s="129"/>
      <c r="HR2" s="129"/>
      <c r="HS2" s="129"/>
      <c r="HT2" s="129"/>
      <c r="HU2" s="129"/>
      <c r="HV2" s="129"/>
      <c r="HW2" s="129"/>
      <c r="HX2" s="129"/>
      <c r="HY2" s="129"/>
      <c r="HZ2" s="129"/>
      <c r="IA2" s="129"/>
      <c r="IB2" s="129"/>
      <c r="IC2" s="129"/>
      <c r="ID2" s="129"/>
      <c r="IE2" s="129"/>
      <c r="IF2" s="129"/>
      <c r="IG2" s="129"/>
      <c r="IH2" s="129"/>
      <c r="II2" s="129"/>
      <c r="IJ2" s="129"/>
      <c r="IK2" s="129"/>
      <c r="IL2" s="129"/>
      <c r="IM2" s="129"/>
      <c r="IN2" s="129"/>
      <c r="IO2" s="129"/>
      <c r="IP2" s="129"/>
      <c r="IQ2" s="129"/>
      <c r="IR2" s="129"/>
      <c r="IS2" s="129"/>
      <c r="IT2" s="129"/>
      <c r="IU2" s="129"/>
      <c r="IV2" s="129"/>
    </row>
    <row r="3" spans="1:256" s="77" customFormat="1" ht="44" customHeight="1">
      <c r="A3" s="126"/>
      <c r="B3" s="201" t="s">
        <v>362</v>
      </c>
      <c r="C3" s="131"/>
      <c r="D3" s="131"/>
      <c r="E3" s="131"/>
      <c r="F3" s="131"/>
      <c r="G3" s="131"/>
      <c r="H3" s="127"/>
      <c r="I3" s="128"/>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FT3" s="129"/>
      <c r="FU3" s="129"/>
      <c r="FV3" s="129"/>
      <c r="FW3" s="129"/>
      <c r="FX3" s="129"/>
      <c r="FY3" s="129"/>
      <c r="FZ3" s="129"/>
      <c r="GA3" s="129"/>
      <c r="GB3" s="129"/>
      <c r="GC3" s="129"/>
      <c r="GD3" s="129"/>
      <c r="GE3" s="129"/>
      <c r="GF3" s="129"/>
      <c r="GG3" s="129"/>
      <c r="GH3" s="129"/>
      <c r="GI3" s="129"/>
      <c r="GJ3" s="129"/>
      <c r="GK3" s="129"/>
      <c r="GL3" s="129"/>
      <c r="GM3" s="129"/>
      <c r="GN3" s="129"/>
      <c r="GO3" s="129"/>
      <c r="GP3" s="129"/>
      <c r="GQ3" s="129"/>
      <c r="GR3" s="129"/>
      <c r="GS3" s="129"/>
      <c r="GT3" s="129"/>
      <c r="GU3" s="129"/>
      <c r="GV3" s="129"/>
      <c r="GW3" s="129"/>
      <c r="GX3" s="129"/>
      <c r="GY3" s="129"/>
      <c r="GZ3" s="129"/>
      <c r="HA3" s="129"/>
      <c r="HB3" s="129"/>
      <c r="HC3" s="129"/>
      <c r="HD3" s="129"/>
      <c r="HE3" s="129"/>
      <c r="HF3" s="129"/>
      <c r="HG3" s="129"/>
      <c r="HH3" s="129"/>
      <c r="HI3" s="129"/>
      <c r="HJ3" s="129"/>
      <c r="HK3" s="129"/>
      <c r="HL3" s="129"/>
      <c r="HM3" s="129"/>
      <c r="HN3" s="129"/>
      <c r="HO3" s="129"/>
      <c r="HP3" s="129"/>
      <c r="HQ3" s="129"/>
      <c r="HR3" s="129"/>
      <c r="HS3" s="129"/>
      <c r="HT3" s="129"/>
      <c r="HU3" s="129"/>
      <c r="HV3" s="129"/>
      <c r="HW3" s="129"/>
      <c r="HX3" s="129"/>
      <c r="HY3" s="129"/>
      <c r="HZ3" s="129"/>
      <c r="IA3" s="129"/>
      <c r="IB3" s="129"/>
      <c r="IC3" s="129"/>
      <c r="ID3" s="129"/>
      <c r="IE3" s="129"/>
      <c r="IF3" s="129"/>
      <c r="IG3" s="129"/>
      <c r="IH3" s="129"/>
      <c r="II3" s="129"/>
      <c r="IJ3" s="129"/>
      <c r="IK3" s="129"/>
      <c r="IL3" s="129"/>
      <c r="IM3" s="129"/>
      <c r="IN3" s="129"/>
      <c r="IO3" s="129"/>
      <c r="IP3" s="129"/>
      <c r="IQ3" s="129"/>
      <c r="IR3" s="129"/>
      <c r="IS3" s="129"/>
      <c r="IT3" s="129"/>
      <c r="IU3" s="129"/>
      <c r="IV3" s="129"/>
    </row>
    <row r="4" spans="1:256" s="77" customFormat="1" ht="20">
      <c r="A4" s="126"/>
      <c r="B4" s="201" t="s">
        <v>0</v>
      </c>
      <c r="C4" s="131"/>
      <c r="D4" s="131"/>
      <c r="E4" s="131"/>
      <c r="F4" s="131"/>
      <c r="G4" s="131"/>
      <c r="H4" s="127"/>
      <c r="I4" s="128"/>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c r="CY4" s="129"/>
      <c r="CZ4" s="129"/>
      <c r="DA4" s="129"/>
      <c r="DB4" s="129"/>
      <c r="DC4" s="129"/>
      <c r="DD4" s="129"/>
      <c r="DE4" s="129"/>
      <c r="DF4" s="129"/>
      <c r="DG4" s="129"/>
      <c r="DH4" s="129"/>
      <c r="DI4" s="129"/>
      <c r="DJ4" s="129"/>
      <c r="DK4" s="129"/>
      <c r="DL4" s="129"/>
      <c r="DM4" s="129"/>
      <c r="DN4" s="129"/>
      <c r="DO4" s="129"/>
      <c r="DP4" s="129"/>
      <c r="DQ4" s="129"/>
      <c r="DR4" s="129"/>
      <c r="DS4" s="129"/>
      <c r="DT4" s="129"/>
      <c r="DU4" s="129"/>
      <c r="DV4" s="129"/>
      <c r="DW4" s="129"/>
      <c r="DX4" s="129"/>
      <c r="DY4" s="129"/>
      <c r="DZ4" s="129"/>
      <c r="EA4" s="129"/>
      <c r="EB4" s="129"/>
      <c r="EC4" s="129"/>
      <c r="ED4" s="129"/>
      <c r="EE4" s="129"/>
      <c r="EF4" s="129"/>
      <c r="EG4" s="129"/>
      <c r="EH4" s="129"/>
      <c r="EI4" s="129"/>
      <c r="EJ4" s="129"/>
      <c r="EK4" s="129"/>
      <c r="EL4" s="129"/>
      <c r="EM4" s="129"/>
      <c r="EN4" s="129"/>
      <c r="EO4" s="129"/>
      <c r="EP4" s="129"/>
      <c r="EQ4" s="129"/>
      <c r="ER4" s="129"/>
      <c r="ES4" s="129"/>
      <c r="ET4" s="129"/>
      <c r="EU4" s="129"/>
      <c r="EV4" s="129"/>
      <c r="EW4" s="129"/>
      <c r="EX4" s="129"/>
      <c r="EY4" s="129"/>
      <c r="EZ4" s="129"/>
      <c r="FA4" s="129"/>
      <c r="FB4" s="129"/>
      <c r="FC4" s="129"/>
      <c r="FD4" s="129"/>
      <c r="FE4" s="129"/>
      <c r="FF4" s="129"/>
      <c r="FG4" s="129"/>
      <c r="FH4" s="129"/>
      <c r="FI4" s="129"/>
      <c r="FJ4" s="129"/>
      <c r="FK4" s="129"/>
      <c r="FL4" s="129"/>
      <c r="FM4" s="129"/>
      <c r="FN4" s="129"/>
      <c r="FO4" s="129"/>
      <c r="FP4" s="129"/>
      <c r="FQ4" s="129"/>
      <c r="FR4" s="129"/>
      <c r="FS4" s="129"/>
      <c r="FT4" s="129"/>
      <c r="FU4" s="129"/>
      <c r="FV4" s="129"/>
      <c r="FW4" s="129"/>
      <c r="FX4" s="129"/>
      <c r="FY4" s="129"/>
      <c r="FZ4" s="129"/>
      <c r="GA4" s="129"/>
      <c r="GB4" s="129"/>
      <c r="GC4" s="129"/>
      <c r="GD4" s="129"/>
      <c r="GE4" s="129"/>
      <c r="GF4" s="129"/>
      <c r="GG4" s="129"/>
      <c r="GH4" s="129"/>
      <c r="GI4" s="129"/>
      <c r="GJ4" s="129"/>
      <c r="GK4" s="129"/>
      <c r="GL4" s="129"/>
      <c r="GM4" s="129"/>
      <c r="GN4" s="129"/>
      <c r="GO4" s="129"/>
      <c r="GP4" s="129"/>
      <c r="GQ4" s="129"/>
      <c r="GR4" s="129"/>
      <c r="GS4" s="129"/>
      <c r="GT4" s="129"/>
      <c r="GU4" s="129"/>
      <c r="GV4" s="129"/>
      <c r="GW4" s="129"/>
      <c r="GX4" s="129"/>
      <c r="GY4" s="129"/>
      <c r="GZ4" s="129"/>
      <c r="HA4" s="129"/>
      <c r="HB4" s="129"/>
      <c r="HC4" s="129"/>
      <c r="HD4" s="129"/>
      <c r="HE4" s="129"/>
      <c r="HF4" s="129"/>
      <c r="HG4" s="129"/>
      <c r="HH4" s="129"/>
      <c r="HI4" s="129"/>
      <c r="HJ4" s="129"/>
      <c r="HK4" s="129"/>
      <c r="HL4" s="129"/>
      <c r="HM4" s="129"/>
      <c r="HN4" s="129"/>
      <c r="HO4" s="129"/>
      <c r="HP4" s="129"/>
      <c r="HQ4" s="129"/>
      <c r="HR4" s="129"/>
      <c r="HS4" s="129"/>
      <c r="HT4" s="129"/>
      <c r="HU4" s="129"/>
      <c r="HV4" s="129"/>
      <c r="HW4" s="129"/>
      <c r="HX4" s="129"/>
      <c r="HY4" s="129"/>
      <c r="HZ4" s="129"/>
      <c r="IA4" s="129"/>
      <c r="IB4" s="129"/>
      <c r="IC4" s="129"/>
      <c r="ID4" s="129"/>
      <c r="IE4" s="129"/>
      <c r="IF4" s="129"/>
      <c r="IG4" s="129"/>
      <c r="IH4" s="129"/>
      <c r="II4" s="129"/>
      <c r="IJ4" s="129"/>
      <c r="IK4" s="129"/>
      <c r="IL4" s="129"/>
      <c r="IM4" s="129"/>
      <c r="IN4" s="129"/>
      <c r="IO4" s="129"/>
      <c r="IP4" s="129"/>
      <c r="IQ4" s="129"/>
      <c r="IR4" s="129"/>
      <c r="IS4" s="129"/>
      <c r="IT4" s="129"/>
      <c r="IU4" s="129"/>
      <c r="IV4" s="129"/>
    </row>
    <row r="5" spans="1:256" s="77" customFormat="1" ht="15.75" customHeight="1">
      <c r="A5" s="126"/>
      <c r="B5" s="202"/>
      <c r="C5" s="131"/>
      <c r="D5" s="131"/>
      <c r="E5" s="131"/>
      <c r="F5" s="131"/>
      <c r="G5" s="131"/>
      <c r="H5" s="127"/>
      <c r="I5" s="128"/>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c r="HX5" s="129"/>
      <c r="HY5" s="129"/>
      <c r="HZ5" s="129"/>
      <c r="IA5" s="129"/>
      <c r="IB5" s="129"/>
      <c r="IC5" s="129"/>
      <c r="ID5" s="129"/>
      <c r="IE5" s="129"/>
      <c r="IF5" s="129"/>
      <c r="IG5" s="129"/>
      <c r="IH5" s="129"/>
      <c r="II5" s="129"/>
      <c r="IJ5" s="129"/>
      <c r="IK5" s="129"/>
      <c r="IL5" s="129"/>
      <c r="IM5" s="129"/>
      <c r="IN5" s="129"/>
      <c r="IO5" s="129"/>
      <c r="IP5" s="129"/>
      <c r="IQ5" s="129"/>
      <c r="IR5" s="129"/>
      <c r="IS5" s="129"/>
      <c r="IT5" s="129"/>
      <c r="IU5" s="129"/>
      <c r="IV5" s="129"/>
    </row>
    <row r="6" spans="1:256" ht="21" customHeight="1">
      <c r="A6"/>
      <c r="B6" s="203" t="s">
        <v>403</v>
      </c>
      <c r="C6" s="132"/>
      <c r="D6" s="132"/>
      <c r="E6" s="132"/>
      <c r="F6" s="132"/>
      <c r="G6" s="132"/>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89" customHeight="1">
      <c r="A7"/>
      <c r="B7" s="205" t="s">
        <v>404</v>
      </c>
      <c r="C7" s="132"/>
      <c r="D7" s="132"/>
      <c r="E7" s="132"/>
      <c r="F7" s="132"/>
      <c r="G7" s="132"/>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6.25" customHeight="1">
      <c r="A8"/>
      <c r="B8"/>
      <c r="C8" s="132"/>
      <c r="D8" s="132"/>
      <c r="E8" s="132"/>
      <c r="F8" s="132"/>
      <c r="G8" s="132"/>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5.75" customHeight="1">
      <c r="A9"/>
      <c r="B9"/>
      <c r="C9" s="132"/>
      <c r="D9" s="132"/>
      <c r="E9" s="132"/>
      <c r="F9" s="132"/>
      <c r="G9" s="132"/>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5.75" customHeight="1">
      <c r="A10"/>
      <c r="B10"/>
      <c r="C10" s="132"/>
      <c r="D10" s="132"/>
      <c r="E10" s="132"/>
      <c r="F10" s="132"/>
      <c r="G10" s="132"/>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sheetData>
  <phoneticPr fontId="10" type="noConversion"/>
  <pageMargins left="0.75" right="0.75" top="1" bottom="1" header="0.5" footer="0.5"/>
  <pageSetup orientation="portrait"/>
  <headerFooter>
    <oddFooter>&amp;L&amp;"Helvetica,Regular"&amp;12&amp;K000000	&amp;P</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1"/>
  <sheetViews>
    <sheetView workbookViewId="0">
      <selection activeCell="D15" sqref="D15"/>
    </sheetView>
  </sheetViews>
  <sheetFormatPr baseColWidth="10" defaultRowHeight="20" x14ac:dyDescent="0"/>
  <cols>
    <col min="1" max="1" width="4.625" style="77" customWidth="1"/>
    <col min="2" max="2" width="42.25" style="77" customWidth="1"/>
    <col min="3" max="3" width="13.625" style="88" customWidth="1"/>
    <col min="4" max="5" width="5.125" style="77" customWidth="1"/>
    <col min="6" max="6" width="5.25" style="77" customWidth="1"/>
    <col min="7" max="7" width="16.5" style="77" bestFit="1" customWidth="1"/>
    <col min="8" max="8" width="24" style="77" bestFit="1" customWidth="1"/>
    <col min="9" max="9" width="24.125" style="77" bestFit="1" customWidth="1"/>
    <col min="10" max="10" width="23.625" style="77" bestFit="1" customWidth="1"/>
    <col min="11" max="11" width="26.125" style="77" bestFit="1" customWidth="1"/>
    <col min="12" max="12" width="6.875" style="170" customWidth="1"/>
    <col min="13" max="13" width="14.625" customWidth="1"/>
    <col min="14" max="14" width="21.625" bestFit="1" customWidth="1"/>
    <col min="15" max="15" width="19.375" customWidth="1"/>
    <col min="17" max="16384" width="10.625" style="77"/>
  </cols>
  <sheetData>
    <row r="1" spans="2:17" ht="38" customHeight="1">
      <c r="B1" s="195" t="s">
        <v>397</v>
      </c>
      <c r="C1" s="192"/>
      <c r="D1" s="193"/>
      <c r="E1" s="193"/>
      <c r="F1" s="193"/>
      <c r="G1" s="193"/>
      <c r="H1" s="193"/>
      <c r="I1" s="193"/>
      <c r="J1" s="193"/>
      <c r="K1" s="193"/>
      <c r="L1" s="194"/>
    </row>
    <row r="2" spans="2:17" ht="27" customHeight="1"/>
    <row r="3" spans="2:17" s="88" customFormat="1" ht="24" customHeight="1">
      <c r="B3" s="137"/>
      <c r="C3" s="182" t="s">
        <v>1</v>
      </c>
      <c r="D3" s="171" t="s">
        <v>15</v>
      </c>
      <c r="E3" s="90" t="s">
        <v>18</v>
      </c>
      <c r="F3" s="90" t="s">
        <v>17</v>
      </c>
      <c r="G3" s="90" t="s">
        <v>379</v>
      </c>
      <c r="H3" s="90" t="s">
        <v>380</v>
      </c>
      <c r="I3" s="90" t="s">
        <v>383</v>
      </c>
      <c r="J3" s="90" t="s">
        <v>372</v>
      </c>
      <c r="K3" s="171" t="s">
        <v>392</v>
      </c>
      <c r="L3" s="172"/>
      <c r="M3"/>
      <c r="N3"/>
      <c r="O3"/>
      <c r="P3"/>
    </row>
    <row r="4" spans="2:17" s="159" customFormat="1" ht="33" customHeight="1">
      <c r="B4" s="175" t="s">
        <v>376</v>
      </c>
      <c r="C4" s="199" t="s">
        <v>366</v>
      </c>
      <c r="D4" s="180">
        <f>VLOOKUP(C4,'Atomic Mass Table'!$B$14:$U$2945,2,FALSE)</f>
        <v>2</v>
      </c>
      <c r="E4" s="89">
        <f>VLOOKUP(C4,'Atomic Mass Table'!$B$14:$U$2945,6,FALSE)</f>
        <v>1</v>
      </c>
      <c r="F4" s="89">
        <f>VLOOKUP(C4,'Atomic Mass Table'!$B$14:$U$2945,5,FALSE)</f>
        <v>1</v>
      </c>
      <c r="G4" s="78">
        <f>VLOOKUP(C4,'Atomic Mass Table'!$B$14:$U$2945,18,FALSE)</f>
        <v>2.0141017780000001</v>
      </c>
      <c r="H4" s="79">
        <f>VLOOKUP(C4,'Atomic Mass Table'!$B$14:$W$2945,19,"False")</f>
        <v>1875.6122061517387</v>
      </c>
      <c r="I4" s="79">
        <f>VLOOKUP(C4,'Atomic Mass Table'!$B$14:$W$2945,22,"False")</f>
        <v>937.80610307586937</v>
      </c>
      <c r="J4" s="157">
        <f>Constants!$F$2</f>
        <v>930.65863390253401</v>
      </c>
      <c r="K4" s="184">
        <f>Constants!$E$2*((((J4))-(I4))/Constants!$C$2)</f>
        <v>-2302409.5773699968</v>
      </c>
      <c r="L4" s="173" t="s">
        <v>358</v>
      </c>
      <c r="M4" s="158"/>
      <c r="N4" s="158"/>
      <c r="O4" s="158"/>
      <c r="P4" s="158"/>
    </row>
    <row r="5" spans="2:17" s="162" customFormat="1" ht="36" customHeight="1">
      <c r="B5" s="183" t="s">
        <v>400</v>
      </c>
      <c r="C5" s="169"/>
      <c r="D5" s="164"/>
      <c r="E5" s="164"/>
      <c r="F5" s="164"/>
      <c r="G5" s="165" t="s">
        <v>385</v>
      </c>
      <c r="H5" s="165" t="s">
        <v>386</v>
      </c>
      <c r="I5" s="165" t="s">
        <v>387</v>
      </c>
      <c r="J5" s="163"/>
      <c r="K5" s="166" t="s">
        <v>401</v>
      </c>
      <c r="L5" s="174"/>
      <c r="M5" s="161"/>
      <c r="N5" s="161"/>
      <c r="O5" s="161"/>
      <c r="P5" s="161"/>
    </row>
    <row r="6" spans="2:17" s="162" customFormat="1" ht="36" customHeight="1">
      <c r="B6" s="175" t="s">
        <v>384</v>
      </c>
      <c r="C6" s="200">
        <v>-55314</v>
      </c>
      <c r="D6" s="181"/>
      <c r="E6" s="134"/>
      <c r="F6" s="134"/>
      <c r="G6" s="135">
        <f>H4*Constants!$C$9*1000000</f>
        <v>3.343584482255077E-27</v>
      </c>
      <c r="H6" s="136">
        <f>-(C6*E4)*Constants!$C$8</f>
        <v>8.8622818578E-15</v>
      </c>
      <c r="I6" s="134">
        <f>-(G6*K4^2)/(2*Constants!$C$8)</f>
        <v>-55314.24368689031</v>
      </c>
      <c r="J6" s="167"/>
      <c r="K6" s="185">
        <f>SQRT((2*H6)/G6)</f>
        <v>2302404.5057319277</v>
      </c>
      <c r="L6" s="173" t="s">
        <v>358</v>
      </c>
      <c r="M6" s="161"/>
      <c r="N6" s="161"/>
      <c r="O6" s="161"/>
      <c r="P6" s="161"/>
    </row>
    <row r="7" spans="2:17" s="162" customFormat="1" ht="37" customHeight="1">
      <c r="B7" s="160"/>
      <c r="C7" s="156"/>
      <c r="D7" s="178"/>
      <c r="E7" s="168"/>
      <c r="F7" s="168"/>
      <c r="G7" s="168"/>
      <c r="H7" s="168"/>
      <c r="I7" s="168"/>
      <c r="J7" s="175"/>
      <c r="K7" s="176"/>
      <c r="L7" s="177"/>
      <c r="M7" s="168"/>
      <c r="N7" s="168"/>
      <c r="O7" s="168"/>
      <c r="P7" s="168"/>
      <c r="Q7" s="168"/>
    </row>
    <row r="8" spans="2:17">
      <c r="B8" s="137"/>
      <c r="C8" s="182" t="s">
        <v>1</v>
      </c>
      <c r="D8" s="171" t="s">
        <v>15</v>
      </c>
      <c r="E8" s="90" t="s">
        <v>18</v>
      </c>
      <c r="F8" s="90" t="s">
        <v>17</v>
      </c>
      <c r="G8" s="90" t="s">
        <v>379</v>
      </c>
      <c r="H8" s="90" t="s">
        <v>380</v>
      </c>
      <c r="I8" s="90" t="s">
        <v>383</v>
      </c>
      <c r="J8" s="90" t="s">
        <v>372</v>
      </c>
      <c r="K8" s="171" t="s">
        <v>392</v>
      </c>
      <c r="L8" s="172"/>
      <c r="Q8"/>
    </row>
    <row r="9" spans="2:17" ht="34" customHeight="1">
      <c r="B9" s="175" t="s">
        <v>375</v>
      </c>
      <c r="C9" s="199" t="s">
        <v>398</v>
      </c>
      <c r="D9" s="180">
        <f>VLOOKUP(C9,'Atomic Mass Table'!$B$14:$U$2945,2,FALSE)</f>
        <v>3</v>
      </c>
      <c r="E9" s="89">
        <f>VLOOKUP(C9,'Atomic Mass Table'!$B$14:$U$2945,6,FALSE)</f>
        <v>1</v>
      </c>
      <c r="F9" s="89">
        <f>VLOOKUP(C9,'Atomic Mass Table'!$B$14:$U$2945,5,FALSE)</f>
        <v>2</v>
      </c>
      <c r="G9" s="78">
        <f>VLOOKUP(C9,'Atomic Mass Table'!$B$14:$U$2945,18,FALSE)</f>
        <v>3.0160492680000002</v>
      </c>
      <c r="H9" s="79">
        <f>VLOOKUP(C9,'Atomic Mass Table'!$B$14:$W$2945,19,"False")</f>
        <v>2808.9198954902004</v>
      </c>
      <c r="I9" s="79">
        <f>VLOOKUP(C9,'Atomic Mass Table'!$B$14:$W$2945,22,"False")</f>
        <v>936.30663183006675</v>
      </c>
      <c r="J9" s="157">
        <f>Constants!$F$2</f>
        <v>930.65863390253401</v>
      </c>
      <c r="K9" s="184">
        <f>Constants!$E$2*((((J9))-(I9))/Constants!$C$2)</f>
        <v>-1819385.8841435141</v>
      </c>
      <c r="L9" s="173" t="s">
        <v>358</v>
      </c>
      <c r="Q9"/>
    </row>
    <row r="10" spans="2:17" ht="29" customHeight="1">
      <c r="B10" s="183" t="s">
        <v>400</v>
      </c>
      <c r="C10" s="169"/>
      <c r="D10" s="164"/>
      <c r="E10" s="164"/>
      <c r="F10" s="164"/>
      <c r="G10" s="165" t="s">
        <v>385</v>
      </c>
      <c r="H10" s="165" t="s">
        <v>386</v>
      </c>
      <c r="I10" s="165" t="s">
        <v>387</v>
      </c>
      <c r="J10" s="163"/>
      <c r="K10" s="166" t="s">
        <v>401</v>
      </c>
      <c r="L10" s="174"/>
      <c r="Q10"/>
    </row>
    <row r="11" spans="2:17" ht="34" customHeight="1">
      <c r="B11" s="175" t="s">
        <v>384</v>
      </c>
      <c r="C11" s="200">
        <v>-51727</v>
      </c>
      <c r="D11" s="181"/>
      <c r="E11" s="134"/>
      <c r="F11" s="134"/>
      <c r="G11" s="135">
        <f>H9*Constants!$C$9*1000000</f>
        <v>5.0073575676542468E-27</v>
      </c>
      <c r="H11" s="136">
        <f>-(C11*E9)*Constants!$C$8</f>
        <v>8.2875809679000005E-15</v>
      </c>
      <c r="I11" s="134">
        <f>-(G11*K9^2)/(2*Constants!$C$8)</f>
        <v>-51727.055562537425</v>
      </c>
      <c r="J11" s="167"/>
      <c r="K11" s="185">
        <f>SQRT((2*H11)/G11)</f>
        <v>1819384.9069979724</v>
      </c>
      <c r="L11" s="173" t="s">
        <v>358</v>
      </c>
      <c r="Q11"/>
    </row>
    <row r="12" spans="2:17">
      <c r="B12" s="179"/>
      <c r="C12" s="80"/>
      <c r="D12"/>
      <c r="E12"/>
      <c r="F12"/>
      <c r="G12"/>
      <c r="H12"/>
      <c r="I12"/>
      <c r="J12"/>
      <c r="K12"/>
      <c r="Q12"/>
    </row>
    <row r="13" spans="2:17" s="88" customFormat="1">
      <c r="J13" s="197" t="s">
        <v>395</v>
      </c>
      <c r="K13" s="198">
        <f>K6-K11</f>
        <v>483019.5987339553</v>
      </c>
    </row>
    <row r="14" spans="2:17">
      <c r="B14" s="186" t="s">
        <v>388</v>
      </c>
      <c r="C14"/>
      <c r="D14"/>
      <c r="E14"/>
      <c r="F14"/>
      <c r="G14"/>
      <c r="H14"/>
      <c r="I14"/>
      <c r="J14"/>
      <c r="K14"/>
      <c r="Q14"/>
    </row>
    <row r="15" spans="2:17" ht="80" customHeight="1">
      <c r="B15" s="187" t="s">
        <v>389</v>
      </c>
      <c r="C15"/>
      <c r="D15"/>
      <c r="E15"/>
      <c r="F15"/>
      <c r="G15"/>
      <c r="H15"/>
      <c r="I15"/>
      <c r="J15"/>
      <c r="K15"/>
      <c r="Q15"/>
    </row>
    <row r="16" spans="2:17" ht="50" customHeight="1">
      <c r="B16" s="188" t="s">
        <v>390</v>
      </c>
    </row>
    <row r="17" spans="2:2" ht="63" customHeight="1">
      <c r="B17" s="188" t="s">
        <v>391</v>
      </c>
    </row>
    <row r="18" spans="2:2" ht="110" customHeight="1">
      <c r="B18" s="189" t="s">
        <v>393</v>
      </c>
    </row>
    <row r="19" spans="2:2" ht="86" customHeight="1">
      <c r="B19" s="189" t="s">
        <v>402</v>
      </c>
    </row>
    <row r="20" spans="2:2" ht="85" customHeight="1">
      <c r="B20" s="189" t="s">
        <v>394</v>
      </c>
    </row>
    <row r="21" spans="2:2" ht="71" customHeight="1">
      <c r="B21" s="189" t="s">
        <v>396</v>
      </c>
    </row>
  </sheetData>
  <sheetProtection sheet="1" objects="1" scenario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2945"/>
  <sheetViews>
    <sheetView showGridLines="0" tabSelected="1" topLeftCell="A5" workbookViewId="0">
      <selection activeCell="B14" sqref="B14"/>
    </sheetView>
  </sheetViews>
  <sheetFormatPr baseColWidth="10" defaultColWidth="6.625" defaultRowHeight="12.75" customHeight="1" x14ac:dyDescent="0"/>
  <cols>
    <col min="1" max="1" width="2.5" style="19" customWidth="1"/>
    <col min="2" max="2" width="6" style="19" customWidth="1"/>
    <col min="3" max="3" width="3.5" style="19" customWidth="1"/>
    <col min="4" max="5" width="6.625" style="19" customWidth="1"/>
    <col min="6" max="7" width="3.25" style="19" customWidth="1"/>
    <col min="8" max="8" width="4.75" style="19" customWidth="1"/>
    <col min="9" max="9" width="6.625" style="19" customWidth="1"/>
    <col min="10" max="10" width="9" style="19" customWidth="1"/>
    <col min="11" max="11" width="6.875" style="19" customWidth="1"/>
    <col min="12" max="12" width="11" style="19" customWidth="1"/>
    <col min="13" max="13" width="6.875" style="19" customWidth="1"/>
    <col min="14" max="14" width="6.625" style="19" customWidth="1"/>
    <col min="15" max="15" width="13.875" style="19" customWidth="1"/>
    <col min="16" max="16" width="6.875" style="19" customWidth="1"/>
    <col min="17" max="17" width="10.125" style="19" customWidth="1"/>
    <col min="18" max="18" width="6.875" style="19" customWidth="1"/>
    <col min="19" max="19" width="9.75" style="19" customWidth="1"/>
    <col min="20" max="20" width="9.75" style="72" customWidth="1"/>
    <col min="21" max="21" width="11.375" style="19" customWidth="1"/>
    <col min="22" max="22" width="8.75" style="19" customWidth="1"/>
    <col min="23" max="23" width="20.375" style="147" customWidth="1"/>
    <col min="24" max="257" width="6.625" style="19" customWidth="1"/>
  </cols>
  <sheetData>
    <row r="1" spans="1:257" ht="12.75" customHeight="1">
      <c r="A1" s="72">
        <v>1</v>
      </c>
      <c r="B1" s="72">
        <v>2</v>
      </c>
      <c r="C1" s="72">
        <v>3</v>
      </c>
      <c r="D1" s="72">
        <v>4</v>
      </c>
      <c r="E1" s="72">
        <v>5</v>
      </c>
      <c r="F1" s="72">
        <v>6</v>
      </c>
      <c r="G1" s="72">
        <v>7</v>
      </c>
      <c r="H1" s="72">
        <v>8</v>
      </c>
      <c r="I1" s="72">
        <v>9</v>
      </c>
      <c r="J1" s="72">
        <v>10</v>
      </c>
      <c r="K1" s="72">
        <v>11</v>
      </c>
      <c r="L1" s="72">
        <v>12</v>
      </c>
      <c r="M1" s="72">
        <v>13</v>
      </c>
      <c r="N1" s="72">
        <v>14</v>
      </c>
      <c r="O1" s="72">
        <v>15</v>
      </c>
      <c r="P1" s="72">
        <v>16</v>
      </c>
      <c r="Q1" s="72">
        <v>17</v>
      </c>
      <c r="R1" s="72">
        <v>18</v>
      </c>
      <c r="S1" s="72">
        <v>19</v>
      </c>
      <c r="T1" s="72">
        <v>20</v>
      </c>
      <c r="U1" s="72">
        <v>21</v>
      </c>
      <c r="V1" s="72">
        <v>22</v>
      </c>
      <c r="W1" s="147">
        <v>23</v>
      </c>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row>
    <row r="2" spans="1:257" ht="19" customHeight="1">
      <c r="A2" s="2"/>
      <c r="B2" s="20" t="s">
        <v>4</v>
      </c>
      <c r="C2" s="3"/>
      <c r="D2" s="3"/>
      <c r="E2" s="3"/>
      <c r="F2" s="3"/>
      <c r="G2" s="3"/>
      <c r="H2" s="3"/>
      <c r="I2" s="3"/>
      <c r="J2" s="3"/>
      <c r="K2" s="3"/>
      <c r="L2" s="3"/>
      <c r="M2" s="3"/>
      <c r="N2" s="3"/>
      <c r="O2" s="3"/>
      <c r="P2" s="3"/>
      <c r="Q2" s="3"/>
      <c r="R2" s="3"/>
      <c r="S2" s="3"/>
      <c r="T2" s="3"/>
      <c r="U2" s="21"/>
      <c r="V2" s="21"/>
      <c r="W2" s="148"/>
    </row>
    <row r="3" spans="1:257" ht="16" customHeight="1">
      <c r="A3" s="5"/>
      <c r="B3" s="8" t="s">
        <v>5</v>
      </c>
      <c r="C3" s="6"/>
      <c r="D3" s="6"/>
      <c r="E3" s="6"/>
      <c r="F3" s="6"/>
      <c r="G3" s="6"/>
      <c r="H3" s="6"/>
      <c r="I3" s="6"/>
      <c r="J3" s="6"/>
      <c r="K3" s="6"/>
      <c r="L3" s="6"/>
      <c r="M3" s="6"/>
      <c r="N3" s="6"/>
      <c r="O3" s="6"/>
      <c r="P3" s="6"/>
      <c r="Q3" s="6"/>
      <c r="R3" s="6"/>
      <c r="S3" s="6"/>
      <c r="T3" s="6"/>
      <c r="U3" s="22"/>
      <c r="V3" s="22"/>
      <c r="W3" s="149"/>
    </row>
    <row r="4" spans="1:257" ht="16" customHeight="1">
      <c r="A4" s="5"/>
      <c r="B4" s="9" t="s">
        <v>0</v>
      </c>
      <c r="C4" s="6"/>
      <c r="D4" s="6"/>
      <c r="E4" s="6"/>
      <c r="F4" s="6"/>
      <c r="G4" s="6"/>
      <c r="H4" s="6"/>
      <c r="I4" s="6"/>
      <c r="J4" s="6"/>
      <c r="K4" s="6"/>
      <c r="L4" s="6"/>
      <c r="M4" s="6"/>
      <c r="N4" s="6"/>
      <c r="O4" s="6"/>
      <c r="P4" s="6"/>
      <c r="Q4" s="6"/>
      <c r="R4" s="6"/>
      <c r="S4" s="6"/>
      <c r="T4" s="6"/>
      <c r="U4" s="22"/>
      <c r="V4" s="22"/>
      <c r="W4" s="149"/>
    </row>
    <row r="5" spans="1:257" ht="16" customHeight="1">
      <c r="A5" s="5"/>
      <c r="B5" s="14"/>
      <c r="C5" s="6"/>
      <c r="D5" s="6"/>
      <c r="E5" s="6"/>
      <c r="F5" s="6"/>
      <c r="G5" s="6"/>
      <c r="H5" s="6"/>
      <c r="I5" s="6"/>
      <c r="J5" s="6"/>
      <c r="K5" s="6"/>
      <c r="L5" s="6"/>
      <c r="M5" s="6"/>
      <c r="N5" s="6"/>
      <c r="O5" s="6"/>
      <c r="P5" s="6"/>
      <c r="Q5" s="6"/>
      <c r="R5" s="6"/>
      <c r="S5" s="6"/>
      <c r="T5" s="6"/>
      <c r="U5" s="22"/>
      <c r="V5" s="22"/>
      <c r="W5" s="149"/>
    </row>
    <row r="6" spans="1:257" ht="16" customHeight="1">
      <c r="A6" s="5"/>
      <c r="B6" s="17" t="s">
        <v>6</v>
      </c>
      <c r="C6" s="6"/>
      <c r="D6" s="6"/>
      <c r="E6" s="6"/>
      <c r="F6" s="6"/>
      <c r="G6" s="6"/>
      <c r="H6" s="6"/>
      <c r="I6" s="6"/>
      <c r="J6" s="6"/>
      <c r="K6" s="6"/>
      <c r="L6" s="6"/>
      <c r="M6" s="6"/>
      <c r="N6" s="6"/>
      <c r="O6" s="6"/>
      <c r="P6" s="6"/>
      <c r="Q6" s="6"/>
      <c r="R6" s="6"/>
      <c r="S6" s="6"/>
      <c r="T6" s="6"/>
      <c r="U6" s="22"/>
      <c r="V6" s="22"/>
      <c r="W6" s="149"/>
    </row>
    <row r="7" spans="1:257" ht="16" customHeight="1">
      <c r="A7" s="5"/>
      <c r="B7" s="17" t="s">
        <v>7</v>
      </c>
      <c r="C7" s="6"/>
      <c r="D7" s="6"/>
      <c r="E7" s="6"/>
      <c r="F7" s="6"/>
      <c r="G7" s="6"/>
      <c r="H7" s="6"/>
      <c r="I7" s="6"/>
      <c r="J7" s="6"/>
      <c r="K7" s="6"/>
      <c r="L7" s="6"/>
      <c r="M7" s="6"/>
      <c r="N7" s="6"/>
      <c r="O7" s="6"/>
      <c r="P7" s="6"/>
      <c r="Q7" s="6"/>
      <c r="R7" s="6"/>
      <c r="S7" s="6"/>
      <c r="T7" s="6"/>
      <c r="U7" s="22"/>
      <c r="V7" s="22"/>
      <c r="W7" s="149"/>
    </row>
    <row r="8" spans="1:257" ht="16" customHeight="1">
      <c r="A8" s="5"/>
      <c r="B8" s="23" t="s">
        <v>8</v>
      </c>
      <c r="C8" s="6"/>
      <c r="D8" s="6"/>
      <c r="E8" s="6"/>
      <c r="F8" s="6"/>
      <c r="G8" s="6"/>
      <c r="H8" s="6"/>
      <c r="I8" s="6"/>
      <c r="J8" s="6"/>
      <c r="K8" s="6"/>
      <c r="L8" s="6"/>
      <c r="M8" s="6"/>
      <c r="N8" s="6"/>
      <c r="O8" s="6"/>
      <c r="P8" s="6"/>
      <c r="Q8" s="6"/>
      <c r="R8" s="6"/>
      <c r="S8" s="6"/>
      <c r="T8" s="6"/>
      <c r="U8" s="22"/>
      <c r="V8" s="22"/>
      <c r="W8" s="149"/>
    </row>
    <row r="9" spans="1:257" ht="16" customHeight="1">
      <c r="A9" s="5"/>
      <c r="B9" s="6"/>
      <c r="C9" s="6"/>
      <c r="D9" s="6"/>
      <c r="E9" s="6"/>
      <c r="F9" s="6"/>
      <c r="G9" s="6"/>
      <c r="H9" s="6"/>
      <c r="I9" s="6"/>
      <c r="J9" s="6"/>
      <c r="K9" s="6"/>
      <c r="L9" s="6"/>
      <c r="M9" s="6"/>
      <c r="N9" s="6"/>
      <c r="O9" s="6"/>
      <c r="P9" s="6"/>
      <c r="Q9" s="6"/>
      <c r="R9" s="6"/>
      <c r="S9" s="6"/>
      <c r="T9" s="6"/>
      <c r="U9" s="22"/>
      <c r="V9" s="138" t="s">
        <v>378</v>
      </c>
      <c r="W9" s="150">
        <v>931.49361483849998</v>
      </c>
    </row>
    <row r="10" spans="1:257" ht="16" customHeight="1">
      <c r="A10" s="5"/>
      <c r="B10" s="6"/>
      <c r="C10" s="6"/>
      <c r="D10" s="6"/>
      <c r="E10" s="6"/>
      <c r="F10" s="6"/>
      <c r="G10" s="6"/>
      <c r="H10" s="6"/>
      <c r="I10" s="6"/>
      <c r="J10" s="24" t="s">
        <v>9</v>
      </c>
      <c r="K10" s="6"/>
      <c r="L10" s="6"/>
      <c r="M10" s="6"/>
      <c r="N10" s="6"/>
      <c r="O10" s="6"/>
      <c r="P10" s="6"/>
      <c r="Q10" s="6"/>
      <c r="R10" s="6"/>
      <c r="S10" s="6"/>
      <c r="T10" s="6"/>
      <c r="U10" s="22"/>
      <c r="V10" s="138" t="s">
        <v>381</v>
      </c>
      <c r="W10" s="150">
        <f>Constants!C19*'Atomic Mass Table'!W9</f>
        <v>0.51073969013149156</v>
      </c>
    </row>
    <row r="11" spans="1:257" ht="16.5" customHeight="1">
      <c r="A11" s="5"/>
      <c r="B11" s="13"/>
      <c r="C11" s="13"/>
      <c r="D11" s="13"/>
      <c r="E11" s="13"/>
      <c r="F11" s="13"/>
      <c r="G11" s="13"/>
      <c r="H11" s="13"/>
      <c r="I11" s="13"/>
      <c r="J11" s="13"/>
      <c r="K11" s="13"/>
      <c r="L11" s="13"/>
      <c r="M11" s="13"/>
      <c r="N11" s="13"/>
      <c r="O11" s="13"/>
      <c r="P11" s="13"/>
      <c r="Q11" s="13"/>
      <c r="R11" s="13"/>
      <c r="S11" s="13"/>
      <c r="T11" s="13"/>
      <c r="U11" s="25"/>
      <c r="V11" s="25"/>
      <c r="W11" s="151"/>
    </row>
    <row r="12" spans="1:257" ht="16.5" customHeight="1">
      <c r="A12" s="26"/>
      <c r="B12" s="27"/>
      <c r="C12" s="28"/>
      <c r="D12" s="28"/>
      <c r="E12" s="28"/>
      <c r="F12" s="28"/>
      <c r="G12" s="28"/>
      <c r="H12" s="28"/>
      <c r="I12" s="28"/>
      <c r="J12" s="190" t="s">
        <v>10</v>
      </c>
      <c r="K12" s="191"/>
      <c r="L12" s="190" t="s">
        <v>11</v>
      </c>
      <c r="M12" s="191"/>
      <c r="N12" s="28"/>
      <c r="O12" s="190" t="s">
        <v>12</v>
      </c>
      <c r="P12" s="191"/>
      <c r="Q12" s="190" t="s">
        <v>13</v>
      </c>
      <c r="R12" s="191"/>
      <c r="S12" s="29" t="s">
        <v>14</v>
      </c>
      <c r="T12" s="29" t="s">
        <v>382</v>
      </c>
      <c r="U12" s="29" t="s">
        <v>11</v>
      </c>
      <c r="V12" s="30" t="s">
        <v>367</v>
      </c>
      <c r="W12" s="152" t="s">
        <v>369</v>
      </c>
    </row>
    <row r="13" spans="1:257" ht="16" customHeight="1">
      <c r="A13" s="31"/>
      <c r="B13" s="32" t="s">
        <v>1</v>
      </c>
      <c r="C13" s="33" t="s">
        <v>15</v>
      </c>
      <c r="D13" s="33">
        <v>1</v>
      </c>
      <c r="E13" s="33" t="s">
        <v>16</v>
      </c>
      <c r="F13" s="33" t="s">
        <v>17</v>
      </c>
      <c r="G13" s="33" t="s">
        <v>18</v>
      </c>
      <c r="H13" s="33" t="s">
        <v>19</v>
      </c>
      <c r="I13" s="33" t="s">
        <v>20</v>
      </c>
      <c r="J13" s="34" t="s">
        <v>21</v>
      </c>
      <c r="K13" s="34" t="s">
        <v>22</v>
      </c>
      <c r="L13" s="34" t="s">
        <v>23</v>
      </c>
      <c r="M13" s="34" t="s">
        <v>22</v>
      </c>
      <c r="N13" s="35"/>
      <c r="O13" s="34" t="s">
        <v>21</v>
      </c>
      <c r="P13" s="34" t="s">
        <v>22</v>
      </c>
      <c r="Q13" s="34" t="s">
        <v>24</v>
      </c>
      <c r="R13" s="34" t="s">
        <v>22</v>
      </c>
      <c r="S13" s="33" t="s">
        <v>25</v>
      </c>
      <c r="T13" s="33" t="s">
        <v>3</v>
      </c>
      <c r="U13" s="34" t="s">
        <v>26</v>
      </c>
      <c r="V13" s="36" t="s">
        <v>368</v>
      </c>
      <c r="W13" s="153" t="s">
        <v>370</v>
      </c>
    </row>
    <row r="14" spans="1:257" ht="16" customHeight="1">
      <c r="A14" s="37"/>
      <c r="B14" s="38" t="str">
        <f t="shared" ref="B14:B77" si="0">CONCATENATE(C14,"-",H14)</f>
        <v>1-n</v>
      </c>
      <c r="C14" s="39">
        <v>1</v>
      </c>
      <c r="D14" s="39">
        <v>0</v>
      </c>
      <c r="E14" s="39">
        <v>1</v>
      </c>
      <c r="F14" s="39">
        <v>1</v>
      </c>
      <c r="G14" s="39">
        <v>0</v>
      </c>
      <c r="H14" s="39" t="s">
        <v>27</v>
      </c>
      <c r="I14" s="40"/>
      <c r="J14" s="18">
        <v>8071.3230000000003</v>
      </c>
      <c r="K14" s="18">
        <v>2E-3</v>
      </c>
      <c r="L14" s="18">
        <v>0</v>
      </c>
      <c r="M14" s="18">
        <v>0</v>
      </c>
      <c r="N14" s="39" t="s">
        <v>28</v>
      </c>
      <c r="O14" s="18">
        <v>782.35299999999995</v>
      </c>
      <c r="P14" s="18">
        <v>2E-3</v>
      </c>
      <c r="Q14" s="18">
        <v>1008664.923</v>
      </c>
      <c r="R14" s="18">
        <v>2E-3</v>
      </c>
      <c r="S14" s="16">
        <f>Q14/1000000</f>
        <v>1.008664923</v>
      </c>
      <c r="T14" s="16">
        <f>S14*$W$9-(G14*$W$10)</f>
        <v>939.56493528606723</v>
      </c>
      <c r="U14" s="41">
        <f t="shared" ref="U14:U45" si="1">L14/C14</f>
        <v>0</v>
      </c>
      <c r="V14" s="18">
        <f>C14</f>
        <v>1</v>
      </c>
      <c r="W14" s="154">
        <f>T14/V14</f>
        <v>939.56493528606723</v>
      </c>
    </row>
    <row r="15" spans="1:257" ht="16" customHeight="1">
      <c r="A15" s="37"/>
      <c r="B15" s="38" t="str">
        <f t="shared" si="0"/>
        <v>1-H</v>
      </c>
      <c r="C15" s="39">
        <v>1</v>
      </c>
      <c r="D15" s="40"/>
      <c r="E15" s="39">
        <v>-1</v>
      </c>
      <c r="F15" s="39">
        <v>0</v>
      </c>
      <c r="G15" s="39">
        <v>1</v>
      </c>
      <c r="H15" s="39" t="s">
        <v>29</v>
      </c>
      <c r="I15" s="40"/>
      <c r="J15" s="18">
        <v>7288.9690000000001</v>
      </c>
      <c r="K15" s="18">
        <v>1E-3</v>
      </c>
      <c r="L15" s="18">
        <v>0</v>
      </c>
      <c r="M15" s="18">
        <v>0</v>
      </c>
      <c r="N15" s="39" t="s">
        <v>28</v>
      </c>
      <c r="O15" s="18" t="s">
        <v>30</v>
      </c>
      <c r="P15" s="42"/>
      <c r="Q15" s="18">
        <v>1007825.032</v>
      </c>
      <c r="R15" s="18">
        <v>0</v>
      </c>
      <c r="S15" s="16">
        <f t="shared" ref="S15:S77" si="2">Q15/1000000</f>
        <v>1.007825032</v>
      </c>
      <c r="T15" s="16">
        <f t="shared" ref="T15:T78" si="3">S15*$W$9-(G15*$W$10)</f>
        <v>938.27184249227537</v>
      </c>
      <c r="U15" s="41">
        <f t="shared" si="1"/>
        <v>0</v>
      </c>
      <c r="V15" s="18">
        <f t="shared" ref="V15:V78" si="4">C15</f>
        <v>1</v>
      </c>
      <c r="W15" s="154">
        <f t="shared" ref="W15:W78" si="5">T15/V15</f>
        <v>938.27184249227537</v>
      </c>
    </row>
    <row r="16" spans="1:257" ht="16" customHeight="1">
      <c r="A16" s="37"/>
      <c r="B16" s="38" t="str">
        <f t="shared" si="0"/>
        <v>2-H</v>
      </c>
      <c r="C16" s="39">
        <v>2</v>
      </c>
      <c r="D16" s="39">
        <v>0</v>
      </c>
      <c r="E16" s="39">
        <v>0</v>
      </c>
      <c r="F16" s="39">
        <v>1</v>
      </c>
      <c r="G16" s="39">
        <v>1</v>
      </c>
      <c r="H16" s="39" t="s">
        <v>29</v>
      </c>
      <c r="I16" s="40"/>
      <c r="J16" s="18">
        <v>13135.72</v>
      </c>
      <c r="K16" s="18">
        <v>1E-3</v>
      </c>
      <c r="L16" s="18">
        <v>2224.5729999999999</v>
      </c>
      <c r="M16" s="18">
        <v>2E-3</v>
      </c>
      <c r="N16" s="39" t="s">
        <v>28</v>
      </c>
      <c r="O16" s="18" t="s">
        <v>30</v>
      </c>
      <c r="P16" s="42"/>
      <c r="Q16" s="18">
        <v>2014101.7779999999</v>
      </c>
      <c r="R16" s="18">
        <v>0</v>
      </c>
      <c r="S16" s="16">
        <f t="shared" si="2"/>
        <v>2.0141017780000001</v>
      </c>
      <c r="T16" s="16">
        <f t="shared" si="3"/>
        <v>1875.6122061517387</v>
      </c>
      <c r="U16" s="41">
        <f t="shared" si="1"/>
        <v>1112.2864999999999</v>
      </c>
      <c r="V16" s="18">
        <f t="shared" si="4"/>
        <v>2</v>
      </c>
      <c r="W16" s="154">
        <f t="shared" si="5"/>
        <v>937.80610307586937</v>
      </c>
    </row>
    <row r="17" spans="1:23" ht="16" customHeight="1">
      <c r="A17" s="37"/>
      <c r="B17" s="38" t="str">
        <f t="shared" si="0"/>
        <v>3-H</v>
      </c>
      <c r="C17" s="39">
        <v>3</v>
      </c>
      <c r="D17" s="39">
        <v>0</v>
      </c>
      <c r="E17" s="39">
        <v>1</v>
      </c>
      <c r="F17" s="39">
        <v>2</v>
      </c>
      <c r="G17" s="39">
        <v>1</v>
      </c>
      <c r="H17" s="39" t="s">
        <v>29</v>
      </c>
      <c r="I17" s="40"/>
      <c r="J17" s="18">
        <v>14949.794</v>
      </c>
      <c r="K17" s="18">
        <v>1E-3</v>
      </c>
      <c r="L17" s="18">
        <v>8481.8209999999999</v>
      </c>
      <c r="M17" s="18">
        <v>4.0000000000000001E-3</v>
      </c>
      <c r="N17" s="39" t="s">
        <v>28</v>
      </c>
      <c r="O17" s="18">
        <v>18.591000000000001</v>
      </c>
      <c r="P17" s="18">
        <v>1E-3</v>
      </c>
      <c r="Q17" s="18">
        <v>3016049.2680000002</v>
      </c>
      <c r="R17" s="18">
        <v>1E-3</v>
      </c>
      <c r="S17" s="16">
        <f t="shared" si="2"/>
        <v>3.0160492680000002</v>
      </c>
      <c r="T17" s="16">
        <f t="shared" si="3"/>
        <v>2808.9198954902004</v>
      </c>
      <c r="U17" s="41">
        <f t="shared" si="1"/>
        <v>2827.2736666666665</v>
      </c>
      <c r="V17" s="18">
        <f t="shared" si="4"/>
        <v>3</v>
      </c>
      <c r="W17" s="154">
        <f t="shared" si="5"/>
        <v>936.30663183006675</v>
      </c>
    </row>
    <row r="18" spans="1:23" ht="16" customHeight="1">
      <c r="A18" s="37"/>
      <c r="B18" s="38" t="str">
        <f t="shared" si="0"/>
        <v>3-He</v>
      </c>
      <c r="C18" s="39">
        <v>3</v>
      </c>
      <c r="D18" s="40"/>
      <c r="E18" s="39">
        <v>-1</v>
      </c>
      <c r="F18" s="39">
        <v>1</v>
      </c>
      <c r="G18" s="39">
        <v>2</v>
      </c>
      <c r="H18" s="39" t="s">
        <v>31</v>
      </c>
      <c r="I18" s="40"/>
      <c r="J18" s="18">
        <v>14931.204</v>
      </c>
      <c r="K18" s="18">
        <v>1E-3</v>
      </c>
      <c r="L18" s="18">
        <v>7718.058</v>
      </c>
      <c r="M18" s="18">
        <v>2E-3</v>
      </c>
      <c r="N18" s="39" t="s">
        <v>28</v>
      </c>
      <c r="O18" s="18" t="s">
        <v>30</v>
      </c>
      <c r="P18" s="42"/>
      <c r="Q18" s="18">
        <v>3016029.31</v>
      </c>
      <c r="R18" s="18">
        <v>1E-3</v>
      </c>
      <c r="S18" s="16">
        <f t="shared" si="2"/>
        <v>3.01602931</v>
      </c>
      <c r="T18" s="16">
        <f t="shared" si="3"/>
        <v>2808.3905650505039</v>
      </c>
      <c r="U18" s="41">
        <f t="shared" si="1"/>
        <v>2572.6860000000001</v>
      </c>
      <c r="V18" s="18">
        <f t="shared" si="4"/>
        <v>3</v>
      </c>
      <c r="W18" s="154">
        <f t="shared" si="5"/>
        <v>936.13018835016794</v>
      </c>
    </row>
    <row r="19" spans="1:23" ht="16" customHeight="1">
      <c r="A19" s="37"/>
      <c r="B19" s="38" t="str">
        <f t="shared" si="0"/>
        <v>4-H</v>
      </c>
      <c r="C19" s="39">
        <v>4</v>
      </c>
      <c r="D19" s="39">
        <v>0</v>
      </c>
      <c r="E19" s="39">
        <v>2</v>
      </c>
      <c r="F19" s="39">
        <v>3</v>
      </c>
      <c r="G19" s="39">
        <v>1</v>
      </c>
      <c r="H19" s="39" t="s">
        <v>29</v>
      </c>
      <c r="I19" s="39" t="s">
        <v>32</v>
      </c>
      <c r="J19" s="18">
        <v>25927.784</v>
      </c>
      <c r="K19" s="18">
        <v>109.545</v>
      </c>
      <c r="L19" s="18">
        <v>5575.1540000000005</v>
      </c>
      <c r="M19" s="18">
        <v>109.545</v>
      </c>
      <c r="N19" s="39" t="s">
        <v>28</v>
      </c>
      <c r="O19" s="18">
        <v>23502.873</v>
      </c>
      <c r="P19" s="18">
        <v>109.545</v>
      </c>
      <c r="Q19" s="18">
        <v>4027834.6269999999</v>
      </c>
      <c r="R19" s="18">
        <v>117.601</v>
      </c>
      <c r="S19" s="16">
        <f t="shared" si="2"/>
        <v>4.0278346269999998</v>
      </c>
      <c r="T19" s="16">
        <f t="shared" si="3"/>
        <v>3751.3914969857792</v>
      </c>
      <c r="U19" s="41">
        <f t="shared" si="1"/>
        <v>1393.7885000000001</v>
      </c>
      <c r="V19" s="18">
        <f t="shared" si="4"/>
        <v>4</v>
      </c>
      <c r="W19" s="154">
        <f t="shared" si="5"/>
        <v>937.8478742464448</v>
      </c>
    </row>
    <row r="20" spans="1:23" ht="16" customHeight="1">
      <c r="A20" s="37"/>
      <c r="B20" s="38" t="str">
        <f t="shared" si="0"/>
        <v>4-He</v>
      </c>
      <c r="C20" s="39">
        <v>4</v>
      </c>
      <c r="D20" s="40"/>
      <c r="E20" s="39">
        <v>0</v>
      </c>
      <c r="F20" s="39">
        <v>2</v>
      </c>
      <c r="G20" s="39">
        <v>2</v>
      </c>
      <c r="H20" s="39" t="s">
        <v>31</v>
      </c>
      <c r="I20" s="40"/>
      <c r="J20" s="18">
        <v>2424.9110000000001</v>
      </c>
      <c r="K20" s="18">
        <v>1E-3</v>
      </c>
      <c r="L20" s="18">
        <v>28295.672999999999</v>
      </c>
      <c r="M20" s="18">
        <v>5.0000000000000001E-3</v>
      </c>
      <c r="N20" s="39" t="s">
        <v>28</v>
      </c>
      <c r="O20" s="18">
        <v>-22895.260999999999</v>
      </c>
      <c r="P20" s="18">
        <v>212.13200000000001</v>
      </c>
      <c r="Q20" s="18">
        <v>4002603.25</v>
      </c>
      <c r="R20" s="18">
        <v>1E-3</v>
      </c>
      <c r="S20" s="16">
        <f t="shared" si="2"/>
        <v>4.0026032499999999</v>
      </c>
      <c r="T20" s="16">
        <f t="shared" si="3"/>
        <v>3727.3778907265651</v>
      </c>
      <c r="U20" s="41">
        <f t="shared" si="1"/>
        <v>7073.9182499999997</v>
      </c>
      <c r="V20" s="18">
        <f t="shared" si="4"/>
        <v>4</v>
      </c>
      <c r="W20" s="154">
        <f t="shared" si="5"/>
        <v>931.84447268164126</v>
      </c>
    </row>
    <row r="21" spans="1:23" ht="15.75" customHeight="1">
      <c r="A21" s="37"/>
      <c r="B21" s="38" t="str">
        <f t="shared" si="0"/>
        <v>4-Li</v>
      </c>
      <c r="C21" s="39">
        <v>4</v>
      </c>
      <c r="D21" s="40"/>
      <c r="E21" s="39">
        <v>-2</v>
      </c>
      <c r="F21" s="39">
        <v>1</v>
      </c>
      <c r="G21" s="39">
        <v>3</v>
      </c>
      <c r="H21" s="39" t="s">
        <v>33</v>
      </c>
      <c r="I21" s="39" t="s">
        <v>34</v>
      </c>
      <c r="J21" s="18">
        <v>25320.172999999999</v>
      </c>
      <c r="K21" s="18">
        <v>212.13200000000001</v>
      </c>
      <c r="L21" s="18">
        <v>4618.058</v>
      </c>
      <c r="M21" s="18">
        <v>212.13200000000001</v>
      </c>
      <c r="N21" s="39" t="s">
        <v>28</v>
      </c>
      <c r="O21" s="18" t="s">
        <v>30</v>
      </c>
      <c r="P21" s="42"/>
      <c r="Q21" s="18">
        <v>4027182.3289999999</v>
      </c>
      <c r="R21" s="18">
        <v>227.733</v>
      </c>
      <c r="S21" s="16">
        <f t="shared" si="2"/>
        <v>4.0271823289999995</v>
      </c>
      <c r="T21" s="16">
        <f t="shared" si="3"/>
        <v>3749.762406183544</v>
      </c>
      <c r="U21" s="41">
        <f t="shared" si="1"/>
        <v>1154.5145</v>
      </c>
      <c r="V21" s="18">
        <f t="shared" si="4"/>
        <v>4</v>
      </c>
      <c r="W21" s="154">
        <f t="shared" si="5"/>
        <v>937.44060154588601</v>
      </c>
    </row>
    <row r="22" spans="1:23" ht="16" customHeight="1">
      <c r="A22" s="37"/>
      <c r="B22" s="38" t="str">
        <f t="shared" si="0"/>
        <v>5-H</v>
      </c>
      <c r="C22" s="39">
        <v>5</v>
      </c>
      <c r="D22" s="39">
        <v>0</v>
      </c>
      <c r="E22" s="39">
        <v>3</v>
      </c>
      <c r="F22" s="39">
        <v>4</v>
      </c>
      <c r="G22" s="39">
        <v>1</v>
      </c>
      <c r="H22" s="39" t="s">
        <v>29</v>
      </c>
      <c r="I22" s="39" t="s">
        <v>35</v>
      </c>
      <c r="J22" s="18">
        <v>36833.978999999999</v>
      </c>
      <c r="K22" s="18">
        <v>947.69200000000001</v>
      </c>
      <c r="L22" s="18">
        <v>2740.2820000000002</v>
      </c>
      <c r="M22" s="18">
        <v>947.69200000000001</v>
      </c>
      <c r="N22" s="39" t="s">
        <v>28</v>
      </c>
      <c r="O22" s="18">
        <v>25447.744999999999</v>
      </c>
      <c r="P22" s="18">
        <v>949.01</v>
      </c>
      <c r="Q22" s="18">
        <v>5039542.9110000003</v>
      </c>
      <c r="R22" s="18">
        <v>1017.39</v>
      </c>
      <c r="S22" s="16">
        <f t="shared" si="2"/>
        <v>5.0395429110000007</v>
      </c>
      <c r="T22" s="16">
        <f t="shared" si="3"/>
        <v>4693.7913036109967</v>
      </c>
      <c r="U22" s="41">
        <f t="shared" si="1"/>
        <v>548.05640000000005</v>
      </c>
      <c r="V22" s="18">
        <f t="shared" si="4"/>
        <v>5</v>
      </c>
      <c r="W22" s="154">
        <f t="shared" si="5"/>
        <v>938.75826072219934</v>
      </c>
    </row>
    <row r="23" spans="1:23" ht="16" customHeight="1">
      <c r="A23" s="37"/>
      <c r="B23" s="38" t="str">
        <f t="shared" si="0"/>
        <v>5-He</v>
      </c>
      <c r="C23" s="39">
        <v>5</v>
      </c>
      <c r="D23" s="40"/>
      <c r="E23" s="39">
        <v>1</v>
      </c>
      <c r="F23" s="39">
        <v>3</v>
      </c>
      <c r="G23" s="39">
        <v>2</v>
      </c>
      <c r="H23" s="39" t="s">
        <v>31</v>
      </c>
      <c r="I23" s="39" t="s">
        <v>32</v>
      </c>
      <c r="J23" s="18">
        <v>11386.234</v>
      </c>
      <c r="K23" s="18">
        <v>50</v>
      </c>
      <c r="L23" s="18">
        <v>27405.672999999999</v>
      </c>
      <c r="M23" s="18">
        <v>50</v>
      </c>
      <c r="N23" s="39" t="s">
        <v>28</v>
      </c>
      <c r="O23" s="18">
        <v>-292.64600000000002</v>
      </c>
      <c r="P23" s="18">
        <v>70.710999999999999</v>
      </c>
      <c r="Q23" s="18">
        <v>5012223.6279999996</v>
      </c>
      <c r="R23" s="18">
        <v>53.677</v>
      </c>
      <c r="S23" s="16">
        <f t="shared" si="2"/>
        <v>5.0122236279999992</v>
      </c>
      <c r="T23" s="16">
        <f t="shared" si="3"/>
        <v>4667.8328262443965</v>
      </c>
      <c r="U23" s="41">
        <f t="shared" si="1"/>
        <v>5481.1345999999994</v>
      </c>
      <c r="V23" s="18">
        <f t="shared" si="4"/>
        <v>5</v>
      </c>
      <c r="W23" s="154">
        <f t="shared" si="5"/>
        <v>933.56656524887933</v>
      </c>
    </row>
    <row r="24" spans="1:23" ht="16" customHeight="1">
      <c r="A24" s="37"/>
      <c r="B24" s="38" t="str">
        <f t="shared" si="0"/>
        <v>5-Li</v>
      </c>
      <c r="C24" s="39">
        <v>5</v>
      </c>
      <c r="D24" s="40"/>
      <c r="E24" s="39">
        <v>-1</v>
      </c>
      <c r="F24" s="39">
        <v>2</v>
      </c>
      <c r="G24" s="39">
        <v>3</v>
      </c>
      <c r="H24" s="39" t="s">
        <v>33</v>
      </c>
      <c r="I24" s="39" t="s">
        <v>34</v>
      </c>
      <c r="J24" s="18">
        <v>11678.88</v>
      </c>
      <c r="K24" s="18">
        <v>50</v>
      </c>
      <c r="L24" s="18">
        <v>26330.673999999999</v>
      </c>
      <c r="M24" s="18">
        <v>50</v>
      </c>
      <c r="N24" s="39" t="s">
        <v>28</v>
      </c>
      <c r="O24" s="18">
        <v>-26317</v>
      </c>
      <c r="P24" s="18">
        <v>3996</v>
      </c>
      <c r="Q24" s="18">
        <v>5012537.7960000001</v>
      </c>
      <c r="R24" s="18">
        <v>53.677</v>
      </c>
      <c r="S24" s="16">
        <f t="shared" si="2"/>
        <v>5.0125377960000002</v>
      </c>
      <c r="T24" s="16">
        <f t="shared" si="3"/>
        <v>4667.6147320402533</v>
      </c>
      <c r="U24" s="41">
        <f t="shared" si="1"/>
        <v>5266.1347999999998</v>
      </c>
      <c r="V24" s="18">
        <f t="shared" si="4"/>
        <v>5</v>
      </c>
      <c r="W24" s="154">
        <f t="shared" si="5"/>
        <v>933.52294640805064</v>
      </c>
    </row>
    <row r="25" spans="1:23" ht="16" customHeight="1">
      <c r="A25" s="37"/>
      <c r="B25" s="38" t="str">
        <f t="shared" si="0"/>
        <v>5-Be</v>
      </c>
      <c r="C25" s="39">
        <v>5</v>
      </c>
      <c r="D25" s="40"/>
      <c r="E25" s="39">
        <v>-3</v>
      </c>
      <c r="F25" s="39">
        <v>1</v>
      </c>
      <c r="G25" s="39">
        <v>4</v>
      </c>
      <c r="H25" s="39" t="s">
        <v>36</v>
      </c>
      <c r="I25" s="39" t="s">
        <v>37</v>
      </c>
      <c r="J25" s="18">
        <v>37996</v>
      </c>
      <c r="K25" s="18">
        <v>3996</v>
      </c>
      <c r="L25" s="18">
        <v>-768</v>
      </c>
      <c r="M25" s="18">
        <v>3996</v>
      </c>
      <c r="N25" s="39" t="s">
        <v>28</v>
      </c>
      <c r="O25" s="18" t="s">
        <v>30</v>
      </c>
      <c r="P25" s="42"/>
      <c r="Q25" s="18">
        <v>5040790</v>
      </c>
      <c r="R25" s="18">
        <v>4290</v>
      </c>
      <c r="S25" s="16">
        <f t="shared" si="2"/>
        <v>5.0407900000000003</v>
      </c>
      <c r="T25" s="16">
        <f t="shared" si="3"/>
        <v>4693.4207399812367</v>
      </c>
      <c r="U25" s="41">
        <f t="shared" si="1"/>
        <v>-153.6</v>
      </c>
      <c r="V25" s="18">
        <f t="shared" si="4"/>
        <v>5</v>
      </c>
      <c r="W25" s="154">
        <f t="shared" si="5"/>
        <v>938.68414799624736</v>
      </c>
    </row>
    <row r="26" spans="1:23" ht="16" customHeight="1">
      <c r="A26" s="37"/>
      <c r="B26" s="38" t="str">
        <f t="shared" si="0"/>
        <v>6-H</v>
      </c>
      <c r="C26" s="39">
        <v>6</v>
      </c>
      <c r="D26" s="39">
        <v>0</v>
      </c>
      <c r="E26" s="39">
        <v>4</v>
      </c>
      <c r="F26" s="39">
        <v>5</v>
      </c>
      <c r="G26" s="39">
        <v>1</v>
      </c>
      <c r="H26" s="39" t="s">
        <v>29</v>
      </c>
      <c r="I26" s="39" t="s">
        <v>38</v>
      </c>
      <c r="J26" s="18">
        <v>41863.762999999999</v>
      </c>
      <c r="K26" s="18">
        <v>264.90600000000001</v>
      </c>
      <c r="L26" s="18">
        <v>5781.82</v>
      </c>
      <c r="M26" s="18">
        <v>264.90600000000001</v>
      </c>
      <c r="N26" s="39" t="s">
        <v>28</v>
      </c>
      <c r="O26" s="18">
        <v>24269.64</v>
      </c>
      <c r="P26" s="18">
        <v>264.90800000000002</v>
      </c>
      <c r="Q26" s="18">
        <v>6044942.608</v>
      </c>
      <c r="R26" s="18">
        <v>284.38900000000001</v>
      </c>
      <c r="S26" s="16">
        <f t="shared" si="2"/>
        <v>6.0449426080000004</v>
      </c>
      <c r="T26" s="16">
        <f t="shared" si="3"/>
        <v>5630.3147017270585</v>
      </c>
      <c r="U26" s="41">
        <f t="shared" si="1"/>
        <v>963.63666666666666</v>
      </c>
      <c r="V26" s="18">
        <f t="shared" si="4"/>
        <v>6</v>
      </c>
      <c r="W26" s="154">
        <f t="shared" si="5"/>
        <v>938.38578362117642</v>
      </c>
    </row>
    <row r="27" spans="1:23" ht="16" customHeight="1">
      <c r="A27" s="37"/>
      <c r="B27" s="38" t="str">
        <f t="shared" si="0"/>
        <v>6-He</v>
      </c>
      <c r="C27" s="39">
        <v>6</v>
      </c>
      <c r="D27" s="40"/>
      <c r="E27" s="39">
        <v>2</v>
      </c>
      <c r="F27" s="39">
        <v>4</v>
      </c>
      <c r="G27" s="39">
        <v>2</v>
      </c>
      <c r="H27" s="39" t="s">
        <v>31</v>
      </c>
      <c r="I27" s="40"/>
      <c r="J27" s="18">
        <v>17594.123</v>
      </c>
      <c r="K27" s="18">
        <v>1.014</v>
      </c>
      <c r="L27" s="18">
        <v>29269.107</v>
      </c>
      <c r="M27" s="18">
        <v>1.014</v>
      </c>
      <c r="N27" s="39" t="s">
        <v>28</v>
      </c>
      <c r="O27" s="18">
        <v>3507.8110000000001</v>
      </c>
      <c r="P27" s="18">
        <v>0.90200000000000002</v>
      </c>
      <c r="Q27" s="18">
        <v>6018888.0719999997</v>
      </c>
      <c r="R27" s="18">
        <v>1.089</v>
      </c>
      <c r="S27" s="16">
        <f t="shared" si="2"/>
        <v>6.0188880719999993</v>
      </c>
      <c r="T27" s="16">
        <f t="shared" si="3"/>
        <v>5605.5343281153455</v>
      </c>
      <c r="U27" s="41">
        <f t="shared" si="1"/>
        <v>4878.1845000000003</v>
      </c>
      <c r="V27" s="18">
        <f t="shared" si="4"/>
        <v>6</v>
      </c>
      <c r="W27" s="154">
        <f t="shared" si="5"/>
        <v>934.25572135255754</v>
      </c>
    </row>
    <row r="28" spans="1:23" ht="16" customHeight="1">
      <c r="A28" s="37"/>
      <c r="B28" s="38" t="str">
        <f t="shared" si="0"/>
        <v>6-Li</v>
      </c>
      <c r="C28" s="39">
        <v>6</v>
      </c>
      <c r="D28" s="40"/>
      <c r="E28" s="39">
        <v>0</v>
      </c>
      <c r="F28" s="39">
        <v>3</v>
      </c>
      <c r="G28" s="39">
        <v>3</v>
      </c>
      <c r="H28" s="39" t="s">
        <v>33</v>
      </c>
      <c r="I28" s="40"/>
      <c r="J28" s="18">
        <v>14086.312</v>
      </c>
      <c r="K28" s="18">
        <v>0.47499999999999998</v>
      </c>
      <c r="L28" s="18">
        <v>31994.563999999998</v>
      </c>
      <c r="M28" s="18">
        <v>0.47499999999999998</v>
      </c>
      <c r="N28" s="39" t="s">
        <v>28</v>
      </c>
      <c r="O28" s="18">
        <v>-4288.1530000000002</v>
      </c>
      <c r="P28" s="18">
        <v>5.4480000000000004</v>
      </c>
      <c r="Q28" s="18">
        <v>6015122.2810000004</v>
      </c>
      <c r="R28" s="18">
        <v>0.51</v>
      </c>
      <c r="S28" s="16">
        <f t="shared" si="2"/>
        <v>6.015122281</v>
      </c>
      <c r="T28" s="16">
        <f t="shared" si="3"/>
        <v>5601.5157781538992</v>
      </c>
      <c r="U28" s="41">
        <f t="shared" si="1"/>
        <v>5332.4273333333331</v>
      </c>
      <c r="V28" s="18">
        <f t="shared" si="4"/>
        <v>6</v>
      </c>
      <c r="W28" s="154">
        <f t="shared" si="5"/>
        <v>933.5859630256499</v>
      </c>
    </row>
    <row r="29" spans="1:23" ht="16" customHeight="1">
      <c r="A29" s="37"/>
      <c r="B29" s="38" t="str">
        <f t="shared" si="0"/>
        <v>6-Be</v>
      </c>
      <c r="C29" s="39">
        <v>6</v>
      </c>
      <c r="D29" s="40"/>
      <c r="E29" s="39">
        <v>-2</v>
      </c>
      <c r="F29" s="39">
        <v>2</v>
      </c>
      <c r="G29" s="39">
        <v>4</v>
      </c>
      <c r="H29" s="39" t="s">
        <v>36</v>
      </c>
      <c r="I29" s="39" t="s">
        <v>39</v>
      </c>
      <c r="J29" s="18">
        <v>18374.465</v>
      </c>
      <c r="K29" s="18">
        <v>5.468</v>
      </c>
      <c r="L29" s="18">
        <v>26924.058000000001</v>
      </c>
      <c r="M29" s="18">
        <v>5.468</v>
      </c>
      <c r="N29" s="39" t="s">
        <v>28</v>
      </c>
      <c r="O29" s="18" t="s">
        <v>30</v>
      </c>
      <c r="P29" s="42"/>
      <c r="Q29" s="18">
        <v>6019725.8039999995</v>
      </c>
      <c r="R29" s="18">
        <v>5.8710000000000004</v>
      </c>
      <c r="S29" s="16">
        <f t="shared" si="2"/>
        <v>6.0197258039999992</v>
      </c>
      <c r="T29" s="16">
        <f t="shared" si="3"/>
        <v>5605.2931907440288</v>
      </c>
      <c r="U29" s="41">
        <f t="shared" si="1"/>
        <v>4487.3429999999998</v>
      </c>
      <c r="V29" s="18">
        <f t="shared" si="4"/>
        <v>6</v>
      </c>
      <c r="W29" s="154">
        <f t="shared" si="5"/>
        <v>934.21553179067143</v>
      </c>
    </row>
    <row r="30" spans="1:23" ht="16" customHeight="1">
      <c r="A30" s="37"/>
      <c r="B30" s="38" t="str">
        <f t="shared" si="0"/>
        <v>7-He</v>
      </c>
      <c r="C30" s="39">
        <v>7</v>
      </c>
      <c r="D30" s="39">
        <v>0</v>
      </c>
      <c r="E30" s="39">
        <v>3</v>
      </c>
      <c r="F30" s="39">
        <v>5</v>
      </c>
      <c r="G30" s="39">
        <v>2</v>
      </c>
      <c r="H30" s="39" t="s">
        <v>31</v>
      </c>
      <c r="I30" s="39" t="s">
        <v>40</v>
      </c>
      <c r="J30" s="18">
        <v>26110.263999999999</v>
      </c>
      <c r="K30" s="18">
        <v>30.004000000000001</v>
      </c>
      <c r="L30" s="18">
        <v>28824.289000000001</v>
      </c>
      <c r="M30" s="18">
        <v>30.004000000000001</v>
      </c>
      <c r="N30" s="39" t="s">
        <v>28</v>
      </c>
      <c r="O30" s="18">
        <v>11202.591</v>
      </c>
      <c r="P30" s="18">
        <v>30</v>
      </c>
      <c r="Q30" s="18">
        <v>7028030.5269999998</v>
      </c>
      <c r="R30" s="18">
        <v>32.21</v>
      </c>
      <c r="S30" s="16">
        <f t="shared" si="2"/>
        <v>7.0280305269999994</v>
      </c>
      <c r="T30" s="16">
        <f t="shared" si="3"/>
        <v>6545.544081410294</v>
      </c>
      <c r="U30" s="41">
        <f t="shared" si="1"/>
        <v>4117.7555714285718</v>
      </c>
      <c r="V30" s="18">
        <f t="shared" si="4"/>
        <v>7</v>
      </c>
      <c r="W30" s="154">
        <f t="shared" si="5"/>
        <v>935.07772591575633</v>
      </c>
    </row>
    <row r="31" spans="1:23" ht="16" customHeight="1">
      <c r="A31" s="37"/>
      <c r="B31" s="38" t="str">
        <f t="shared" si="0"/>
        <v>7-Li</v>
      </c>
      <c r="C31" s="39">
        <v>7</v>
      </c>
      <c r="D31" s="40"/>
      <c r="E31" s="39">
        <v>1</v>
      </c>
      <c r="F31" s="39">
        <v>4</v>
      </c>
      <c r="G31" s="39">
        <v>3</v>
      </c>
      <c r="H31" s="39" t="s">
        <v>33</v>
      </c>
      <c r="I31" s="40"/>
      <c r="J31" s="18">
        <v>14907.673000000001</v>
      </c>
      <c r="K31" s="18">
        <v>0.47299999999999998</v>
      </c>
      <c r="L31" s="18">
        <v>39244.525999999998</v>
      </c>
      <c r="M31" s="18">
        <v>0.47299999999999998</v>
      </c>
      <c r="N31" s="39" t="s">
        <v>28</v>
      </c>
      <c r="O31" s="18">
        <v>-861.81500000000005</v>
      </c>
      <c r="P31" s="18">
        <v>1.7999999999999999E-2</v>
      </c>
      <c r="Q31" s="18">
        <v>7016004.0489999996</v>
      </c>
      <c r="R31" s="18">
        <v>0.50700000000000001</v>
      </c>
      <c r="S31" s="16">
        <f t="shared" si="2"/>
        <v>7.0160040489999993</v>
      </c>
      <c r="T31" s="16">
        <f t="shared" si="3"/>
        <v>6533.830754254167</v>
      </c>
      <c r="U31" s="41">
        <f t="shared" si="1"/>
        <v>5606.3608571428567</v>
      </c>
      <c r="V31" s="18">
        <f t="shared" si="4"/>
        <v>7</v>
      </c>
      <c r="W31" s="154">
        <f t="shared" si="5"/>
        <v>933.40439346488097</v>
      </c>
    </row>
    <row r="32" spans="1:23" ht="16" customHeight="1">
      <c r="A32" s="37"/>
      <c r="B32" s="38" t="str">
        <f t="shared" si="0"/>
        <v>7-Be</v>
      </c>
      <c r="C32" s="39">
        <v>7</v>
      </c>
      <c r="D32" s="40"/>
      <c r="E32" s="39">
        <v>-1</v>
      </c>
      <c r="F32" s="39">
        <v>3</v>
      </c>
      <c r="G32" s="39">
        <v>4</v>
      </c>
      <c r="H32" s="39" t="s">
        <v>36</v>
      </c>
      <c r="I32" s="40"/>
      <c r="J32" s="18">
        <v>15769.489</v>
      </c>
      <c r="K32" s="18">
        <v>0.47199999999999998</v>
      </c>
      <c r="L32" s="18">
        <v>37600.358</v>
      </c>
      <c r="M32" s="18">
        <v>0.47199999999999998</v>
      </c>
      <c r="N32" s="39" t="s">
        <v>28</v>
      </c>
      <c r="O32" s="18">
        <v>-12098.376</v>
      </c>
      <c r="P32" s="18">
        <v>70.712999999999994</v>
      </c>
      <c r="Q32" s="18">
        <v>7016929.2460000003</v>
      </c>
      <c r="R32" s="18">
        <v>0.50700000000000001</v>
      </c>
      <c r="S32" s="16">
        <f t="shared" si="2"/>
        <v>7.0169292460000001</v>
      </c>
      <c r="T32" s="16">
        <f t="shared" si="3"/>
        <v>6534.181829662004</v>
      </c>
      <c r="U32" s="41">
        <f t="shared" si="1"/>
        <v>5371.4797142857142</v>
      </c>
      <c r="V32" s="18">
        <f t="shared" si="4"/>
        <v>7</v>
      </c>
      <c r="W32" s="154">
        <f t="shared" si="5"/>
        <v>933.45454709457204</v>
      </c>
    </row>
    <row r="33" spans="1:23" ht="16" customHeight="1">
      <c r="A33" s="37"/>
      <c r="B33" s="38" t="str">
        <f t="shared" si="0"/>
        <v>7-B</v>
      </c>
      <c r="C33" s="39">
        <v>7</v>
      </c>
      <c r="D33" s="40"/>
      <c r="E33" s="39">
        <v>-3</v>
      </c>
      <c r="F33" s="39">
        <v>2</v>
      </c>
      <c r="G33" s="39">
        <v>5</v>
      </c>
      <c r="H33" s="39" t="s">
        <v>41</v>
      </c>
      <c r="I33" s="39" t="s">
        <v>42</v>
      </c>
      <c r="J33" s="18">
        <v>27867.864000000001</v>
      </c>
      <c r="K33" s="18">
        <v>70.712000000000003</v>
      </c>
      <c r="L33" s="18">
        <v>24719.628000000001</v>
      </c>
      <c r="M33" s="18">
        <v>70.712000000000003</v>
      </c>
      <c r="N33" s="39" t="s">
        <v>28</v>
      </c>
      <c r="O33" s="18" t="s">
        <v>30</v>
      </c>
      <c r="P33" s="42"/>
      <c r="Q33" s="18">
        <v>7029917.3890000004</v>
      </c>
      <c r="R33" s="18">
        <v>75.912000000000006</v>
      </c>
      <c r="S33" s="16">
        <f t="shared" si="2"/>
        <v>7.0299173890000004</v>
      </c>
      <c r="T33" s="16">
        <f t="shared" si="3"/>
        <v>6545.7694622449826</v>
      </c>
      <c r="U33" s="41">
        <f t="shared" si="1"/>
        <v>3531.3754285714285</v>
      </c>
      <c r="V33" s="18">
        <f t="shared" si="4"/>
        <v>7</v>
      </c>
      <c r="W33" s="154">
        <f t="shared" si="5"/>
        <v>935.10992317785463</v>
      </c>
    </row>
    <row r="34" spans="1:23" ht="16" customHeight="1">
      <c r="A34" s="37"/>
      <c r="B34" s="38" t="str">
        <f t="shared" si="0"/>
        <v>8-He</v>
      </c>
      <c r="C34" s="39">
        <v>8</v>
      </c>
      <c r="D34" s="39">
        <v>0</v>
      </c>
      <c r="E34" s="39">
        <v>4</v>
      </c>
      <c r="F34" s="39">
        <v>6</v>
      </c>
      <c r="G34" s="39">
        <v>2</v>
      </c>
      <c r="H34" s="39" t="s">
        <v>31</v>
      </c>
      <c r="I34" s="40"/>
      <c r="J34" s="18">
        <v>31597.983</v>
      </c>
      <c r="K34" s="18">
        <v>7.077</v>
      </c>
      <c r="L34" s="18">
        <v>31407.892</v>
      </c>
      <c r="M34" s="18">
        <v>7.077</v>
      </c>
      <c r="N34" s="39" t="s">
        <v>28</v>
      </c>
      <c r="O34" s="18">
        <v>10651.789000000001</v>
      </c>
      <c r="P34" s="18">
        <v>7.0940000000000003</v>
      </c>
      <c r="Q34" s="18">
        <v>8033921.8380000005</v>
      </c>
      <c r="R34" s="18">
        <v>7.5970000000000004</v>
      </c>
      <c r="S34" s="16">
        <f t="shared" si="2"/>
        <v>8.0339218380000013</v>
      </c>
      <c r="T34" s="16">
        <f t="shared" si="3"/>
        <v>7482.5254148283238</v>
      </c>
      <c r="U34" s="41">
        <f t="shared" si="1"/>
        <v>3925.9865</v>
      </c>
      <c r="V34" s="18">
        <f t="shared" si="4"/>
        <v>8</v>
      </c>
      <c r="W34" s="154">
        <f t="shared" si="5"/>
        <v>935.31567685354048</v>
      </c>
    </row>
    <row r="35" spans="1:23" ht="16" customHeight="1">
      <c r="A35" s="37"/>
      <c r="B35" s="38" t="str">
        <f t="shared" si="0"/>
        <v>8-Li</v>
      </c>
      <c r="C35" s="39">
        <v>8</v>
      </c>
      <c r="D35" s="40"/>
      <c r="E35" s="39">
        <v>2</v>
      </c>
      <c r="F35" s="39">
        <v>5</v>
      </c>
      <c r="G35" s="39">
        <v>3</v>
      </c>
      <c r="H35" s="39" t="s">
        <v>33</v>
      </c>
      <c r="I35" s="40"/>
      <c r="J35" s="18">
        <v>20946.195</v>
      </c>
      <c r="K35" s="18">
        <v>0.48799999999999999</v>
      </c>
      <c r="L35" s="18">
        <v>41277.328000000001</v>
      </c>
      <c r="M35" s="18">
        <v>0.48799999999999999</v>
      </c>
      <c r="N35" s="39" t="s">
        <v>28</v>
      </c>
      <c r="O35" s="18">
        <v>16004.531999999999</v>
      </c>
      <c r="P35" s="18">
        <v>0.48799999999999999</v>
      </c>
      <c r="Q35" s="18">
        <v>8022486.6699999999</v>
      </c>
      <c r="R35" s="18">
        <v>0.52300000000000002</v>
      </c>
      <c r="S35" s="16">
        <f t="shared" si="2"/>
        <v>8.0224866699999993</v>
      </c>
      <c r="T35" s="16">
        <f t="shared" si="3"/>
        <v>7471.3628891615854</v>
      </c>
      <c r="U35" s="41">
        <f t="shared" si="1"/>
        <v>5159.6660000000002</v>
      </c>
      <c r="V35" s="18">
        <f t="shared" si="4"/>
        <v>8</v>
      </c>
      <c r="W35" s="154">
        <f t="shared" si="5"/>
        <v>933.92036114519817</v>
      </c>
    </row>
    <row r="36" spans="1:23" ht="16" customHeight="1">
      <c r="A36" s="37"/>
      <c r="B36" s="38" t="str">
        <f t="shared" si="0"/>
        <v>8-Be</v>
      </c>
      <c r="C36" s="39">
        <v>8</v>
      </c>
      <c r="D36" s="40"/>
      <c r="E36" s="39">
        <v>0</v>
      </c>
      <c r="F36" s="39">
        <v>4</v>
      </c>
      <c r="G36" s="39">
        <v>4</v>
      </c>
      <c r="H36" s="39" t="s">
        <v>36</v>
      </c>
      <c r="I36" s="40"/>
      <c r="J36" s="18">
        <v>4941.6620000000003</v>
      </c>
      <c r="K36" s="18">
        <v>3.5000000000000003E-2</v>
      </c>
      <c r="L36" s="18">
        <v>56499.506000000001</v>
      </c>
      <c r="M36" s="18">
        <v>3.6999999999999998E-2</v>
      </c>
      <c r="N36" s="39" t="s">
        <v>28</v>
      </c>
      <c r="O36" s="18">
        <v>-17979.34</v>
      </c>
      <c r="P36" s="18">
        <v>1.107</v>
      </c>
      <c r="Q36" s="18">
        <v>8005305.0939999996</v>
      </c>
      <c r="R36" s="18">
        <v>3.7999999999999999E-2</v>
      </c>
      <c r="S36" s="16">
        <f t="shared" si="2"/>
        <v>8.0053050939999988</v>
      </c>
      <c r="T36" s="16">
        <f t="shared" si="3"/>
        <v>7454.8476211345906</v>
      </c>
      <c r="U36" s="41">
        <f t="shared" si="1"/>
        <v>7062.4382500000002</v>
      </c>
      <c r="V36" s="18">
        <f t="shared" si="4"/>
        <v>8</v>
      </c>
      <c r="W36" s="154">
        <f t="shared" si="5"/>
        <v>931.85595264182382</v>
      </c>
    </row>
    <row r="37" spans="1:23" ht="16" customHeight="1">
      <c r="A37" s="37"/>
      <c r="B37" s="38" t="str">
        <f t="shared" si="0"/>
        <v>8-B</v>
      </c>
      <c r="C37" s="39">
        <v>8</v>
      </c>
      <c r="D37" s="40"/>
      <c r="E37" s="39">
        <v>-2</v>
      </c>
      <c r="F37" s="39">
        <v>3</v>
      </c>
      <c r="G37" s="39">
        <v>5</v>
      </c>
      <c r="H37" s="39" t="s">
        <v>41</v>
      </c>
      <c r="I37" s="40"/>
      <c r="J37" s="18">
        <v>22921.002</v>
      </c>
      <c r="K37" s="18">
        <v>1.107</v>
      </c>
      <c r="L37" s="18">
        <v>37737.813000000002</v>
      </c>
      <c r="M37" s="18">
        <v>1.107</v>
      </c>
      <c r="N37" s="39" t="s">
        <v>28</v>
      </c>
      <c r="O37" s="18">
        <v>-12173.054</v>
      </c>
      <c r="P37" s="18">
        <v>23.094000000000001</v>
      </c>
      <c r="Q37" s="18">
        <v>8024606.7130000005</v>
      </c>
      <c r="R37" s="18">
        <v>1.1879999999999999</v>
      </c>
      <c r="S37" s="16">
        <f t="shared" si="2"/>
        <v>8.0246067130000007</v>
      </c>
      <c r="T37" s="16">
        <f t="shared" si="3"/>
        <v>7472.3162162990066</v>
      </c>
      <c r="U37" s="41">
        <f t="shared" si="1"/>
        <v>4717.2266250000002</v>
      </c>
      <c r="V37" s="18">
        <f t="shared" si="4"/>
        <v>8</v>
      </c>
      <c r="W37" s="154">
        <f t="shared" si="5"/>
        <v>934.03952703737582</v>
      </c>
    </row>
    <row r="38" spans="1:23" ht="16" customHeight="1">
      <c r="A38" s="37"/>
      <c r="B38" s="38" t="str">
        <f t="shared" si="0"/>
        <v>8-C</v>
      </c>
      <c r="C38" s="39">
        <v>8</v>
      </c>
      <c r="D38" s="40"/>
      <c r="E38" s="39">
        <v>-4</v>
      </c>
      <c r="F38" s="39">
        <v>2</v>
      </c>
      <c r="G38" s="39">
        <v>6</v>
      </c>
      <c r="H38" s="39" t="s">
        <v>43</v>
      </c>
      <c r="I38" s="39" t="s">
        <v>44</v>
      </c>
      <c r="J38" s="18">
        <v>35094.055999999997</v>
      </c>
      <c r="K38" s="18">
        <v>23.068000000000001</v>
      </c>
      <c r="L38" s="18">
        <v>24782.405999999999</v>
      </c>
      <c r="M38" s="18">
        <v>23.068000000000001</v>
      </c>
      <c r="N38" s="39" t="s">
        <v>28</v>
      </c>
      <c r="O38" s="18" t="s">
        <v>30</v>
      </c>
      <c r="P38" s="42"/>
      <c r="Q38" s="18">
        <v>8037675.0259999996</v>
      </c>
      <c r="R38" s="18">
        <v>24.763999999999999</v>
      </c>
      <c r="S38" s="16">
        <f t="shared" si="2"/>
        <v>8.0376750259999987</v>
      </c>
      <c r="T38" s="16">
        <f t="shared" si="3"/>
        <v>7483.9785267250836</v>
      </c>
      <c r="U38" s="41">
        <f t="shared" si="1"/>
        <v>3097.8007499999999</v>
      </c>
      <c r="V38" s="18">
        <f t="shared" si="4"/>
        <v>8</v>
      </c>
      <c r="W38" s="154">
        <f t="shared" si="5"/>
        <v>935.49731584063545</v>
      </c>
    </row>
    <row r="39" spans="1:23" ht="16" customHeight="1">
      <c r="A39" s="37"/>
      <c r="B39" s="38" t="str">
        <f t="shared" si="0"/>
        <v>9-He</v>
      </c>
      <c r="C39" s="39">
        <v>9</v>
      </c>
      <c r="D39" s="39">
        <v>0</v>
      </c>
      <c r="E39" s="39">
        <v>5</v>
      </c>
      <c r="F39" s="39">
        <v>7</v>
      </c>
      <c r="G39" s="39">
        <v>2</v>
      </c>
      <c r="H39" s="39" t="s">
        <v>31</v>
      </c>
      <c r="I39" s="39" t="s">
        <v>45</v>
      </c>
      <c r="J39" s="18">
        <v>40818.362000000001</v>
      </c>
      <c r="K39" s="18">
        <v>62.470999999999997</v>
      </c>
      <c r="L39" s="18">
        <v>30258.837</v>
      </c>
      <c r="M39" s="18">
        <v>62.470999999999997</v>
      </c>
      <c r="N39" s="39" t="s">
        <v>28</v>
      </c>
      <c r="O39" s="18">
        <v>15864.459000000001</v>
      </c>
      <c r="P39" s="18">
        <v>62.499000000000002</v>
      </c>
      <c r="Q39" s="18">
        <v>9043820.3230000008</v>
      </c>
      <c r="R39" s="18">
        <v>67.064999999999998</v>
      </c>
      <c r="S39" s="16">
        <f t="shared" si="2"/>
        <v>9.0438203230000003</v>
      </c>
      <c r="T39" s="16">
        <f t="shared" si="3"/>
        <v>8423.2394052408981</v>
      </c>
      <c r="U39" s="41">
        <f t="shared" si="1"/>
        <v>3362.0929999999998</v>
      </c>
      <c r="V39" s="18">
        <f t="shared" si="4"/>
        <v>9</v>
      </c>
      <c r="W39" s="154">
        <f t="shared" si="5"/>
        <v>935.91548947121089</v>
      </c>
    </row>
    <row r="40" spans="1:23" ht="16" customHeight="1">
      <c r="A40" s="37"/>
      <c r="B40" s="38" t="str">
        <f t="shared" si="0"/>
        <v>9-Li</v>
      </c>
      <c r="C40" s="39">
        <v>9</v>
      </c>
      <c r="D40" s="40"/>
      <c r="E40" s="39">
        <v>3</v>
      </c>
      <c r="F40" s="39">
        <v>6</v>
      </c>
      <c r="G40" s="39">
        <v>3</v>
      </c>
      <c r="H40" s="39" t="s">
        <v>33</v>
      </c>
      <c r="I40" s="40"/>
      <c r="J40" s="18">
        <v>24953.902999999998</v>
      </c>
      <c r="K40" s="18">
        <v>1.946</v>
      </c>
      <c r="L40" s="18">
        <v>45340.942000000003</v>
      </c>
      <c r="M40" s="18">
        <v>1.946</v>
      </c>
      <c r="N40" s="39" t="s">
        <v>28</v>
      </c>
      <c r="O40" s="18">
        <v>13606.319</v>
      </c>
      <c r="P40" s="18">
        <v>1.931</v>
      </c>
      <c r="Q40" s="18">
        <v>9026789.1219999995</v>
      </c>
      <c r="R40" s="18">
        <v>2.089</v>
      </c>
      <c r="S40" s="16">
        <f t="shared" si="2"/>
        <v>9.0267891220000003</v>
      </c>
      <c r="T40" s="16">
        <f t="shared" si="3"/>
        <v>8406.8642105662366</v>
      </c>
      <c r="U40" s="41">
        <f t="shared" si="1"/>
        <v>5037.8824444444444</v>
      </c>
      <c r="V40" s="18">
        <f t="shared" si="4"/>
        <v>9</v>
      </c>
      <c r="W40" s="154">
        <f t="shared" si="5"/>
        <v>934.09602339624848</v>
      </c>
    </row>
    <row r="41" spans="1:23" ht="16" customHeight="1">
      <c r="A41" s="37"/>
      <c r="B41" s="38" t="str">
        <f t="shared" si="0"/>
        <v>9-Be</v>
      </c>
      <c r="C41" s="39">
        <v>9</v>
      </c>
      <c r="D41" s="40"/>
      <c r="E41" s="39">
        <v>1</v>
      </c>
      <c r="F41" s="39">
        <v>5</v>
      </c>
      <c r="G41" s="39">
        <v>4</v>
      </c>
      <c r="H41" s="39" t="s">
        <v>36</v>
      </c>
      <c r="I41" s="40"/>
      <c r="J41" s="18">
        <v>11347.584000000001</v>
      </c>
      <c r="K41" s="18">
        <v>0.39600000000000002</v>
      </c>
      <c r="L41" s="18">
        <v>58164.906999999999</v>
      </c>
      <c r="M41" s="18">
        <v>0.39600000000000002</v>
      </c>
      <c r="N41" s="39" t="s">
        <v>28</v>
      </c>
      <c r="O41" s="18">
        <v>-1068.116</v>
      </c>
      <c r="P41" s="18">
        <v>0.89900000000000002</v>
      </c>
      <c r="Q41" s="18">
        <v>9012182.1349999998</v>
      </c>
      <c r="R41" s="18">
        <v>0.42499999999999999</v>
      </c>
      <c r="S41" s="16">
        <f t="shared" si="2"/>
        <v>9.0121821349999998</v>
      </c>
      <c r="T41" s="16">
        <f t="shared" si="3"/>
        <v>8392.7471557535737</v>
      </c>
      <c r="U41" s="41">
        <f t="shared" si="1"/>
        <v>6462.7674444444447</v>
      </c>
      <c r="V41" s="18">
        <f t="shared" si="4"/>
        <v>9</v>
      </c>
      <c r="W41" s="154">
        <f t="shared" si="5"/>
        <v>932.52746175039704</v>
      </c>
    </row>
    <row r="42" spans="1:23" ht="16" customHeight="1">
      <c r="A42" s="37"/>
      <c r="B42" s="38" t="str">
        <f t="shared" si="0"/>
        <v>9-B</v>
      </c>
      <c r="C42" s="39">
        <v>9</v>
      </c>
      <c r="D42" s="40"/>
      <c r="E42" s="39">
        <v>-1</v>
      </c>
      <c r="F42" s="39">
        <v>4</v>
      </c>
      <c r="G42" s="39">
        <v>5</v>
      </c>
      <c r="H42" s="39" t="s">
        <v>41</v>
      </c>
      <c r="I42" s="39" t="s">
        <v>39</v>
      </c>
      <c r="J42" s="18">
        <v>12415.700999999999</v>
      </c>
      <c r="K42" s="18">
        <v>0.98299999999999998</v>
      </c>
      <c r="L42" s="18">
        <v>56314.438000000002</v>
      </c>
      <c r="M42" s="18">
        <v>0.98299999999999998</v>
      </c>
      <c r="N42" s="39" t="s">
        <v>28</v>
      </c>
      <c r="O42" s="18">
        <v>-16497.95</v>
      </c>
      <c r="P42" s="18">
        <v>2.3740000000000001</v>
      </c>
      <c r="Q42" s="18">
        <v>9013328.8059999999</v>
      </c>
      <c r="R42" s="18">
        <v>1.0549999999999999</v>
      </c>
      <c r="S42" s="16">
        <f t="shared" si="2"/>
        <v>9.0133288060000005</v>
      </c>
      <c r="T42" s="16">
        <f t="shared" si="3"/>
        <v>8393.3045327782638</v>
      </c>
      <c r="U42" s="41">
        <f t="shared" si="1"/>
        <v>6257.1597777777779</v>
      </c>
      <c r="V42" s="18">
        <f t="shared" si="4"/>
        <v>9</v>
      </c>
      <c r="W42" s="154">
        <f t="shared" si="5"/>
        <v>932.58939253091819</v>
      </c>
    </row>
    <row r="43" spans="1:23" ht="16" customHeight="1">
      <c r="A43" s="37"/>
      <c r="B43" s="38" t="str">
        <f t="shared" si="0"/>
        <v>9-C</v>
      </c>
      <c r="C43" s="39">
        <v>9</v>
      </c>
      <c r="D43" s="40"/>
      <c r="E43" s="39">
        <v>-3</v>
      </c>
      <c r="F43" s="39">
        <v>3</v>
      </c>
      <c r="G43" s="39">
        <v>6</v>
      </c>
      <c r="H43" s="39" t="s">
        <v>43</v>
      </c>
      <c r="I43" s="39" t="s">
        <v>46</v>
      </c>
      <c r="J43" s="18">
        <v>28913.65</v>
      </c>
      <c r="K43" s="18">
        <v>2.1779999999999999</v>
      </c>
      <c r="L43" s="18">
        <v>39034.135000000002</v>
      </c>
      <c r="M43" s="18">
        <v>2.1779999999999999</v>
      </c>
      <c r="N43" s="39" t="s">
        <v>28</v>
      </c>
      <c r="O43" s="18" t="s">
        <v>30</v>
      </c>
      <c r="P43" s="42"/>
      <c r="Q43" s="18">
        <v>9031040.0869999994</v>
      </c>
      <c r="R43" s="18">
        <v>2.3380000000000001</v>
      </c>
      <c r="S43" s="16">
        <f t="shared" si="2"/>
        <v>9.0310400869999992</v>
      </c>
      <c r="T43" s="16">
        <f t="shared" si="3"/>
        <v>8409.2917382502419</v>
      </c>
      <c r="U43" s="41">
        <f t="shared" si="1"/>
        <v>4337.1261111111116</v>
      </c>
      <c r="V43" s="18">
        <f t="shared" si="4"/>
        <v>9</v>
      </c>
      <c r="W43" s="154">
        <f t="shared" si="5"/>
        <v>934.36574869447134</v>
      </c>
    </row>
    <row r="44" spans="1:23" ht="16" customHeight="1">
      <c r="A44" s="37"/>
      <c r="B44" s="38" t="str">
        <f t="shared" si="0"/>
        <v>10-He</v>
      </c>
      <c r="C44" s="39">
        <v>10</v>
      </c>
      <c r="D44" s="39">
        <v>0</v>
      </c>
      <c r="E44" s="39">
        <v>6</v>
      </c>
      <c r="F44" s="39">
        <v>8</v>
      </c>
      <c r="G44" s="39">
        <v>2</v>
      </c>
      <c r="H44" s="39" t="s">
        <v>31</v>
      </c>
      <c r="I44" s="39" t="s">
        <v>45</v>
      </c>
      <c r="J44" s="18">
        <v>48810.010999999999</v>
      </c>
      <c r="K44" s="18">
        <v>70.001000000000005</v>
      </c>
      <c r="L44" s="18">
        <v>30338.51</v>
      </c>
      <c r="M44" s="18">
        <v>70.001000000000005</v>
      </c>
      <c r="N44" s="39" t="s">
        <v>28</v>
      </c>
      <c r="O44" s="18">
        <v>15759.785</v>
      </c>
      <c r="P44" s="18">
        <v>71.614999999999995</v>
      </c>
      <c r="Q44" s="18">
        <v>10052399.713</v>
      </c>
      <c r="R44" s="18">
        <v>75.149000000000001</v>
      </c>
      <c r="S44" s="16">
        <f t="shared" si="2"/>
        <v>10.052399713</v>
      </c>
      <c r="T44" s="16">
        <f t="shared" si="3"/>
        <v>9362.7246670836066</v>
      </c>
      <c r="U44" s="41">
        <f t="shared" si="1"/>
        <v>3033.8509999999997</v>
      </c>
      <c r="V44" s="18">
        <f t="shared" si="4"/>
        <v>10</v>
      </c>
      <c r="W44" s="154">
        <f t="shared" si="5"/>
        <v>936.27246670836064</v>
      </c>
    </row>
    <row r="45" spans="1:23" ht="16" customHeight="1">
      <c r="A45" s="37"/>
      <c r="B45" s="38" t="str">
        <f t="shared" si="0"/>
        <v>10-Li</v>
      </c>
      <c r="C45" s="39">
        <v>10</v>
      </c>
      <c r="D45" s="40"/>
      <c r="E45" s="39">
        <v>4</v>
      </c>
      <c r="F45" s="39">
        <v>7</v>
      </c>
      <c r="G45" s="39">
        <v>3</v>
      </c>
      <c r="H45" s="39" t="s">
        <v>33</v>
      </c>
      <c r="I45" s="39" t="s">
        <v>32</v>
      </c>
      <c r="J45" s="18">
        <v>33050.226000000002</v>
      </c>
      <c r="K45" s="18">
        <v>15.125999999999999</v>
      </c>
      <c r="L45" s="18">
        <v>45315.942000000003</v>
      </c>
      <c r="M45" s="18">
        <v>15.125999999999999</v>
      </c>
      <c r="N45" s="39" t="s">
        <v>28</v>
      </c>
      <c r="O45" s="18">
        <v>20443.649000000001</v>
      </c>
      <c r="P45" s="18">
        <v>15.124000000000001</v>
      </c>
      <c r="Q45" s="18">
        <v>10035480.884</v>
      </c>
      <c r="R45" s="18">
        <v>16.238</v>
      </c>
      <c r="S45" s="16">
        <f t="shared" si="2"/>
        <v>10.035480884</v>
      </c>
      <c r="T45" s="16">
        <f t="shared" si="3"/>
        <v>9346.4541462094312</v>
      </c>
      <c r="U45" s="41">
        <f t="shared" si="1"/>
        <v>4531.5942000000005</v>
      </c>
      <c r="V45" s="18">
        <f t="shared" si="4"/>
        <v>10</v>
      </c>
      <c r="W45" s="154">
        <f t="shared" si="5"/>
        <v>934.64541462094314</v>
      </c>
    </row>
    <row r="46" spans="1:23" ht="16" customHeight="1">
      <c r="A46" s="37"/>
      <c r="B46" s="38" t="str">
        <f t="shared" si="0"/>
        <v>10-Be</v>
      </c>
      <c r="C46" s="39">
        <v>10</v>
      </c>
      <c r="D46" s="40"/>
      <c r="E46" s="39">
        <v>2</v>
      </c>
      <c r="F46" s="39">
        <v>6</v>
      </c>
      <c r="G46" s="39">
        <v>4</v>
      </c>
      <c r="H46" s="39" t="s">
        <v>36</v>
      </c>
      <c r="I46" s="40"/>
      <c r="J46" s="18">
        <v>12606.576999999999</v>
      </c>
      <c r="K46" s="18">
        <v>0.4</v>
      </c>
      <c r="L46" s="18">
        <v>64977.237000000001</v>
      </c>
      <c r="M46" s="18">
        <v>0.4</v>
      </c>
      <c r="N46" s="39" t="s">
        <v>28</v>
      </c>
      <c r="O46" s="18">
        <v>555.81600000000003</v>
      </c>
      <c r="P46" s="18">
        <v>0.54500000000000004</v>
      </c>
      <c r="Q46" s="18">
        <v>10013533.720000001</v>
      </c>
      <c r="R46" s="18">
        <v>0.43</v>
      </c>
      <c r="S46" s="16">
        <f t="shared" si="2"/>
        <v>10.01353372</v>
      </c>
      <c r="T46" s="16">
        <f t="shared" si="3"/>
        <v>9325.4997633894855</v>
      </c>
      <c r="U46" s="41">
        <f t="shared" ref="U46:U77" si="6">L46/C46</f>
        <v>6497.7237000000005</v>
      </c>
      <c r="V46" s="18">
        <f t="shared" si="4"/>
        <v>10</v>
      </c>
      <c r="W46" s="154">
        <f t="shared" si="5"/>
        <v>932.54997633894857</v>
      </c>
    </row>
    <row r="47" spans="1:23" ht="16" customHeight="1">
      <c r="A47" s="37"/>
      <c r="B47" s="38" t="str">
        <f t="shared" si="0"/>
        <v>10-B</v>
      </c>
      <c r="C47" s="39">
        <v>10</v>
      </c>
      <c r="D47" s="40"/>
      <c r="E47" s="39">
        <v>0</v>
      </c>
      <c r="F47" s="39">
        <v>5</v>
      </c>
      <c r="G47" s="39">
        <v>5</v>
      </c>
      <c r="H47" s="39" t="s">
        <v>41</v>
      </c>
      <c r="I47" s="40"/>
      <c r="J47" s="18">
        <v>12050.761</v>
      </c>
      <c r="K47" s="18">
        <v>0.37</v>
      </c>
      <c r="L47" s="18">
        <v>64750.7</v>
      </c>
      <c r="M47" s="18">
        <v>0.37</v>
      </c>
      <c r="N47" s="39" t="s">
        <v>28</v>
      </c>
      <c r="O47" s="18">
        <v>-3647.8069999999998</v>
      </c>
      <c r="P47" s="18">
        <v>9.0999999999999998E-2</v>
      </c>
      <c r="Q47" s="18">
        <v>10012937.027000001</v>
      </c>
      <c r="R47" s="18">
        <v>0.39700000000000002</v>
      </c>
      <c r="S47" s="16">
        <f t="shared" si="2"/>
        <v>10.012937027000001</v>
      </c>
      <c r="T47" s="16">
        <f>S47*$W$9-(G47*$W$10)</f>
        <v>9324.4332079798369</v>
      </c>
      <c r="U47" s="41">
        <f t="shared" si="6"/>
        <v>6475.07</v>
      </c>
      <c r="V47" s="18">
        <f t="shared" si="4"/>
        <v>10</v>
      </c>
      <c r="W47" s="154">
        <f t="shared" si="5"/>
        <v>932.44332079798369</v>
      </c>
    </row>
    <row r="48" spans="1:23" ht="16" customHeight="1">
      <c r="A48" s="37"/>
      <c r="B48" s="38" t="str">
        <f t="shared" si="0"/>
        <v>10-C</v>
      </c>
      <c r="C48" s="39">
        <v>10</v>
      </c>
      <c r="D48" s="40"/>
      <c r="E48" s="39">
        <v>-2</v>
      </c>
      <c r="F48" s="39">
        <v>4</v>
      </c>
      <c r="G48" s="39">
        <v>6</v>
      </c>
      <c r="H48" s="39" t="s">
        <v>43</v>
      </c>
      <c r="I48" s="39" t="s">
        <v>39</v>
      </c>
      <c r="J48" s="18">
        <v>15698.567999999999</v>
      </c>
      <c r="K48" s="18">
        <v>0.38100000000000001</v>
      </c>
      <c r="L48" s="18">
        <v>60320.538999999997</v>
      </c>
      <c r="M48" s="18">
        <v>0.38100000000000001</v>
      </c>
      <c r="N48" s="39" t="s">
        <v>28</v>
      </c>
      <c r="O48" s="18">
        <v>-24000</v>
      </c>
      <c r="P48" s="18">
        <v>400</v>
      </c>
      <c r="Q48" s="18">
        <v>10016853.109999999</v>
      </c>
      <c r="R48" s="18">
        <v>0.40899999999999997</v>
      </c>
      <c r="S48" s="16">
        <f t="shared" si="2"/>
        <v>10.01685311</v>
      </c>
      <c r="T48" s="16">
        <f t="shared" si="3"/>
        <v>9327.5702745993804</v>
      </c>
      <c r="U48" s="41">
        <f t="shared" si="6"/>
        <v>6032.0538999999999</v>
      </c>
      <c r="V48" s="18">
        <f t="shared" si="4"/>
        <v>10</v>
      </c>
      <c r="W48" s="154">
        <f t="shared" si="5"/>
        <v>932.75702745993806</v>
      </c>
    </row>
    <row r="49" spans="1:23" ht="16" customHeight="1">
      <c r="A49" s="37"/>
      <c r="B49" s="38" t="str">
        <f t="shared" si="0"/>
        <v>10-N</v>
      </c>
      <c r="C49" s="39">
        <v>10</v>
      </c>
      <c r="D49" s="40"/>
      <c r="E49" s="39">
        <v>-4</v>
      </c>
      <c r="F49" s="39">
        <v>3</v>
      </c>
      <c r="G49" s="39">
        <v>7</v>
      </c>
      <c r="H49" s="39" t="s">
        <v>17</v>
      </c>
      <c r="I49" s="39" t="s">
        <v>39</v>
      </c>
      <c r="J49" s="18">
        <v>39699</v>
      </c>
      <c r="K49" s="18">
        <v>400</v>
      </c>
      <c r="L49" s="18">
        <v>35538</v>
      </c>
      <c r="M49" s="18">
        <v>400</v>
      </c>
      <c r="N49" s="39" t="s">
        <v>28</v>
      </c>
      <c r="O49" s="18" t="s">
        <v>30</v>
      </c>
      <c r="P49" s="42"/>
      <c r="Q49" s="18">
        <v>10042618</v>
      </c>
      <c r="R49" s="18">
        <v>429</v>
      </c>
      <c r="S49" s="16">
        <f t="shared" si="2"/>
        <v>10.042617999999999</v>
      </c>
      <c r="T49" s="16">
        <f t="shared" si="3"/>
        <v>9351.0593654312652</v>
      </c>
      <c r="U49" s="41">
        <f t="shared" si="6"/>
        <v>3553.8</v>
      </c>
      <c r="V49" s="18">
        <f t="shared" si="4"/>
        <v>10</v>
      </c>
      <c r="W49" s="154">
        <f t="shared" si="5"/>
        <v>935.10593654312652</v>
      </c>
    </row>
    <row r="50" spans="1:23" ht="16" customHeight="1">
      <c r="A50" s="37"/>
      <c r="B50" s="38" t="str">
        <f t="shared" si="0"/>
        <v>11-Li</v>
      </c>
      <c r="C50" s="39">
        <v>11</v>
      </c>
      <c r="D50" s="39">
        <v>0</v>
      </c>
      <c r="E50" s="39">
        <v>5</v>
      </c>
      <c r="F50" s="39">
        <v>8</v>
      </c>
      <c r="G50" s="39">
        <v>3</v>
      </c>
      <c r="H50" s="39" t="s">
        <v>33</v>
      </c>
      <c r="I50" s="40"/>
      <c r="J50" s="18">
        <v>40795.86</v>
      </c>
      <c r="K50" s="18">
        <v>27.100999999999999</v>
      </c>
      <c r="L50" s="18">
        <v>45641.631000000001</v>
      </c>
      <c r="M50" s="18">
        <v>27.100999999999999</v>
      </c>
      <c r="N50" s="39" t="s">
        <v>28</v>
      </c>
      <c r="O50" s="18">
        <v>20621.888999999999</v>
      </c>
      <c r="P50" s="18">
        <v>27.835999999999999</v>
      </c>
      <c r="Q50" s="18">
        <v>11043796.165999999</v>
      </c>
      <c r="R50" s="18">
        <v>29.094000000000001</v>
      </c>
      <c r="S50" s="16">
        <f t="shared" si="2"/>
        <v>11.043796166</v>
      </c>
      <c r="T50" s="16">
        <f t="shared" si="3"/>
        <v>10285.693393136513</v>
      </c>
      <c r="U50" s="41">
        <f t="shared" si="6"/>
        <v>4149.2391818181823</v>
      </c>
      <c r="V50" s="18">
        <f t="shared" si="4"/>
        <v>11</v>
      </c>
      <c r="W50" s="154">
        <f t="shared" si="5"/>
        <v>935.06303573968296</v>
      </c>
    </row>
    <row r="51" spans="1:23" ht="16" customHeight="1">
      <c r="A51" s="37"/>
      <c r="B51" s="38" t="str">
        <f t="shared" si="0"/>
        <v>11-Be</v>
      </c>
      <c r="C51" s="39">
        <v>11</v>
      </c>
      <c r="D51" s="40"/>
      <c r="E51" s="39">
        <v>3</v>
      </c>
      <c r="F51" s="39">
        <v>7</v>
      </c>
      <c r="G51" s="39">
        <v>4</v>
      </c>
      <c r="H51" s="39" t="s">
        <v>36</v>
      </c>
      <c r="I51" s="39" t="s">
        <v>47</v>
      </c>
      <c r="J51" s="18">
        <v>20173.97</v>
      </c>
      <c r="K51" s="18">
        <v>6.3559999999999999</v>
      </c>
      <c r="L51" s="18">
        <v>65481.167000000001</v>
      </c>
      <c r="M51" s="18">
        <v>6.3559999999999999</v>
      </c>
      <c r="N51" s="39" t="s">
        <v>28</v>
      </c>
      <c r="O51" s="18">
        <v>11505.986000000001</v>
      </c>
      <c r="P51" s="18">
        <v>6.37</v>
      </c>
      <c r="Q51" s="18">
        <v>11021657.653000001</v>
      </c>
      <c r="R51" s="18">
        <v>6.8230000000000004</v>
      </c>
      <c r="S51" s="16">
        <f t="shared" si="2"/>
        <v>11.021657653</v>
      </c>
      <c r="T51" s="16">
        <f t="shared" si="3"/>
        <v>10264.560769944861</v>
      </c>
      <c r="U51" s="41">
        <f t="shared" si="6"/>
        <v>5952.8333636363641</v>
      </c>
      <c r="V51" s="18">
        <f t="shared" si="4"/>
        <v>11</v>
      </c>
      <c r="W51" s="154">
        <f t="shared" si="5"/>
        <v>933.14188817680554</v>
      </c>
    </row>
    <row r="52" spans="1:23" ht="16" customHeight="1">
      <c r="A52" s="37"/>
      <c r="B52" s="38" t="str">
        <f t="shared" si="0"/>
        <v>11-B</v>
      </c>
      <c r="C52" s="39">
        <v>11</v>
      </c>
      <c r="D52" s="40"/>
      <c r="E52" s="39">
        <v>1</v>
      </c>
      <c r="F52" s="39">
        <v>6</v>
      </c>
      <c r="G52" s="39">
        <v>5</v>
      </c>
      <c r="H52" s="39" t="s">
        <v>41</v>
      </c>
      <c r="I52" s="40"/>
      <c r="J52" s="18">
        <v>8667.9840000000004</v>
      </c>
      <c r="K52" s="18">
        <v>0.42</v>
      </c>
      <c r="L52" s="18">
        <v>76204.800000000003</v>
      </c>
      <c r="M52" s="18">
        <v>0.42099999999999999</v>
      </c>
      <c r="N52" s="39" t="s">
        <v>28</v>
      </c>
      <c r="O52" s="18">
        <v>-1982.547</v>
      </c>
      <c r="P52" s="18">
        <v>0.85399999999999998</v>
      </c>
      <c r="Q52" s="18">
        <v>11009305.466</v>
      </c>
      <c r="R52" s="18">
        <v>0.45100000000000001</v>
      </c>
      <c r="S52" s="16">
        <f t="shared" si="2"/>
        <v>11.009305466000001</v>
      </c>
      <c r="T52" s="16">
        <f t="shared" si="3"/>
        <v>10252.54404693494</v>
      </c>
      <c r="U52" s="41">
        <f t="shared" si="6"/>
        <v>6927.7090909090912</v>
      </c>
      <c r="V52" s="18">
        <f t="shared" si="4"/>
        <v>11</v>
      </c>
      <c r="W52" s="154">
        <f t="shared" si="5"/>
        <v>932.04945881226729</v>
      </c>
    </row>
    <row r="53" spans="1:23" ht="16" customHeight="1">
      <c r="A53" s="37"/>
      <c r="B53" s="38" t="str">
        <f t="shared" si="0"/>
        <v>11-C</v>
      </c>
      <c r="C53" s="39">
        <v>11</v>
      </c>
      <c r="D53" s="40"/>
      <c r="E53" s="39">
        <v>-1</v>
      </c>
      <c r="F53" s="39">
        <v>5</v>
      </c>
      <c r="G53" s="39">
        <v>6</v>
      </c>
      <c r="H53" s="39" t="s">
        <v>43</v>
      </c>
      <c r="I53" s="40"/>
      <c r="J53" s="18">
        <v>10650.531000000001</v>
      </c>
      <c r="K53" s="18">
        <v>0.95199999999999996</v>
      </c>
      <c r="L53" s="18">
        <v>73439.899000000005</v>
      </c>
      <c r="M53" s="18">
        <v>0.95199999999999996</v>
      </c>
      <c r="N53" s="39" t="s">
        <v>28</v>
      </c>
      <c r="O53" s="18">
        <v>-14309.989</v>
      </c>
      <c r="P53" s="18">
        <v>180.00299999999999</v>
      </c>
      <c r="Q53" s="18">
        <v>11011433.818</v>
      </c>
      <c r="R53" s="18">
        <v>1.022</v>
      </c>
      <c r="S53" s="16">
        <f t="shared" si="2"/>
        <v>11.011433818</v>
      </c>
      <c r="T53" s="16">
        <f t="shared" si="3"/>
        <v>10254.015853542936</v>
      </c>
      <c r="U53" s="41">
        <f t="shared" si="6"/>
        <v>6676.3544545454552</v>
      </c>
      <c r="V53" s="18">
        <f t="shared" si="4"/>
        <v>11</v>
      </c>
      <c r="W53" s="154">
        <f t="shared" si="5"/>
        <v>932.18325941299418</v>
      </c>
    </row>
    <row r="54" spans="1:23" ht="16" customHeight="1">
      <c r="A54" s="37"/>
      <c r="B54" s="38" t="str">
        <f t="shared" si="0"/>
        <v>11-N</v>
      </c>
      <c r="C54" s="39">
        <v>11</v>
      </c>
      <c r="D54" s="40"/>
      <c r="E54" s="39">
        <v>-3</v>
      </c>
      <c r="F54" s="39">
        <v>4</v>
      </c>
      <c r="G54" s="39">
        <v>7</v>
      </c>
      <c r="H54" s="39" t="s">
        <v>17</v>
      </c>
      <c r="I54" s="39" t="s">
        <v>42</v>
      </c>
      <c r="J54" s="18">
        <v>24960.52</v>
      </c>
      <c r="K54" s="18">
        <v>180</v>
      </c>
      <c r="L54" s="18">
        <v>58347.557000000001</v>
      </c>
      <c r="M54" s="18">
        <v>180</v>
      </c>
      <c r="N54" s="39" t="s">
        <v>28</v>
      </c>
      <c r="O54" s="18" t="s">
        <v>30</v>
      </c>
      <c r="P54" s="42"/>
      <c r="Q54" s="18">
        <v>11026796.226</v>
      </c>
      <c r="R54" s="18">
        <v>193.238</v>
      </c>
      <c r="S54" s="16">
        <f t="shared" si="2"/>
        <v>11.026796226</v>
      </c>
      <c r="T54" s="16">
        <f t="shared" si="3"/>
        <v>10267.815098813349</v>
      </c>
      <c r="U54" s="41">
        <f t="shared" si="6"/>
        <v>5304.3233636363639</v>
      </c>
      <c r="V54" s="18">
        <f t="shared" si="4"/>
        <v>11</v>
      </c>
      <c r="W54" s="154">
        <f t="shared" si="5"/>
        <v>933.43773625575898</v>
      </c>
    </row>
    <row r="55" spans="1:23" ht="16" customHeight="1">
      <c r="A55" s="37"/>
      <c r="B55" s="38" t="str">
        <f t="shared" si="0"/>
        <v>12-Li</v>
      </c>
      <c r="C55" s="39">
        <v>12</v>
      </c>
      <c r="D55" s="39">
        <v>0</v>
      </c>
      <c r="E55" s="39">
        <v>6</v>
      </c>
      <c r="F55" s="39">
        <v>9</v>
      </c>
      <c r="G55" s="39">
        <v>3</v>
      </c>
      <c r="H55" s="39" t="s">
        <v>33</v>
      </c>
      <c r="I55" s="39" t="s">
        <v>37</v>
      </c>
      <c r="J55" s="18">
        <v>50096</v>
      </c>
      <c r="K55" s="18">
        <v>997</v>
      </c>
      <c r="L55" s="18">
        <v>44413</v>
      </c>
      <c r="M55" s="18">
        <v>997</v>
      </c>
      <c r="N55" s="39" t="s">
        <v>28</v>
      </c>
      <c r="O55" s="18">
        <v>25019</v>
      </c>
      <c r="P55" s="18">
        <v>997</v>
      </c>
      <c r="Q55" s="18">
        <v>12053780</v>
      </c>
      <c r="R55" s="18">
        <v>1070</v>
      </c>
      <c r="S55" s="16">
        <f t="shared" si="2"/>
        <v>12.05378</v>
      </c>
      <c r="T55" s="16">
        <f t="shared" si="3"/>
        <v>11226.48688559762</v>
      </c>
      <c r="U55" s="41">
        <f t="shared" si="6"/>
        <v>3701.0833333333335</v>
      </c>
      <c r="V55" s="18">
        <f t="shared" si="4"/>
        <v>12</v>
      </c>
      <c r="W55" s="154">
        <f t="shared" si="5"/>
        <v>935.54057379980168</v>
      </c>
    </row>
    <row r="56" spans="1:23" ht="16" customHeight="1">
      <c r="A56" s="37"/>
      <c r="B56" s="38" t="str">
        <f t="shared" si="0"/>
        <v>12-Be</v>
      </c>
      <c r="C56" s="39">
        <v>12</v>
      </c>
      <c r="D56" s="40"/>
      <c r="E56" s="39">
        <v>4</v>
      </c>
      <c r="F56" s="39">
        <v>8</v>
      </c>
      <c r="G56" s="39">
        <v>4</v>
      </c>
      <c r="H56" s="39" t="s">
        <v>36</v>
      </c>
      <c r="I56" s="39" t="s">
        <v>35</v>
      </c>
      <c r="J56" s="18">
        <v>25076.401999999998</v>
      </c>
      <c r="K56" s="18">
        <v>15.005000000000001</v>
      </c>
      <c r="L56" s="18">
        <v>68650.058000000005</v>
      </c>
      <c r="M56" s="18">
        <v>15.005000000000001</v>
      </c>
      <c r="N56" s="39" t="s">
        <v>28</v>
      </c>
      <c r="O56" s="18">
        <v>11707.501</v>
      </c>
      <c r="P56" s="18">
        <v>15.071</v>
      </c>
      <c r="Q56" s="18">
        <v>12026920.630999999</v>
      </c>
      <c r="R56" s="18">
        <v>16.109000000000002</v>
      </c>
      <c r="S56" s="16">
        <f t="shared" si="2"/>
        <v>12.026920630999999</v>
      </c>
      <c r="T56" s="16">
        <f t="shared" si="3"/>
        <v>11200.956815185396</v>
      </c>
      <c r="U56" s="41">
        <f t="shared" si="6"/>
        <v>5720.8381666666673</v>
      </c>
      <c r="V56" s="18">
        <f t="shared" si="4"/>
        <v>12</v>
      </c>
      <c r="W56" s="154">
        <f t="shared" si="5"/>
        <v>933.41306793211641</v>
      </c>
    </row>
    <row r="57" spans="1:23" ht="16" customHeight="1">
      <c r="A57" s="37"/>
      <c r="B57" s="38" t="str">
        <f t="shared" si="0"/>
        <v>12-B</v>
      </c>
      <c r="C57" s="39">
        <v>12</v>
      </c>
      <c r="D57" s="40"/>
      <c r="E57" s="39">
        <v>2</v>
      </c>
      <c r="F57" s="39">
        <v>7</v>
      </c>
      <c r="G57" s="39">
        <v>5</v>
      </c>
      <c r="H57" s="39" t="s">
        <v>41</v>
      </c>
      <c r="I57" s="39" t="s">
        <v>48</v>
      </c>
      <c r="J57" s="18">
        <v>13368.901</v>
      </c>
      <c r="K57" s="18">
        <v>1.4</v>
      </c>
      <c r="L57" s="18">
        <v>79575.205000000002</v>
      </c>
      <c r="M57" s="18">
        <v>1.4</v>
      </c>
      <c r="N57" s="39" t="s">
        <v>28</v>
      </c>
      <c r="O57" s="18">
        <v>13368.901</v>
      </c>
      <c r="P57" s="18">
        <v>1.4</v>
      </c>
      <c r="Q57" s="18">
        <v>12014352.108999999</v>
      </c>
      <c r="R57" s="18">
        <v>1.5029999999999999</v>
      </c>
      <c r="S57" s="16">
        <f t="shared" si="2"/>
        <v>12.014352108999999</v>
      </c>
      <c r="T57" s="16">
        <f t="shared" si="3"/>
        <v>11188.738577504308</v>
      </c>
      <c r="U57" s="41">
        <f t="shared" si="6"/>
        <v>6631.2670833333332</v>
      </c>
      <c r="V57" s="18">
        <f t="shared" si="4"/>
        <v>12</v>
      </c>
      <c r="W57" s="154">
        <f t="shared" si="5"/>
        <v>932.39488145869234</v>
      </c>
    </row>
    <row r="58" spans="1:23" ht="16" customHeight="1">
      <c r="A58" s="37"/>
      <c r="B58" s="38" t="str">
        <f t="shared" si="0"/>
        <v>12-C</v>
      </c>
      <c r="C58" s="39">
        <v>12</v>
      </c>
      <c r="D58" s="40"/>
      <c r="E58" s="39">
        <v>0</v>
      </c>
      <c r="F58" s="39">
        <v>6</v>
      </c>
      <c r="G58" s="39">
        <v>6</v>
      </c>
      <c r="H58" s="39" t="s">
        <v>43</v>
      </c>
      <c r="I58" s="40"/>
      <c r="J58" s="18">
        <v>0</v>
      </c>
      <c r="K58" s="18">
        <v>0</v>
      </c>
      <c r="L58" s="18">
        <v>92161.752999999997</v>
      </c>
      <c r="M58" s="18">
        <v>1.4E-2</v>
      </c>
      <c r="N58" s="39" t="s">
        <v>28</v>
      </c>
      <c r="O58" s="18">
        <v>-17338.082999999999</v>
      </c>
      <c r="P58" s="18">
        <v>1</v>
      </c>
      <c r="Q58" s="18">
        <v>12000000</v>
      </c>
      <c r="R58" s="18">
        <v>0</v>
      </c>
      <c r="S58" s="16">
        <f t="shared" si="2"/>
        <v>12</v>
      </c>
      <c r="T58" s="16">
        <f t="shared" si="3"/>
        <v>11174.858939921211</v>
      </c>
      <c r="U58" s="41">
        <f t="shared" si="6"/>
        <v>7680.1460833333331</v>
      </c>
      <c r="V58" s="18">
        <f t="shared" si="4"/>
        <v>12</v>
      </c>
      <c r="W58" s="154">
        <f t="shared" si="5"/>
        <v>931.23824499343425</v>
      </c>
    </row>
    <row r="59" spans="1:23" ht="16" customHeight="1">
      <c r="A59" s="37"/>
      <c r="B59" s="38" t="str">
        <f t="shared" si="0"/>
        <v>12-N</v>
      </c>
      <c r="C59" s="39">
        <v>12</v>
      </c>
      <c r="D59" s="40"/>
      <c r="E59" s="39">
        <v>-2</v>
      </c>
      <c r="F59" s="39">
        <v>5</v>
      </c>
      <c r="G59" s="39">
        <v>7</v>
      </c>
      <c r="H59" s="39" t="s">
        <v>17</v>
      </c>
      <c r="I59" s="40"/>
      <c r="J59" s="18">
        <v>17338.082999999999</v>
      </c>
      <c r="K59" s="18">
        <v>1</v>
      </c>
      <c r="L59" s="18">
        <v>74041.316999999995</v>
      </c>
      <c r="M59" s="18">
        <v>1</v>
      </c>
      <c r="N59" s="39" t="s">
        <v>28</v>
      </c>
      <c r="O59" s="18">
        <v>-14709.754999999999</v>
      </c>
      <c r="P59" s="18">
        <v>18.492999999999999</v>
      </c>
      <c r="Q59" s="18">
        <v>12018613.202</v>
      </c>
      <c r="R59" s="18">
        <v>1.073</v>
      </c>
      <c r="S59" s="16">
        <f t="shared" si="2"/>
        <v>12.018613201999999</v>
      </c>
      <c r="T59" s="16">
        <f t="shared" si="3"/>
        <v>11191.686279045778</v>
      </c>
      <c r="U59" s="41">
        <f t="shared" si="6"/>
        <v>6170.1097499999996</v>
      </c>
      <c r="V59" s="18">
        <f t="shared" si="4"/>
        <v>12</v>
      </c>
      <c r="W59" s="154">
        <f t="shared" si="5"/>
        <v>932.64052325381488</v>
      </c>
    </row>
    <row r="60" spans="1:23" ht="16" customHeight="1">
      <c r="A60" s="37"/>
      <c r="B60" s="38" t="str">
        <f t="shared" si="0"/>
        <v>12-O</v>
      </c>
      <c r="C60" s="39">
        <v>12</v>
      </c>
      <c r="D60" s="40"/>
      <c r="E60" s="39">
        <v>-4</v>
      </c>
      <c r="F60" s="39">
        <v>4</v>
      </c>
      <c r="G60" s="39">
        <v>8</v>
      </c>
      <c r="H60" s="39" t="s">
        <v>20</v>
      </c>
      <c r="I60" s="39" t="s">
        <v>46</v>
      </c>
      <c r="J60" s="18">
        <v>32047.838</v>
      </c>
      <c r="K60" s="18">
        <v>18.465</v>
      </c>
      <c r="L60" s="18">
        <v>58549.209000000003</v>
      </c>
      <c r="M60" s="18">
        <v>18.465</v>
      </c>
      <c r="N60" s="39" t="s">
        <v>28</v>
      </c>
      <c r="O60" s="18" t="s">
        <v>30</v>
      </c>
      <c r="P60" s="42"/>
      <c r="Q60" s="18">
        <v>12034404.776000001</v>
      </c>
      <c r="R60" s="18">
        <v>19.823</v>
      </c>
      <c r="S60" s="16">
        <f t="shared" si="2"/>
        <v>12.034404776000001</v>
      </c>
      <c r="T60" s="16">
        <f t="shared" si="3"/>
        <v>11205.885289704898</v>
      </c>
      <c r="U60" s="41">
        <f t="shared" si="6"/>
        <v>4879.1007500000005</v>
      </c>
      <c r="V60" s="18">
        <f t="shared" si="4"/>
        <v>12</v>
      </c>
      <c r="W60" s="154">
        <f t="shared" si="5"/>
        <v>933.82377414207485</v>
      </c>
    </row>
    <row r="61" spans="1:23" ht="16" customHeight="1">
      <c r="A61" s="37"/>
      <c r="B61" s="38" t="str">
        <f t="shared" si="0"/>
        <v>13-Be</v>
      </c>
      <c r="C61" s="39">
        <v>13</v>
      </c>
      <c r="D61" s="39">
        <v>0</v>
      </c>
      <c r="E61" s="39">
        <v>5</v>
      </c>
      <c r="F61" s="39">
        <v>9</v>
      </c>
      <c r="G61" s="39">
        <v>4</v>
      </c>
      <c r="H61" s="39" t="s">
        <v>36</v>
      </c>
      <c r="I61" s="39" t="s">
        <v>49</v>
      </c>
      <c r="J61" s="18">
        <v>33658.445</v>
      </c>
      <c r="K61" s="18">
        <v>502.49400000000003</v>
      </c>
      <c r="L61" s="18">
        <v>68139.338000000003</v>
      </c>
      <c r="M61" s="18">
        <v>502.49400000000003</v>
      </c>
      <c r="N61" s="39" t="s">
        <v>28</v>
      </c>
      <c r="O61" s="18">
        <v>17096.236000000001</v>
      </c>
      <c r="P61" s="18">
        <v>502.495</v>
      </c>
      <c r="Q61" s="18">
        <v>13036133.834000001</v>
      </c>
      <c r="R61" s="18">
        <v>539.44899999999996</v>
      </c>
      <c r="S61" s="16">
        <f t="shared" si="2"/>
        <v>13.036133834000001</v>
      </c>
      <c r="T61" s="16">
        <f t="shared" si="3"/>
        <v>12141.032469790609</v>
      </c>
      <c r="U61" s="41">
        <f t="shared" si="6"/>
        <v>5241.4875384615389</v>
      </c>
      <c r="V61" s="18">
        <f t="shared" si="4"/>
        <v>13</v>
      </c>
      <c r="W61" s="154">
        <f t="shared" si="5"/>
        <v>933.92557459927764</v>
      </c>
    </row>
    <row r="62" spans="1:23" ht="16" customHeight="1">
      <c r="A62" s="37"/>
      <c r="B62" s="38" t="str">
        <f t="shared" si="0"/>
        <v>13-B</v>
      </c>
      <c r="C62" s="39">
        <v>13</v>
      </c>
      <c r="D62" s="40"/>
      <c r="E62" s="39">
        <v>3</v>
      </c>
      <c r="F62" s="39">
        <v>8</v>
      </c>
      <c r="G62" s="39">
        <v>5</v>
      </c>
      <c r="H62" s="39" t="s">
        <v>41</v>
      </c>
      <c r="I62" s="39" t="s">
        <v>35</v>
      </c>
      <c r="J62" s="18">
        <v>16562.208999999999</v>
      </c>
      <c r="K62" s="18">
        <v>1.085</v>
      </c>
      <c r="L62" s="18">
        <v>84453.22</v>
      </c>
      <c r="M62" s="18">
        <v>1.085</v>
      </c>
      <c r="N62" s="39" t="s">
        <v>28</v>
      </c>
      <c r="O62" s="18">
        <v>13437.198</v>
      </c>
      <c r="P62" s="18">
        <v>1.085</v>
      </c>
      <c r="Q62" s="18">
        <v>13017780.267000001</v>
      </c>
      <c r="R62" s="18">
        <v>1.165</v>
      </c>
      <c r="S62" s="16">
        <f t="shared" si="2"/>
        <v>13.017780267000001</v>
      </c>
      <c r="T62" s="16">
        <f t="shared" si="3"/>
        <v>12123.425499630466</v>
      </c>
      <c r="U62" s="41">
        <f t="shared" si="6"/>
        <v>6496.4015384615386</v>
      </c>
      <c r="V62" s="18">
        <f t="shared" si="4"/>
        <v>13</v>
      </c>
      <c r="W62" s="154">
        <f t="shared" si="5"/>
        <v>932.5711922792666</v>
      </c>
    </row>
    <row r="63" spans="1:23" ht="16" customHeight="1">
      <c r="A63" s="37"/>
      <c r="B63" s="38" t="str">
        <f t="shared" si="0"/>
        <v>13-C</v>
      </c>
      <c r="C63" s="39">
        <v>13</v>
      </c>
      <c r="D63" s="40"/>
      <c r="E63" s="39">
        <v>1</v>
      </c>
      <c r="F63" s="39">
        <v>7</v>
      </c>
      <c r="G63" s="39">
        <v>6</v>
      </c>
      <c r="H63" s="39" t="s">
        <v>43</v>
      </c>
      <c r="I63" s="40"/>
      <c r="J63" s="18">
        <v>3125.011</v>
      </c>
      <c r="K63" s="18">
        <v>1E-3</v>
      </c>
      <c r="L63" s="18">
        <v>97108.065000000002</v>
      </c>
      <c r="M63" s="18">
        <v>1.6E-2</v>
      </c>
      <c r="N63" s="39" t="s">
        <v>28</v>
      </c>
      <c r="O63" s="18">
        <v>-2220.4450000000002</v>
      </c>
      <c r="P63" s="18">
        <v>0.27</v>
      </c>
      <c r="Q63" s="18">
        <v>13003354.838</v>
      </c>
      <c r="R63" s="18">
        <v>1E-3</v>
      </c>
      <c r="S63" s="16">
        <f t="shared" si="2"/>
        <v>13.003354838</v>
      </c>
      <c r="T63" s="16">
        <f t="shared" si="3"/>
        <v>12109.477564935529</v>
      </c>
      <c r="U63" s="41">
        <f t="shared" si="6"/>
        <v>7469.8511538461544</v>
      </c>
      <c r="V63" s="18">
        <f t="shared" si="4"/>
        <v>13</v>
      </c>
      <c r="W63" s="154">
        <f t="shared" si="5"/>
        <v>931.49827422580995</v>
      </c>
    </row>
    <row r="64" spans="1:23" ht="16" customHeight="1">
      <c r="A64" s="37"/>
      <c r="B64" s="38" t="str">
        <f t="shared" si="0"/>
        <v>13-N</v>
      </c>
      <c r="C64" s="39">
        <v>13</v>
      </c>
      <c r="D64" s="40"/>
      <c r="E64" s="39">
        <v>-1</v>
      </c>
      <c r="F64" s="39">
        <v>6</v>
      </c>
      <c r="G64" s="39">
        <v>7</v>
      </c>
      <c r="H64" s="39" t="s">
        <v>17</v>
      </c>
      <c r="I64" s="40"/>
      <c r="J64" s="18">
        <v>5345.4560000000001</v>
      </c>
      <c r="K64" s="18">
        <v>0.27</v>
      </c>
      <c r="L64" s="18">
        <v>94105.267000000007</v>
      </c>
      <c r="M64" s="18">
        <v>0.27</v>
      </c>
      <c r="N64" s="39" t="s">
        <v>28</v>
      </c>
      <c r="O64" s="18">
        <v>-17765.278999999999</v>
      </c>
      <c r="P64" s="18">
        <v>9.5299999999999994</v>
      </c>
      <c r="Q64" s="18">
        <v>13005738.584000001</v>
      </c>
      <c r="R64" s="18">
        <v>0.28899999999999998</v>
      </c>
      <c r="S64" s="16">
        <f t="shared" si="2"/>
        <v>13.005738584000001</v>
      </c>
      <c r="T64" s="16">
        <f t="shared" si="3"/>
        <v>12111.187269423795</v>
      </c>
      <c r="U64" s="41">
        <f t="shared" si="6"/>
        <v>7238.8666923076926</v>
      </c>
      <c r="V64" s="18">
        <f t="shared" si="4"/>
        <v>13</v>
      </c>
      <c r="W64" s="154">
        <f t="shared" si="5"/>
        <v>931.62978995567653</v>
      </c>
    </row>
    <row r="65" spans="1:23" ht="16" customHeight="1">
      <c r="A65" s="37"/>
      <c r="B65" s="38" t="str">
        <f t="shared" si="0"/>
        <v>13-O</v>
      </c>
      <c r="C65" s="39">
        <v>13</v>
      </c>
      <c r="D65" s="40"/>
      <c r="E65" s="39">
        <v>-3</v>
      </c>
      <c r="F65" s="39">
        <v>5</v>
      </c>
      <c r="G65" s="39">
        <v>8</v>
      </c>
      <c r="H65" s="39" t="s">
        <v>20</v>
      </c>
      <c r="I65" s="39" t="s">
        <v>42</v>
      </c>
      <c r="J65" s="18">
        <v>23110.735000000001</v>
      </c>
      <c r="K65" s="18">
        <v>9.5259999999999998</v>
      </c>
      <c r="L65" s="18">
        <v>75557.634000000005</v>
      </c>
      <c r="M65" s="18">
        <v>9.5259999999999998</v>
      </c>
      <c r="N65" s="39" t="s">
        <v>28</v>
      </c>
      <c r="O65" s="18" t="s">
        <v>30</v>
      </c>
      <c r="P65" s="42"/>
      <c r="Q65" s="18">
        <v>13024810.4</v>
      </c>
      <c r="R65" s="18">
        <v>10.227</v>
      </c>
      <c r="S65" s="16">
        <f t="shared" si="2"/>
        <v>13.0248104</v>
      </c>
      <c r="T65" s="16">
        <f t="shared" si="3"/>
        <v>12128.441804561036</v>
      </c>
      <c r="U65" s="41">
        <f t="shared" si="6"/>
        <v>5812.1256923076926</v>
      </c>
      <c r="V65" s="18">
        <f t="shared" si="4"/>
        <v>13</v>
      </c>
      <c r="W65" s="154">
        <f t="shared" si="5"/>
        <v>932.95706188931047</v>
      </c>
    </row>
    <row r="66" spans="1:23" ht="16" customHeight="1">
      <c r="A66" s="37"/>
      <c r="B66" s="38" t="str">
        <f t="shared" si="0"/>
        <v>14-Be</v>
      </c>
      <c r="C66" s="39">
        <v>14</v>
      </c>
      <c r="D66" s="39">
        <v>0</v>
      </c>
      <c r="E66" s="39">
        <v>6</v>
      </c>
      <c r="F66" s="39">
        <v>10</v>
      </c>
      <c r="G66" s="39">
        <v>4</v>
      </c>
      <c r="H66" s="39" t="s">
        <v>36</v>
      </c>
      <c r="I66" s="39" t="s">
        <v>37</v>
      </c>
      <c r="J66" s="18">
        <v>39882.396000000001</v>
      </c>
      <c r="K66" s="18">
        <v>108.06100000000001</v>
      </c>
      <c r="L66" s="18">
        <v>69986.710000000006</v>
      </c>
      <c r="M66" s="18">
        <v>108.062</v>
      </c>
      <c r="N66" s="39" t="s">
        <v>28</v>
      </c>
      <c r="O66" s="18">
        <v>16218.665999999999</v>
      </c>
      <c r="P66" s="18">
        <v>110.124</v>
      </c>
      <c r="Q66" s="18">
        <v>14042815.522</v>
      </c>
      <c r="R66" s="18">
        <v>116.009</v>
      </c>
      <c r="S66" s="16">
        <f t="shared" si="2"/>
        <v>14.042815522</v>
      </c>
      <c r="T66" s="16">
        <f t="shared" si="3"/>
        <v>13078.75003433745</v>
      </c>
      <c r="U66" s="41">
        <f t="shared" si="6"/>
        <v>4999.050714285715</v>
      </c>
      <c r="V66" s="18">
        <f t="shared" si="4"/>
        <v>14</v>
      </c>
      <c r="W66" s="154">
        <f t="shared" si="5"/>
        <v>934.19643102410362</v>
      </c>
    </row>
    <row r="67" spans="1:23" ht="16" customHeight="1">
      <c r="A67" s="37"/>
      <c r="B67" s="38" t="str">
        <f t="shared" si="0"/>
        <v>14-B</v>
      </c>
      <c r="C67" s="39">
        <v>14</v>
      </c>
      <c r="D67" s="40"/>
      <c r="E67" s="39">
        <v>4</v>
      </c>
      <c r="F67" s="39">
        <v>9</v>
      </c>
      <c r="G67" s="39">
        <v>5</v>
      </c>
      <c r="H67" s="39" t="s">
        <v>41</v>
      </c>
      <c r="I67" s="39" t="s">
        <v>40</v>
      </c>
      <c r="J67" s="18">
        <v>23663.73</v>
      </c>
      <c r="K67" s="18">
        <v>21.213000000000001</v>
      </c>
      <c r="L67" s="18">
        <v>85423.021999999997</v>
      </c>
      <c r="M67" s="18">
        <v>21.213000000000001</v>
      </c>
      <c r="N67" s="39" t="s">
        <v>28</v>
      </c>
      <c r="O67" s="18">
        <v>20643.837</v>
      </c>
      <c r="P67" s="18">
        <v>21.213000000000001</v>
      </c>
      <c r="Q67" s="18">
        <v>14025404.063999999</v>
      </c>
      <c r="R67" s="18">
        <v>22.773</v>
      </c>
      <c r="S67" s="16">
        <f t="shared" si="2"/>
        <v>14.025404064</v>
      </c>
      <c r="T67" s="16">
        <f t="shared" si="3"/>
        <v>13062.02063269529</v>
      </c>
      <c r="U67" s="41">
        <f t="shared" si="6"/>
        <v>6101.6444285714288</v>
      </c>
      <c r="V67" s="18">
        <f t="shared" si="4"/>
        <v>14</v>
      </c>
      <c r="W67" s="154">
        <f t="shared" si="5"/>
        <v>933.00147376394932</v>
      </c>
    </row>
    <row r="68" spans="1:23" ht="16" customHeight="1">
      <c r="A68" s="37"/>
      <c r="B68" s="38" t="str">
        <f t="shared" si="0"/>
        <v>14-C</v>
      </c>
      <c r="C68" s="39">
        <v>14</v>
      </c>
      <c r="D68" s="40"/>
      <c r="E68" s="39">
        <v>2</v>
      </c>
      <c r="F68" s="39">
        <v>8</v>
      </c>
      <c r="G68" s="39">
        <v>6</v>
      </c>
      <c r="H68" s="39" t="s">
        <v>43</v>
      </c>
      <c r="I68" s="40"/>
      <c r="J68" s="18">
        <v>3019.8919999999998</v>
      </c>
      <c r="K68" s="18">
        <v>4.0000000000000001E-3</v>
      </c>
      <c r="L68" s="18">
        <v>105284.507</v>
      </c>
      <c r="M68" s="18">
        <v>1.9E-2</v>
      </c>
      <c r="N68" s="39" t="s">
        <v>28</v>
      </c>
      <c r="O68" s="18">
        <v>156.47499999999999</v>
      </c>
      <c r="P68" s="18">
        <v>4.0000000000000001E-3</v>
      </c>
      <c r="Q68" s="18">
        <v>14003241.988</v>
      </c>
      <c r="R68" s="18">
        <v>4.0000000000000001E-3</v>
      </c>
      <c r="S68" s="16">
        <f t="shared" si="2"/>
        <v>14.003241987999999</v>
      </c>
      <c r="T68" s="16">
        <f t="shared" si="3"/>
        <v>13040.866060719592</v>
      </c>
      <c r="U68" s="41">
        <f t="shared" si="6"/>
        <v>7520.3219285714285</v>
      </c>
      <c r="V68" s="18">
        <f t="shared" si="4"/>
        <v>14</v>
      </c>
      <c r="W68" s="154">
        <f t="shared" si="5"/>
        <v>931.49043290854229</v>
      </c>
    </row>
    <row r="69" spans="1:23" ht="16" customHeight="1">
      <c r="A69" s="37"/>
      <c r="B69" s="38" t="str">
        <f t="shared" si="0"/>
        <v>14-N</v>
      </c>
      <c r="C69" s="39">
        <v>14</v>
      </c>
      <c r="D69" s="40"/>
      <c r="E69" s="39">
        <v>0</v>
      </c>
      <c r="F69" s="39">
        <v>7</v>
      </c>
      <c r="G69" s="39">
        <v>7</v>
      </c>
      <c r="H69" s="39" t="s">
        <v>17</v>
      </c>
      <c r="I69" s="40"/>
      <c r="J69" s="18">
        <v>2863.4169999999999</v>
      </c>
      <c r="K69" s="18">
        <v>1E-3</v>
      </c>
      <c r="L69" s="18">
        <v>104658.628</v>
      </c>
      <c r="M69" s="18">
        <v>1.6E-2</v>
      </c>
      <c r="N69" s="39" t="s">
        <v>28</v>
      </c>
      <c r="O69" s="18">
        <v>-5143.0389999999998</v>
      </c>
      <c r="P69" s="18">
        <v>7.4999999999999997E-2</v>
      </c>
      <c r="Q69" s="18">
        <v>14003074.005000001</v>
      </c>
      <c r="R69" s="18">
        <v>1E-3</v>
      </c>
      <c r="S69" s="16">
        <f t="shared" si="2"/>
        <v>14.003074005</v>
      </c>
      <c r="T69" s="16">
        <f t="shared" si="3"/>
        <v>13040.198845937561</v>
      </c>
      <c r="U69" s="41">
        <f t="shared" si="6"/>
        <v>7475.6162857142854</v>
      </c>
      <c r="V69" s="18">
        <f t="shared" si="4"/>
        <v>14</v>
      </c>
      <c r="W69" s="154">
        <f t="shared" si="5"/>
        <v>931.44277470982581</v>
      </c>
    </row>
    <row r="70" spans="1:23" ht="16" customHeight="1">
      <c r="A70" s="37"/>
      <c r="B70" s="38" t="str">
        <f t="shared" si="0"/>
        <v>14-O</v>
      </c>
      <c r="C70" s="39">
        <v>14</v>
      </c>
      <c r="D70" s="40"/>
      <c r="E70" s="39">
        <v>-2</v>
      </c>
      <c r="F70" s="39">
        <v>6</v>
      </c>
      <c r="G70" s="39">
        <v>8</v>
      </c>
      <c r="H70" s="39" t="s">
        <v>20</v>
      </c>
      <c r="I70" s="40"/>
      <c r="J70" s="18">
        <v>8006.4560000000001</v>
      </c>
      <c r="K70" s="18">
        <v>7.4999999999999997E-2</v>
      </c>
      <c r="L70" s="18">
        <v>98733.236000000004</v>
      </c>
      <c r="M70" s="18">
        <v>7.5999999999999998E-2</v>
      </c>
      <c r="N70" s="39" t="s">
        <v>28</v>
      </c>
      <c r="O70" s="18">
        <v>-25602</v>
      </c>
      <c r="P70" s="18">
        <v>401</v>
      </c>
      <c r="Q70" s="18">
        <v>14008595.285</v>
      </c>
      <c r="R70" s="18">
        <v>0.08</v>
      </c>
      <c r="S70" s="16">
        <f t="shared" si="2"/>
        <v>14.008595285</v>
      </c>
      <c r="T70" s="16">
        <f t="shared" si="3"/>
        <v>13044.831143313166</v>
      </c>
      <c r="U70" s="41">
        <f t="shared" si="6"/>
        <v>7052.3740000000007</v>
      </c>
      <c r="V70" s="18">
        <f t="shared" si="4"/>
        <v>14</v>
      </c>
      <c r="W70" s="154">
        <f t="shared" si="5"/>
        <v>931.77365309379752</v>
      </c>
    </row>
    <row r="71" spans="1:23" ht="16" customHeight="1">
      <c r="A71" s="37"/>
      <c r="B71" s="38" t="str">
        <f t="shared" si="0"/>
        <v>14-F</v>
      </c>
      <c r="C71" s="39">
        <v>14</v>
      </c>
      <c r="D71" s="40"/>
      <c r="E71" s="39">
        <v>-4</v>
      </c>
      <c r="F71" s="39">
        <v>5</v>
      </c>
      <c r="G71" s="39">
        <v>9</v>
      </c>
      <c r="H71" s="39" t="s">
        <v>50</v>
      </c>
      <c r="I71" s="39" t="s">
        <v>37</v>
      </c>
      <c r="J71" s="18">
        <v>33608</v>
      </c>
      <c r="K71" s="18">
        <v>401</v>
      </c>
      <c r="L71" s="18">
        <v>72349</v>
      </c>
      <c r="M71" s="18">
        <v>401</v>
      </c>
      <c r="N71" s="39" t="s">
        <v>28</v>
      </c>
      <c r="O71" s="18" t="s">
        <v>30</v>
      </c>
      <c r="P71" s="42"/>
      <c r="Q71" s="18">
        <v>14036080</v>
      </c>
      <c r="R71" s="18">
        <v>430</v>
      </c>
      <c r="S71" s="16">
        <f t="shared" si="2"/>
        <v>14.03608</v>
      </c>
      <c r="T71" s="16">
        <f t="shared" si="3"/>
        <v>13069.922240151191</v>
      </c>
      <c r="U71" s="41">
        <f t="shared" si="6"/>
        <v>5167.7857142857147</v>
      </c>
      <c r="V71" s="18">
        <f t="shared" si="4"/>
        <v>14</v>
      </c>
      <c r="W71" s="154">
        <f t="shared" si="5"/>
        <v>933.56587429651358</v>
      </c>
    </row>
    <row r="72" spans="1:23" ht="16" customHeight="1">
      <c r="A72" s="37"/>
      <c r="B72" s="38" t="str">
        <f t="shared" si="0"/>
        <v>15-B</v>
      </c>
      <c r="C72" s="39">
        <v>15</v>
      </c>
      <c r="D72" s="39">
        <v>0</v>
      </c>
      <c r="E72" s="39">
        <v>5</v>
      </c>
      <c r="F72" s="39">
        <v>10</v>
      </c>
      <c r="G72" s="39">
        <v>5</v>
      </c>
      <c r="H72" s="39" t="s">
        <v>41</v>
      </c>
      <c r="I72" s="39" t="s">
        <v>51</v>
      </c>
      <c r="J72" s="18">
        <v>28966.936000000002</v>
      </c>
      <c r="K72" s="18">
        <v>22.375</v>
      </c>
      <c r="L72" s="18">
        <v>88191.14</v>
      </c>
      <c r="M72" s="18">
        <v>22.375</v>
      </c>
      <c r="N72" s="39" t="s">
        <v>28</v>
      </c>
      <c r="O72" s="18">
        <v>19093.792000000001</v>
      </c>
      <c r="P72" s="18">
        <v>22.388999999999999</v>
      </c>
      <c r="Q72" s="18">
        <v>15031097.290999999</v>
      </c>
      <c r="R72" s="18">
        <v>24.02</v>
      </c>
      <c r="S72" s="16">
        <f t="shared" si="2"/>
        <v>15.031097291</v>
      </c>
      <c r="T72" s="16">
        <f t="shared" si="3"/>
        <v>13998.817452132116</v>
      </c>
      <c r="U72" s="41">
        <f t="shared" si="6"/>
        <v>5879.4093333333331</v>
      </c>
      <c r="V72" s="18">
        <f t="shared" si="4"/>
        <v>15</v>
      </c>
      <c r="W72" s="154">
        <f t="shared" si="5"/>
        <v>933.25449680880774</v>
      </c>
    </row>
    <row r="73" spans="1:23" ht="16" customHeight="1">
      <c r="A73" s="37"/>
      <c r="B73" s="38" t="str">
        <f t="shared" si="0"/>
        <v>15-C</v>
      </c>
      <c r="C73" s="39">
        <v>15</v>
      </c>
      <c r="D73" s="40"/>
      <c r="E73" s="39">
        <v>3</v>
      </c>
      <c r="F73" s="39">
        <v>9</v>
      </c>
      <c r="G73" s="39">
        <v>6</v>
      </c>
      <c r="H73" s="39" t="s">
        <v>43</v>
      </c>
      <c r="I73" s="39" t="s">
        <v>47</v>
      </c>
      <c r="J73" s="18">
        <v>9873.143</v>
      </c>
      <c r="K73" s="18">
        <v>0.8</v>
      </c>
      <c r="L73" s="18">
        <v>106502.57799999999</v>
      </c>
      <c r="M73" s="18">
        <v>0.8</v>
      </c>
      <c r="N73" s="39" t="s">
        <v>28</v>
      </c>
      <c r="O73" s="18">
        <v>9771.7049999999999</v>
      </c>
      <c r="P73" s="18">
        <v>0.8</v>
      </c>
      <c r="Q73" s="18">
        <v>15010599.257999999</v>
      </c>
      <c r="R73" s="18">
        <v>0.85899999999999999</v>
      </c>
      <c r="S73" s="16">
        <f t="shared" si="2"/>
        <v>15.010599257999999</v>
      </c>
      <c r="T73" s="16">
        <f t="shared" si="3"/>
        <v>13979.212925585736</v>
      </c>
      <c r="U73" s="41">
        <f t="shared" si="6"/>
        <v>7100.1718666666666</v>
      </c>
      <c r="V73" s="18">
        <f t="shared" si="4"/>
        <v>15</v>
      </c>
      <c r="W73" s="154">
        <f t="shared" si="5"/>
        <v>931.94752837238241</v>
      </c>
    </row>
    <row r="74" spans="1:23" ht="16" customHeight="1">
      <c r="A74" s="37"/>
      <c r="B74" s="38" t="str">
        <f t="shared" si="0"/>
        <v>15-N</v>
      </c>
      <c r="C74" s="39">
        <v>15</v>
      </c>
      <c r="D74" s="40"/>
      <c r="E74" s="39">
        <v>1</v>
      </c>
      <c r="F74" s="39">
        <v>8</v>
      </c>
      <c r="G74" s="39">
        <v>7</v>
      </c>
      <c r="H74" s="39" t="s">
        <v>17</v>
      </c>
      <c r="I74" s="40"/>
      <c r="J74" s="18">
        <v>101.438</v>
      </c>
      <c r="K74" s="18">
        <v>1E-3</v>
      </c>
      <c r="L74" s="18">
        <v>115491.93</v>
      </c>
      <c r="M74" s="18">
        <v>1.9E-2</v>
      </c>
      <c r="N74" s="39" t="s">
        <v>28</v>
      </c>
      <c r="O74" s="18">
        <v>-2753.95</v>
      </c>
      <c r="P74" s="18">
        <v>0.503</v>
      </c>
      <c r="Q74" s="18">
        <v>15000108.898</v>
      </c>
      <c r="R74" s="18">
        <v>1E-3</v>
      </c>
      <c r="S74" s="16">
        <f t="shared" si="2"/>
        <v>15.000108898000001</v>
      </c>
      <c r="T74" s="16">
        <f t="shared" si="3"/>
        <v>13968.930482538248</v>
      </c>
      <c r="U74" s="41">
        <f t="shared" si="6"/>
        <v>7699.4619999999995</v>
      </c>
      <c r="V74" s="18">
        <f t="shared" si="4"/>
        <v>15</v>
      </c>
      <c r="W74" s="154">
        <f t="shared" si="5"/>
        <v>931.26203216921647</v>
      </c>
    </row>
    <row r="75" spans="1:23" ht="16" customHeight="1">
      <c r="A75" s="37"/>
      <c r="B75" s="38" t="str">
        <f t="shared" si="0"/>
        <v>15-O</v>
      </c>
      <c r="C75" s="39">
        <v>15</v>
      </c>
      <c r="D75" s="40"/>
      <c r="E75" s="39">
        <v>-1</v>
      </c>
      <c r="F75" s="39">
        <v>7</v>
      </c>
      <c r="G75" s="39">
        <v>8</v>
      </c>
      <c r="H75" s="39" t="s">
        <v>20</v>
      </c>
      <c r="I75" s="40"/>
      <c r="J75" s="18">
        <v>2855.3879999999999</v>
      </c>
      <c r="K75" s="18">
        <v>0.503</v>
      </c>
      <c r="L75" s="18">
        <v>111955.62699999999</v>
      </c>
      <c r="M75" s="18">
        <v>0.503</v>
      </c>
      <c r="N75" s="39" t="s">
        <v>28</v>
      </c>
      <c r="O75" s="18">
        <v>-13921.614</v>
      </c>
      <c r="P75" s="18">
        <v>133.79400000000001</v>
      </c>
      <c r="Q75" s="18">
        <v>15003065.386</v>
      </c>
      <c r="R75" s="18">
        <v>0.54</v>
      </c>
      <c r="S75" s="16">
        <f t="shared" si="2"/>
        <v>15.003065385999999</v>
      </c>
      <c r="T75" s="16">
        <f t="shared" si="3"/>
        <v>13971.173692542463</v>
      </c>
      <c r="U75" s="41">
        <f t="shared" si="6"/>
        <v>7463.708466666666</v>
      </c>
      <c r="V75" s="18">
        <f t="shared" si="4"/>
        <v>15</v>
      </c>
      <c r="W75" s="154">
        <f t="shared" si="5"/>
        <v>931.41157950283082</v>
      </c>
    </row>
    <row r="76" spans="1:23" ht="16" customHeight="1">
      <c r="A76" s="37"/>
      <c r="B76" s="38" t="str">
        <f t="shared" si="0"/>
        <v>15-F</v>
      </c>
      <c r="C76" s="39">
        <v>15</v>
      </c>
      <c r="D76" s="40"/>
      <c r="E76" s="39">
        <v>-3</v>
      </c>
      <c r="F76" s="39">
        <v>6</v>
      </c>
      <c r="G76" s="39">
        <v>9</v>
      </c>
      <c r="H76" s="39" t="s">
        <v>50</v>
      </c>
      <c r="I76" s="39" t="s">
        <v>52</v>
      </c>
      <c r="J76" s="18">
        <v>16777.001</v>
      </c>
      <c r="K76" s="18">
        <v>133.79300000000001</v>
      </c>
      <c r="L76" s="18">
        <v>97251.66</v>
      </c>
      <c r="M76" s="18">
        <v>133.79300000000001</v>
      </c>
      <c r="N76" s="39" t="s">
        <v>28</v>
      </c>
      <c r="O76" s="18" t="s">
        <v>30</v>
      </c>
      <c r="P76" s="42"/>
      <c r="Q76" s="18">
        <v>15018010.856000001</v>
      </c>
      <c r="R76" s="18">
        <v>143.63300000000001</v>
      </c>
      <c r="S76" s="16">
        <f t="shared" si="2"/>
        <v>15.018010856</v>
      </c>
      <c r="T76" s="16">
        <f t="shared" si="3"/>
        <v>13984.584562728092</v>
      </c>
      <c r="U76" s="41">
        <f t="shared" si="6"/>
        <v>6483.4440000000004</v>
      </c>
      <c r="V76" s="18">
        <f t="shared" si="4"/>
        <v>15</v>
      </c>
      <c r="W76" s="154">
        <f t="shared" si="5"/>
        <v>932.30563751520617</v>
      </c>
    </row>
    <row r="77" spans="1:23" ht="16" customHeight="1">
      <c r="A77" s="37"/>
      <c r="B77" s="38" t="str">
        <f t="shared" si="0"/>
        <v>16-B</v>
      </c>
      <c r="C77" s="39">
        <v>16</v>
      </c>
      <c r="D77" s="39">
        <v>0</v>
      </c>
      <c r="E77" s="39">
        <v>6</v>
      </c>
      <c r="F77" s="39">
        <v>11</v>
      </c>
      <c r="G77" s="39">
        <v>5</v>
      </c>
      <c r="H77" s="39" t="s">
        <v>41</v>
      </c>
      <c r="I77" s="39" t="s">
        <v>37</v>
      </c>
      <c r="J77" s="18">
        <v>37081.686000000002</v>
      </c>
      <c r="K77" s="18">
        <v>60</v>
      </c>
      <c r="L77" s="18">
        <v>88147.712</v>
      </c>
      <c r="M77" s="18">
        <v>60</v>
      </c>
      <c r="N77" s="39" t="s">
        <v>28</v>
      </c>
      <c r="O77" s="18">
        <v>23387.569</v>
      </c>
      <c r="P77" s="18">
        <v>60.106999999999999</v>
      </c>
      <c r="Q77" s="18">
        <v>16039808.835999999</v>
      </c>
      <c r="R77" s="18">
        <v>64.412999999999997</v>
      </c>
      <c r="S77" s="16">
        <f t="shared" si="2"/>
        <v>16.039808835999999</v>
      </c>
      <c r="T77" s="16">
        <f t="shared" si="3"/>
        <v>14938.425815513494</v>
      </c>
      <c r="U77" s="41">
        <f t="shared" si="6"/>
        <v>5509.232</v>
      </c>
      <c r="V77" s="18">
        <f t="shared" si="4"/>
        <v>16</v>
      </c>
      <c r="W77" s="154">
        <f t="shared" si="5"/>
        <v>933.65161346959337</v>
      </c>
    </row>
    <row r="78" spans="1:23" ht="16" customHeight="1">
      <c r="A78" s="37"/>
      <c r="B78" s="38" t="str">
        <f t="shared" ref="B78:B141" si="7">CONCATENATE(C78,"-",H78)</f>
        <v>16-C</v>
      </c>
      <c r="C78" s="39">
        <v>16</v>
      </c>
      <c r="D78" s="40"/>
      <c r="E78" s="39">
        <v>4</v>
      </c>
      <c r="F78" s="39">
        <v>10</v>
      </c>
      <c r="G78" s="39">
        <v>6</v>
      </c>
      <c r="H78" s="39" t="s">
        <v>43</v>
      </c>
      <c r="I78" s="39" t="s">
        <v>35</v>
      </c>
      <c r="J78" s="18">
        <v>13694.117</v>
      </c>
      <c r="K78" s="18">
        <v>3.5779999999999998</v>
      </c>
      <c r="L78" s="18">
        <v>110752.927</v>
      </c>
      <c r="M78" s="18">
        <v>3.5779999999999998</v>
      </c>
      <c r="N78" s="39" t="s">
        <v>28</v>
      </c>
      <c r="O78" s="18">
        <v>8010.6850000000004</v>
      </c>
      <c r="P78" s="18">
        <v>4.4359999999999999</v>
      </c>
      <c r="Q78" s="18">
        <v>16014701.243000001</v>
      </c>
      <c r="R78" s="18">
        <v>3.8410000000000002</v>
      </c>
      <c r="S78" s="16">
        <f t="shared" ref="S78:S141" si="8">Q78/1000000</f>
        <v>16.014701243000001</v>
      </c>
      <c r="T78" s="16">
        <f t="shared" si="3"/>
        <v>14914.5275132599</v>
      </c>
      <c r="U78" s="41">
        <f t="shared" ref="U78:U141" si="9">L78/C78</f>
        <v>6922.0579374999998</v>
      </c>
      <c r="V78" s="18">
        <f t="shared" si="4"/>
        <v>16</v>
      </c>
      <c r="W78" s="154">
        <f t="shared" si="5"/>
        <v>932.15796957874375</v>
      </c>
    </row>
    <row r="79" spans="1:23" ht="16" customHeight="1">
      <c r="A79" s="37"/>
      <c r="B79" s="38" t="str">
        <f t="shared" si="7"/>
        <v>16-N</v>
      </c>
      <c r="C79" s="39">
        <v>16</v>
      </c>
      <c r="D79" s="40"/>
      <c r="E79" s="39">
        <v>2</v>
      </c>
      <c r="F79" s="39">
        <v>9</v>
      </c>
      <c r="G79" s="39">
        <v>7</v>
      </c>
      <c r="H79" s="39" t="s">
        <v>17</v>
      </c>
      <c r="I79" s="39" t="s">
        <v>47</v>
      </c>
      <c r="J79" s="18">
        <v>5683.4319999999998</v>
      </c>
      <c r="K79" s="18">
        <v>2.6219999999999999</v>
      </c>
      <c r="L79" s="18">
        <v>117981.25900000001</v>
      </c>
      <c r="M79" s="18">
        <v>2.6230000000000002</v>
      </c>
      <c r="N79" s="39" t="s">
        <v>28</v>
      </c>
      <c r="O79" s="18">
        <v>10420.43</v>
      </c>
      <c r="P79" s="18">
        <v>2.6219999999999999</v>
      </c>
      <c r="Q79" s="18">
        <v>16006101.416999999</v>
      </c>
      <c r="R79" s="18">
        <v>2.8149999999999999</v>
      </c>
      <c r="S79" s="16">
        <f t="shared" si="8"/>
        <v>16.006101417</v>
      </c>
      <c r="T79" s="16">
        <f t="shared" ref="T79:T142" si="10">S79*$W$9-(G79*$W$10)</f>
        <v>14906.006090562047</v>
      </c>
      <c r="U79" s="41">
        <f t="shared" si="9"/>
        <v>7373.8286875000003</v>
      </c>
      <c r="V79" s="18">
        <f t="shared" ref="V79:V142" si="11">C79</f>
        <v>16</v>
      </c>
      <c r="W79" s="154">
        <f t="shared" ref="W79:W142" si="12">T79/V79</f>
        <v>931.62538066012792</v>
      </c>
    </row>
    <row r="80" spans="1:23" ht="16" customHeight="1">
      <c r="A80" s="37"/>
      <c r="B80" s="38" t="str">
        <f t="shared" si="7"/>
        <v>16-O</v>
      </c>
      <c r="C80" s="39">
        <v>16</v>
      </c>
      <c r="D80" s="40"/>
      <c r="E80" s="39">
        <v>0</v>
      </c>
      <c r="F80" s="39">
        <v>8</v>
      </c>
      <c r="G80" s="39">
        <v>8</v>
      </c>
      <c r="H80" s="39" t="s">
        <v>20</v>
      </c>
      <c r="I80" s="40"/>
      <c r="J80" s="18">
        <v>-4736.9979999999996</v>
      </c>
      <c r="K80" s="18">
        <v>1E-3</v>
      </c>
      <c r="L80" s="18">
        <v>127619.336</v>
      </c>
      <c r="M80" s="18">
        <v>1.9E-2</v>
      </c>
      <c r="N80" s="39" t="s">
        <v>28</v>
      </c>
      <c r="O80" s="18">
        <v>-15417.254999999999</v>
      </c>
      <c r="P80" s="18">
        <v>8.3209999999999997</v>
      </c>
      <c r="Q80" s="18">
        <v>15994914.622</v>
      </c>
      <c r="R80" s="18">
        <v>2E-3</v>
      </c>
      <c r="S80" s="16">
        <f t="shared" si="8"/>
        <v>15.994914622</v>
      </c>
      <c r="T80" s="16">
        <f t="shared" si="10"/>
        <v>14895.074922758908</v>
      </c>
      <c r="U80" s="41">
        <f t="shared" si="9"/>
        <v>7976.2084999999997</v>
      </c>
      <c r="V80" s="18">
        <f t="shared" si="11"/>
        <v>16</v>
      </c>
      <c r="W80" s="154">
        <f t="shared" si="12"/>
        <v>930.94218267243173</v>
      </c>
    </row>
    <row r="81" spans="1:23" ht="16" customHeight="1">
      <c r="A81" s="37"/>
      <c r="B81" s="38" t="str">
        <f t="shared" si="7"/>
        <v>16-F</v>
      </c>
      <c r="C81" s="39">
        <v>16</v>
      </c>
      <c r="D81" s="40"/>
      <c r="E81" s="39">
        <v>-2</v>
      </c>
      <c r="F81" s="39">
        <v>7</v>
      </c>
      <c r="G81" s="39">
        <v>9</v>
      </c>
      <c r="H81" s="39" t="s">
        <v>50</v>
      </c>
      <c r="I81" s="39" t="s">
        <v>39</v>
      </c>
      <c r="J81" s="18">
        <v>10680.257</v>
      </c>
      <c r="K81" s="18">
        <v>8.3209999999999997</v>
      </c>
      <c r="L81" s="18">
        <v>111419.727</v>
      </c>
      <c r="M81" s="18">
        <v>8.3209999999999997</v>
      </c>
      <c r="N81" s="39" t="s">
        <v>28</v>
      </c>
      <c r="O81" s="18">
        <v>-13312.144</v>
      </c>
      <c r="P81" s="18">
        <v>22.106000000000002</v>
      </c>
      <c r="Q81" s="18">
        <v>16011465.73</v>
      </c>
      <c r="R81" s="18">
        <v>8.9320000000000004</v>
      </c>
      <c r="S81" s="16">
        <f t="shared" si="8"/>
        <v>16.011465730000001</v>
      </c>
      <c r="T81" s="16">
        <f t="shared" si="10"/>
        <v>14909.98143448928</v>
      </c>
      <c r="U81" s="41">
        <f t="shared" si="9"/>
        <v>6963.7329374999999</v>
      </c>
      <c r="V81" s="18">
        <f t="shared" si="11"/>
        <v>16</v>
      </c>
      <c r="W81" s="154">
        <f t="shared" si="12"/>
        <v>931.87383965558001</v>
      </c>
    </row>
    <row r="82" spans="1:23" ht="16" customHeight="1">
      <c r="A82" s="37"/>
      <c r="B82" s="38" t="str">
        <f t="shared" si="7"/>
        <v>16-Ne</v>
      </c>
      <c r="C82" s="39">
        <v>16</v>
      </c>
      <c r="D82" s="40"/>
      <c r="E82" s="39">
        <v>-4</v>
      </c>
      <c r="F82" s="39">
        <v>6</v>
      </c>
      <c r="G82" s="39">
        <v>10</v>
      </c>
      <c r="H82" s="39" t="s">
        <v>53</v>
      </c>
      <c r="I82" s="39" t="s">
        <v>54</v>
      </c>
      <c r="J82" s="18">
        <v>23992.401000000002</v>
      </c>
      <c r="K82" s="18">
        <v>20.48</v>
      </c>
      <c r="L82" s="18">
        <v>97325.23</v>
      </c>
      <c r="M82" s="18">
        <v>20.48</v>
      </c>
      <c r="N82" s="39" t="s">
        <v>28</v>
      </c>
      <c r="O82" s="18" t="s">
        <v>30</v>
      </c>
      <c r="P82" s="42"/>
      <c r="Q82" s="18">
        <v>16025756.907</v>
      </c>
      <c r="R82" s="18">
        <v>21.986000000000001</v>
      </c>
      <c r="S82" s="16">
        <f t="shared" si="8"/>
        <v>16.025756906999998</v>
      </c>
      <c r="T82" s="16">
        <f t="shared" si="10"/>
        <v>14922.782834923173</v>
      </c>
      <c r="U82" s="41">
        <f t="shared" si="9"/>
        <v>6082.8268749999997</v>
      </c>
      <c r="V82" s="18">
        <f t="shared" si="11"/>
        <v>16</v>
      </c>
      <c r="W82" s="154">
        <f t="shared" si="12"/>
        <v>932.67392718269832</v>
      </c>
    </row>
    <row r="83" spans="1:23" ht="16" customHeight="1">
      <c r="A83" s="37"/>
      <c r="B83" s="38" t="str">
        <f t="shared" si="7"/>
        <v>17-B</v>
      </c>
      <c r="C83" s="39">
        <v>17</v>
      </c>
      <c r="D83" s="39">
        <v>0</v>
      </c>
      <c r="E83" s="39">
        <v>7</v>
      </c>
      <c r="F83" s="39">
        <v>12</v>
      </c>
      <c r="G83" s="39">
        <v>5</v>
      </c>
      <c r="H83" s="39" t="s">
        <v>41</v>
      </c>
      <c r="I83" s="39" t="s">
        <v>37</v>
      </c>
      <c r="J83" s="18">
        <v>43716.31</v>
      </c>
      <c r="K83" s="18">
        <v>136.06899999999999</v>
      </c>
      <c r="L83" s="18">
        <v>89584.41</v>
      </c>
      <c r="M83" s="18">
        <v>136.06899999999999</v>
      </c>
      <c r="N83" s="39" t="s">
        <v>28</v>
      </c>
      <c r="O83" s="18">
        <v>22679.721000000001</v>
      </c>
      <c r="P83" s="18">
        <v>137.17500000000001</v>
      </c>
      <c r="Q83" s="18">
        <v>17046931.399</v>
      </c>
      <c r="R83" s="18">
        <v>146.07599999999999</v>
      </c>
      <c r="S83" s="16">
        <f t="shared" si="8"/>
        <v>17.046931399000002</v>
      </c>
      <c r="T83" s="16">
        <f t="shared" si="10"/>
        <v>15876.554052307782</v>
      </c>
      <c r="U83" s="41">
        <f t="shared" si="9"/>
        <v>5269.6711764705888</v>
      </c>
      <c r="V83" s="18">
        <f t="shared" si="11"/>
        <v>17</v>
      </c>
      <c r="W83" s="154">
        <f t="shared" si="12"/>
        <v>933.91494425339897</v>
      </c>
    </row>
    <row r="84" spans="1:23" ht="16" customHeight="1">
      <c r="A84" s="37"/>
      <c r="B84" s="38" t="str">
        <f t="shared" si="7"/>
        <v>17-C</v>
      </c>
      <c r="C84" s="39">
        <v>17</v>
      </c>
      <c r="D84" s="40"/>
      <c r="E84" s="39">
        <v>5</v>
      </c>
      <c r="F84" s="39">
        <v>11</v>
      </c>
      <c r="G84" s="39">
        <v>6</v>
      </c>
      <c r="H84" s="39" t="s">
        <v>43</v>
      </c>
      <c r="I84" s="39" t="s">
        <v>55</v>
      </c>
      <c r="J84" s="18">
        <v>21036.589</v>
      </c>
      <c r="K84" s="18">
        <v>17.382999999999999</v>
      </c>
      <c r="L84" s="18">
        <v>111481.77800000001</v>
      </c>
      <c r="M84" s="18">
        <v>17.382999999999999</v>
      </c>
      <c r="N84" s="39" t="s">
        <v>28</v>
      </c>
      <c r="O84" s="18">
        <v>13165.771000000001</v>
      </c>
      <c r="P84" s="18">
        <v>22.946000000000002</v>
      </c>
      <c r="Q84" s="18">
        <v>17022583.712000001</v>
      </c>
      <c r="R84" s="18">
        <v>18.661000000000001</v>
      </c>
      <c r="S84" s="16">
        <f t="shared" si="8"/>
        <v>17.022583712000003</v>
      </c>
      <c r="T84" s="16">
        <f t="shared" si="10"/>
        <v>15853.363597641064</v>
      </c>
      <c r="U84" s="41">
        <f t="shared" si="9"/>
        <v>6557.7516470588234</v>
      </c>
      <c r="V84" s="18">
        <f t="shared" si="11"/>
        <v>17</v>
      </c>
      <c r="W84" s="154">
        <f t="shared" si="12"/>
        <v>932.55079986123906</v>
      </c>
    </row>
    <row r="85" spans="1:23" ht="16" customHeight="1">
      <c r="A85" s="37"/>
      <c r="B85" s="38" t="str">
        <f t="shared" si="7"/>
        <v>17-N</v>
      </c>
      <c r="C85" s="39">
        <v>17</v>
      </c>
      <c r="D85" s="40"/>
      <c r="E85" s="39">
        <v>3</v>
      </c>
      <c r="F85" s="39">
        <v>10</v>
      </c>
      <c r="G85" s="39">
        <v>7</v>
      </c>
      <c r="H85" s="39" t="s">
        <v>17</v>
      </c>
      <c r="I85" s="39" t="s">
        <v>56</v>
      </c>
      <c r="J85" s="18">
        <v>7870.8190000000004</v>
      </c>
      <c r="K85" s="18">
        <v>15.021000000000001</v>
      </c>
      <c r="L85" s="18">
        <v>123865.19500000001</v>
      </c>
      <c r="M85" s="18">
        <v>15.021000000000001</v>
      </c>
      <c r="N85" s="39" t="s">
        <v>28</v>
      </c>
      <c r="O85" s="18">
        <v>8679.82</v>
      </c>
      <c r="P85" s="18">
        <v>15.02</v>
      </c>
      <c r="Q85" s="18">
        <v>17008449.673</v>
      </c>
      <c r="R85" s="18">
        <v>16.126000000000001</v>
      </c>
      <c r="S85" s="16">
        <f t="shared" si="8"/>
        <v>17.008449673000001</v>
      </c>
      <c r="T85" s="16">
        <f t="shared" si="10"/>
        <v>15839.687090870553</v>
      </c>
      <c r="U85" s="41">
        <f t="shared" si="9"/>
        <v>7286.1879411764712</v>
      </c>
      <c r="V85" s="18">
        <f t="shared" si="11"/>
        <v>17</v>
      </c>
      <c r="W85" s="154">
        <f t="shared" si="12"/>
        <v>931.74629946297375</v>
      </c>
    </row>
    <row r="86" spans="1:23" ht="16" customHeight="1">
      <c r="A86" s="37"/>
      <c r="B86" s="38" t="str">
        <f t="shared" si="7"/>
        <v>17-O</v>
      </c>
      <c r="C86" s="39">
        <v>17</v>
      </c>
      <c r="D86" s="40"/>
      <c r="E86" s="39">
        <v>1</v>
      </c>
      <c r="F86" s="39">
        <v>9</v>
      </c>
      <c r="G86" s="39">
        <v>8</v>
      </c>
      <c r="H86" s="39" t="s">
        <v>20</v>
      </c>
      <c r="I86" s="40"/>
      <c r="J86" s="18">
        <v>-809.00199999999995</v>
      </c>
      <c r="K86" s="18">
        <v>0.20699999999999999</v>
      </c>
      <c r="L86" s="18">
        <v>131762.66200000001</v>
      </c>
      <c r="M86" s="18">
        <v>0.20799999999999999</v>
      </c>
      <c r="N86" s="39" t="s">
        <v>28</v>
      </c>
      <c r="O86" s="18">
        <v>-2760.703</v>
      </c>
      <c r="P86" s="18">
        <v>0.32300000000000001</v>
      </c>
      <c r="Q86" s="18">
        <v>16999131.500999998</v>
      </c>
      <c r="R86" s="18">
        <v>0.223</v>
      </c>
      <c r="S86" s="16">
        <f t="shared" si="8"/>
        <v>16.999131500999997</v>
      </c>
      <c r="T86" s="16">
        <f t="shared" si="10"/>
        <v>15830.496533460451</v>
      </c>
      <c r="U86" s="41">
        <f t="shared" si="9"/>
        <v>7750.7448235294123</v>
      </c>
      <c r="V86" s="18">
        <f t="shared" si="11"/>
        <v>17</v>
      </c>
      <c r="W86" s="154">
        <f t="shared" si="12"/>
        <v>931.2056784388501</v>
      </c>
    </row>
    <row r="87" spans="1:23" ht="16" customHeight="1">
      <c r="A87" s="37"/>
      <c r="B87" s="38" t="str">
        <f t="shared" si="7"/>
        <v>17-F</v>
      </c>
      <c r="C87" s="39">
        <v>17</v>
      </c>
      <c r="D87" s="40"/>
      <c r="E87" s="39">
        <v>-1</v>
      </c>
      <c r="F87" s="39">
        <v>8</v>
      </c>
      <c r="G87" s="39">
        <v>9</v>
      </c>
      <c r="H87" s="39" t="s">
        <v>50</v>
      </c>
      <c r="I87" s="40"/>
      <c r="J87" s="18">
        <v>1951.701</v>
      </c>
      <c r="K87" s="18">
        <v>0.248</v>
      </c>
      <c r="L87" s="18">
        <v>128219.606</v>
      </c>
      <c r="M87" s="18">
        <v>0.249</v>
      </c>
      <c r="N87" s="39" t="s">
        <v>28</v>
      </c>
      <c r="O87" s="18">
        <v>-14533.472</v>
      </c>
      <c r="P87" s="18">
        <v>50.000999999999998</v>
      </c>
      <c r="Q87" s="18">
        <v>17002095.238000002</v>
      </c>
      <c r="R87" s="18">
        <v>0.26600000000000001</v>
      </c>
      <c r="S87" s="16">
        <f t="shared" si="8"/>
        <v>17.002095238000003</v>
      </c>
      <c r="T87" s="16">
        <f t="shared" si="10"/>
        <v>15832.746495861886</v>
      </c>
      <c r="U87" s="41">
        <f t="shared" si="9"/>
        <v>7542.3297647058826</v>
      </c>
      <c r="V87" s="18">
        <f t="shared" si="11"/>
        <v>17</v>
      </c>
      <c r="W87" s="154">
        <f t="shared" si="12"/>
        <v>931.33802916834622</v>
      </c>
    </row>
    <row r="88" spans="1:23" ht="16" customHeight="1">
      <c r="A88" s="37"/>
      <c r="B88" s="38" t="str">
        <f t="shared" si="7"/>
        <v>17-Ne</v>
      </c>
      <c r="C88" s="39">
        <v>17</v>
      </c>
      <c r="D88" s="40"/>
      <c r="E88" s="39">
        <v>-3</v>
      </c>
      <c r="F88" s="39">
        <v>7</v>
      </c>
      <c r="G88" s="39">
        <v>10</v>
      </c>
      <c r="H88" s="39" t="s">
        <v>53</v>
      </c>
      <c r="I88" s="39" t="s">
        <v>42</v>
      </c>
      <c r="J88" s="18">
        <v>16485.172999999999</v>
      </c>
      <c r="K88" s="18">
        <v>50</v>
      </c>
      <c r="L88" s="18">
        <v>112903.78</v>
      </c>
      <c r="M88" s="18">
        <v>50</v>
      </c>
      <c r="N88" s="39" t="s">
        <v>28</v>
      </c>
      <c r="O88" s="18" t="s">
        <v>30</v>
      </c>
      <c r="P88" s="42"/>
      <c r="Q88" s="18">
        <v>17017697.565000001</v>
      </c>
      <c r="R88" s="18">
        <v>53.677</v>
      </c>
      <c r="S88" s="16">
        <f t="shared" si="8"/>
        <v>17.017697565000002</v>
      </c>
      <c r="T88" s="16">
        <f t="shared" si="10"/>
        <v>15846.769224148877</v>
      </c>
      <c r="U88" s="41">
        <f t="shared" si="9"/>
        <v>6641.3988235294119</v>
      </c>
      <c r="V88" s="18">
        <f t="shared" si="11"/>
        <v>17</v>
      </c>
      <c r="W88" s="154">
        <f t="shared" si="12"/>
        <v>932.16289553816921</v>
      </c>
    </row>
    <row r="89" spans="1:23" ht="16" customHeight="1">
      <c r="A89" s="37"/>
      <c r="B89" s="38" t="str">
        <f t="shared" si="7"/>
        <v>18-B</v>
      </c>
      <c r="C89" s="39">
        <v>18</v>
      </c>
      <c r="D89" s="39">
        <v>0</v>
      </c>
      <c r="E89" s="39">
        <v>8</v>
      </c>
      <c r="F89" s="39">
        <v>13</v>
      </c>
      <c r="G89" s="39">
        <v>5</v>
      </c>
      <c r="H89" s="39" t="s">
        <v>41</v>
      </c>
      <c r="I89" s="39" t="s">
        <v>37</v>
      </c>
      <c r="J89" s="18">
        <v>52322</v>
      </c>
      <c r="K89" s="18">
        <v>801</v>
      </c>
      <c r="L89" s="18">
        <v>89050</v>
      </c>
      <c r="M89" s="18">
        <v>801</v>
      </c>
      <c r="N89" s="39" t="s">
        <v>28</v>
      </c>
      <c r="O89" s="18">
        <v>27398</v>
      </c>
      <c r="P89" s="18">
        <v>802</v>
      </c>
      <c r="Q89" s="18">
        <v>18056170</v>
      </c>
      <c r="R89" s="18">
        <v>860</v>
      </c>
      <c r="S89" s="16">
        <f t="shared" si="8"/>
        <v>18.056170000000002</v>
      </c>
      <c r="T89" s="16">
        <f t="shared" si="10"/>
        <v>16816.653364987822</v>
      </c>
      <c r="U89" s="41">
        <f t="shared" si="9"/>
        <v>4947.2222222222226</v>
      </c>
      <c r="V89" s="18">
        <f t="shared" si="11"/>
        <v>18</v>
      </c>
      <c r="W89" s="154">
        <f t="shared" si="12"/>
        <v>934.25852027710118</v>
      </c>
    </row>
    <row r="90" spans="1:23" ht="16" customHeight="1">
      <c r="A90" s="37"/>
      <c r="B90" s="38" t="str">
        <f t="shared" si="7"/>
        <v>18-C</v>
      </c>
      <c r="C90" s="39">
        <v>18</v>
      </c>
      <c r="D90" s="40"/>
      <c r="E90" s="39">
        <v>6</v>
      </c>
      <c r="F90" s="39">
        <v>12</v>
      </c>
      <c r="G90" s="39">
        <v>6</v>
      </c>
      <c r="H90" s="39" t="s">
        <v>43</v>
      </c>
      <c r="I90" s="39" t="s">
        <v>45</v>
      </c>
      <c r="J90" s="18">
        <v>24924.036</v>
      </c>
      <c r="K90" s="18">
        <v>30.01</v>
      </c>
      <c r="L90" s="18">
        <v>115665.655</v>
      </c>
      <c r="M90" s="18">
        <v>30.01</v>
      </c>
      <c r="N90" s="39" t="s">
        <v>28</v>
      </c>
      <c r="O90" s="18">
        <v>11806.9</v>
      </c>
      <c r="P90" s="18">
        <v>36.055999999999997</v>
      </c>
      <c r="Q90" s="18">
        <v>18026757.057999998</v>
      </c>
      <c r="R90" s="18">
        <v>32.218000000000004</v>
      </c>
      <c r="S90" s="16">
        <f t="shared" si="8"/>
        <v>18.026757057999998</v>
      </c>
      <c r="T90" s="16">
        <f t="shared" si="10"/>
        <v>16788.744657631072</v>
      </c>
      <c r="U90" s="41">
        <f t="shared" si="9"/>
        <v>6425.8697222222218</v>
      </c>
      <c r="V90" s="18">
        <f t="shared" si="11"/>
        <v>18</v>
      </c>
      <c r="W90" s="154">
        <f t="shared" si="12"/>
        <v>932.70803653505959</v>
      </c>
    </row>
    <row r="91" spans="1:23" ht="16" customHeight="1">
      <c r="A91" s="37"/>
      <c r="B91" s="38" t="str">
        <f t="shared" si="7"/>
        <v>18-N</v>
      </c>
      <c r="C91" s="39">
        <v>18</v>
      </c>
      <c r="D91" s="40"/>
      <c r="E91" s="39">
        <v>4</v>
      </c>
      <c r="F91" s="39">
        <v>11</v>
      </c>
      <c r="G91" s="39">
        <v>7</v>
      </c>
      <c r="H91" s="39" t="s">
        <v>17</v>
      </c>
      <c r="I91" s="39" t="s">
        <v>40</v>
      </c>
      <c r="J91" s="18">
        <v>13117.136</v>
      </c>
      <c r="K91" s="18">
        <v>20.015999999999998</v>
      </c>
      <c r="L91" s="18">
        <v>126690.201</v>
      </c>
      <c r="M91" s="18">
        <v>20.015999999999998</v>
      </c>
      <c r="N91" s="39" t="s">
        <v>28</v>
      </c>
      <c r="O91" s="18">
        <v>13899.2</v>
      </c>
      <c r="P91" s="18">
        <v>20</v>
      </c>
      <c r="Q91" s="18">
        <v>18014081.827</v>
      </c>
      <c r="R91" s="18">
        <v>21.488</v>
      </c>
      <c r="S91" s="16">
        <f t="shared" si="8"/>
        <v>18.014081826999998</v>
      </c>
      <c r="T91" s="16">
        <f t="shared" si="10"/>
        <v>16776.427021197836</v>
      </c>
      <c r="U91" s="41">
        <f t="shared" si="9"/>
        <v>7038.3445000000002</v>
      </c>
      <c r="V91" s="18">
        <f t="shared" si="11"/>
        <v>18</v>
      </c>
      <c r="W91" s="154">
        <f t="shared" si="12"/>
        <v>932.02372339987983</v>
      </c>
    </row>
    <row r="92" spans="1:23" ht="16" customHeight="1">
      <c r="A92" s="37"/>
      <c r="B92" s="38" t="str">
        <f t="shared" si="7"/>
        <v>18-O</v>
      </c>
      <c r="C92" s="39">
        <v>18</v>
      </c>
      <c r="D92" s="40"/>
      <c r="E92" s="39">
        <v>2</v>
      </c>
      <c r="F92" s="39">
        <v>10</v>
      </c>
      <c r="G92" s="39">
        <v>8</v>
      </c>
      <c r="H92" s="39" t="s">
        <v>20</v>
      </c>
      <c r="I92" s="40"/>
      <c r="J92" s="18">
        <v>-782.06399999999996</v>
      </c>
      <c r="K92" s="18">
        <v>0.79300000000000004</v>
      </c>
      <c r="L92" s="18">
        <v>139807.04800000001</v>
      </c>
      <c r="M92" s="18">
        <v>0.79300000000000004</v>
      </c>
      <c r="N92" s="39" t="s">
        <v>28</v>
      </c>
      <c r="O92" s="18">
        <v>-1655.4960000000001</v>
      </c>
      <c r="P92" s="18">
        <v>0.63100000000000001</v>
      </c>
      <c r="Q92" s="18">
        <v>17999160.419</v>
      </c>
      <c r="R92" s="18">
        <v>0.85099999999999998</v>
      </c>
      <c r="S92" s="16">
        <f t="shared" si="8"/>
        <v>17.999160418999999</v>
      </c>
      <c r="T92" s="16">
        <f t="shared" si="10"/>
        <v>16762.017085231306</v>
      </c>
      <c r="U92" s="41">
        <f t="shared" si="9"/>
        <v>7767.0582222222229</v>
      </c>
      <c r="V92" s="18">
        <f t="shared" si="11"/>
        <v>18</v>
      </c>
      <c r="W92" s="154">
        <f t="shared" si="12"/>
        <v>931.22317140173925</v>
      </c>
    </row>
    <row r="93" spans="1:23" ht="16" customHeight="1">
      <c r="A93" s="37"/>
      <c r="B93" s="38" t="str">
        <f t="shared" si="7"/>
        <v>18-F</v>
      </c>
      <c r="C93" s="39">
        <v>18</v>
      </c>
      <c r="D93" s="40"/>
      <c r="E93" s="39">
        <v>0</v>
      </c>
      <c r="F93" s="39">
        <v>9</v>
      </c>
      <c r="G93" s="39">
        <v>9</v>
      </c>
      <c r="H93" s="39" t="s">
        <v>50</v>
      </c>
      <c r="I93" s="40"/>
      <c r="J93" s="18">
        <v>873.43100000000004</v>
      </c>
      <c r="K93" s="18">
        <v>0.59299999999999997</v>
      </c>
      <c r="L93" s="18">
        <v>137369.19899999999</v>
      </c>
      <c r="M93" s="18">
        <v>0.59299999999999997</v>
      </c>
      <c r="N93" s="39" t="s">
        <v>28</v>
      </c>
      <c r="O93" s="18">
        <v>-4433.3509999999997</v>
      </c>
      <c r="P93" s="18">
        <v>1.613</v>
      </c>
      <c r="Q93" s="18">
        <v>18000937.666999999</v>
      </c>
      <c r="R93" s="18">
        <v>0.63600000000000001</v>
      </c>
      <c r="S93" s="16">
        <f t="shared" si="8"/>
        <v>18.000937666999999</v>
      </c>
      <c r="T93" s="16">
        <f t="shared" si="10"/>
        <v>16763.161840705161</v>
      </c>
      <c r="U93" s="41">
        <f t="shared" si="9"/>
        <v>7631.6221666666661</v>
      </c>
      <c r="V93" s="18">
        <f t="shared" si="11"/>
        <v>18</v>
      </c>
      <c r="W93" s="154">
        <f t="shared" si="12"/>
        <v>931.28676892806448</v>
      </c>
    </row>
    <row r="94" spans="1:23" ht="16" customHeight="1">
      <c r="A94" s="37"/>
      <c r="B94" s="38" t="str">
        <f t="shared" si="7"/>
        <v>18-Ne</v>
      </c>
      <c r="C94" s="39">
        <v>18</v>
      </c>
      <c r="D94" s="40"/>
      <c r="E94" s="39">
        <v>-2</v>
      </c>
      <c r="F94" s="39">
        <v>8</v>
      </c>
      <c r="G94" s="39">
        <v>10</v>
      </c>
      <c r="H94" s="39" t="s">
        <v>53</v>
      </c>
      <c r="I94" s="39" t="s">
        <v>46</v>
      </c>
      <c r="J94" s="18">
        <v>5306.7820000000002</v>
      </c>
      <c r="K94" s="18">
        <v>1.5</v>
      </c>
      <c r="L94" s="18">
        <v>132153.495</v>
      </c>
      <c r="M94" s="18">
        <v>1.5</v>
      </c>
      <c r="N94" s="39" t="s">
        <v>28</v>
      </c>
      <c r="O94" s="18">
        <v>-20011</v>
      </c>
      <c r="P94" s="18">
        <v>401</v>
      </c>
      <c r="Q94" s="18">
        <v>18005697.066</v>
      </c>
      <c r="R94" s="18">
        <v>1.61</v>
      </c>
      <c r="S94" s="16">
        <f t="shared" si="8"/>
        <v>18.005697066</v>
      </c>
      <c r="T94" s="16">
        <f t="shared" si="10"/>
        <v>16767.084450793998</v>
      </c>
      <c r="U94" s="41">
        <f t="shared" si="9"/>
        <v>7341.8608333333332</v>
      </c>
      <c r="V94" s="18">
        <f t="shared" si="11"/>
        <v>18</v>
      </c>
      <c r="W94" s="154">
        <f t="shared" si="12"/>
        <v>931.50469171077771</v>
      </c>
    </row>
    <row r="95" spans="1:23" ht="16" customHeight="1">
      <c r="A95" s="37"/>
      <c r="B95" s="38" t="str">
        <f t="shared" si="7"/>
        <v>18-Na</v>
      </c>
      <c r="C95" s="39">
        <v>18</v>
      </c>
      <c r="D95" s="40"/>
      <c r="E95" s="39">
        <v>-4</v>
      </c>
      <c r="F95" s="39">
        <v>7</v>
      </c>
      <c r="G95" s="39">
        <v>11</v>
      </c>
      <c r="H95" s="39" t="s">
        <v>57</v>
      </c>
      <c r="I95" s="39" t="s">
        <v>37</v>
      </c>
      <c r="J95" s="18">
        <v>25318</v>
      </c>
      <c r="K95" s="18">
        <v>401</v>
      </c>
      <c r="L95" s="18">
        <v>111360</v>
      </c>
      <c r="M95" s="18">
        <v>401</v>
      </c>
      <c r="N95" s="39" t="s">
        <v>28</v>
      </c>
      <c r="O95" s="18" t="s">
        <v>30</v>
      </c>
      <c r="P95" s="42"/>
      <c r="Q95" s="18">
        <v>18027180</v>
      </c>
      <c r="R95" s="18">
        <v>430</v>
      </c>
      <c r="S95" s="16">
        <f t="shared" si="8"/>
        <v>18.027180000000001</v>
      </c>
      <c r="T95" s="16">
        <f t="shared" si="10"/>
        <v>16786.584926952866</v>
      </c>
      <c r="U95" s="41">
        <f t="shared" si="9"/>
        <v>6186.666666666667</v>
      </c>
      <c r="V95" s="18">
        <f t="shared" si="11"/>
        <v>18</v>
      </c>
      <c r="W95" s="154">
        <f t="shared" si="12"/>
        <v>932.58805149738146</v>
      </c>
    </row>
    <row r="96" spans="1:23" ht="16" customHeight="1">
      <c r="A96" s="37"/>
      <c r="B96" s="38" t="str">
        <f t="shared" si="7"/>
        <v>19-B</v>
      </c>
      <c r="C96" s="39">
        <v>19</v>
      </c>
      <c r="D96" s="39">
        <v>0</v>
      </c>
      <c r="E96" s="39">
        <v>9</v>
      </c>
      <c r="F96" s="39">
        <v>14</v>
      </c>
      <c r="G96" s="39">
        <v>5</v>
      </c>
      <c r="H96" s="39" t="s">
        <v>41</v>
      </c>
      <c r="I96" s="39" t="s">
        <v>37</v>
      </c>
      <c r="J96" s="18">
        <v>59364</v>
      </c>
      <c r="K96" s="18">
        <v>401</v>
      </c>
      <c r="L96" s="18">
        <v>90079</v>
      </c>
      <c r="M96" s="18">
        <v>401</v>
      </c>
      <c r="N96" s="39" t="s">
        <v>28</v>
      </c>
      <c r="O96" s="18">
        <v>26531</v>
      </c>
      <c r="P96" s="18">
        <v>415</v>
      </c>
      <c r="Q96" s="18">
        <v>19063730</v>
      </c>
      <c r="R96" s="18">
        <v>430</v>
      </c>
      <c r="S96" s="16">
        <f t="shared" si="8"/>
        <v>19.06373</v>
      </c>
      <c r="T96" s="16">
        <f t="shared" si="10"/>
        <v>17755.189071554498</v>
      </c>
      <c r="U96" s="41">
        <f t="shared" si="9"/>
        <v>4741</v>
      </c>
      <c r="V96" s="18">
        <f t="shared" si="11"/>
        <v>19</v>
      </c>
      <c r="W96" s="154">
        <f t="shared" si="12"/>
        <v>934.48363534497355</v>
      </c>
    </row>
    <row r="97" spans="1:23" ht="16" customHeight="1">
      <c r="A97" s="37"/>
      <c r="B97" s="38" t="str">
        <f t="shared" si="7"/>
        <v>19-C</v>
      </c>
      <c r="C97" s="39">
        <v>19</v>
      </c>
      <c r="D97" s="40"/>
      <c r="E97" s="39">
        <v>7</v>
      </c>
      <c r="F97" s="39">
        <v>13</v>
      </c>
      <c r="G97" s="39">
        <v>6</v>
      </c>
      <c r="H97" s="39" t="s">
        <v>43</v>
      </c>
      <c r="I97" s="39" t="s">
        <v>37</v>
      </c>
      <c r="J97" s="18">
        <v>32833.383000000002</v>
      </c>
      <c r="K97" s="18">
        <v>107.70699999999999</v>
      </c>
      <c r="L97" s="18">
        <v>115827.63</v>
      </c>
      <c r="M97" s="18">
        <v>107.70699999999999</v>
      </c>
      <c r="N97" s="39" t="s">
        <v>28</v>
      </c>
      <c r="O97" s="18">
        <v>16972.934000000001</v>
      </c>
      <c r="P97" s="18">
        <v>108.952</v>
      </c>
      <c r="Q97" s="18">
        <v>19035248.094000001</v>
      </c>
      <c r="R97" s="18">
        <v>115.629</v>
      </c>
      <c r="S97" s="16">
        <f t="shared" si="8"/>
        <v>19.035248094</v>
      </c>
      <c r="T97" s="16">
        <f t="shared" si="10"/>
        <v>17728.147618286941</v>
      </c>
      <c r="U97" s="41">
        <f t="shared" si="9"/>
        <v>6096.1910526315796</v>
      </c>
      <c r="V97" s="18">
        <f t="shared" si="11"/>
        <v>19</v>
      </c>
      <c r="W97" s="154">
        <f t="shared" si="12"/>
        <v>933.06040096247057</v>
      </c>
    </row>
    <row r="98" spans="1:23" ht="16" customHeight="1">
      <c r="A98" s="37"/>
      <c r="B98" s="38" t="str">
        <f t="shared" si="7"/>
        <v>19-N</v>
      </c>
      <c r="C98" s="39">
        <v>19</v>
      </c>
      <c r="D98" s="40"/>
      <c r="E98" s="39">
        <v>5</v>
      </c>
      <c r="F98" s="39">
        <v>12</v>
      </c>
      <c r="G98" s="39">
        <v>7</v>
      </c>
      <c r="H98" s="39" t="s">
        <v>17</v>
      </c>
      <c r="I98" s="39" t="s">
        <v>58</v>
      </c>
      <c r="J98" s="18">
        <v>15860.449000000001</v>
      </c>
      <c r="K98" s="18">
        <v>16.422999999999998</v>
      </c>
      <c r="L98" s="18">
        <v>132018.21100000001</v>
      </c>
      <c r="M98" s="18">
        <v>16.422999999999998</v>
      </c>
      <c r="N98" s="39" t="s">
        <v>28</v>
      </c>
      <c r="O98" s="18">
        <v>12526.884</v>
      </c>
      <c r="P98" s="18">
        <v>16.684999999999999</v>
      </c>
      <c r="Q98" s="18">
        <v>19017026.896000002</v>
      </c>
      <c r="R98" s="18">
        <v>17.631</v>
      </c>
      <c r="S98" s="16">
        <f t="shared" si="8"/>
        <v>19.017026896000001</v>
      </c>
      <c r="T98" s="16">
        <f t="shared" si="10"/>
        <v>17710.663949005098</v>
      </c>
      <c r="U98" s="41">
        <f t="shared" si="9"/>
        <v>6948.3268947368424</v>
      </c>
      <c r="V98" s="18">
        <f t="shared" si="11"/>
        <v>19</v>
      </c>
      <c r="W98" s="154">
        <f t="shared" si="12"/>
        <v>932.14020784237357</v>
      </c>
    </row>
    <row r="99" spans="1:23" ht="16" customHeight="1">
      <c r="A99" s="37"/>
      <c r="B99" s="38" t="str">
        <f t="shared" si="7"/>
        <v>19-O</v>
      </c>
      <c r="C99" s="39">
        <v>19</v>
      </c>
      <c r="D99" s="40"/>
      <c r="E99" s="39">
        <v>3</v>
      </c>
      <c r="F99" s="39">
        <v>11</v>
      </c>
      <c r="G99" s="39">
        <v>8</v>
      </c>
      <c r="H99" s="39" t="s">
        <v>20</v>
      </c>
      <c r="I99" s="39" t="s">
        <v>47</v>
      </c>
      <c r="J99" s="18">
        <v>3333.5650000000001</v>
      </c>
      <c r="K99" s="18">
        <v>3.1539999999999999</v>
      </c>
      <c r="L99" s="18">
        <v>143762.74100000001</v>
      </c>
      <c r="M99" s="18">
        <v>3.1539999999999999</v>
      </c>
      <c r="N99" s="39" t="s">
        <v>28</v>
      </c>
      <c r="O99" s="18">
        <v>4820.97</v>
      </c>
      <c r="P99" s="18">
        <v>3.1549999999999998</v>
      </c>
      <c r="Q99" s="18">
        <v>19003578.73</v>
      </c>
      <c r="R99" s="18">
        <v>3.3860000000000001</v>
      </c>
      <c r="S99" s="16">
        <f t="shared" si="8"/>
        <v>19.003578730000001</v>
      </c>
      <c r="T99" s="16">
        <f t="shared" si="10"/>
        <v>17697.626328554677</v>
      </c>
      <c r="U99" s="41">
        <f t="shared" si="9"/>
        <v>7566.4600526315799</v>
      </c>
      <c r="V99" s="18">
        <f t="shared" si="11"/>
        <v>19</v>
      </c>
      <c r="W99" s="154">
        <f t="shared" si="12"/>
        <v>931.45401729235141</v>
      </c>
    </row>
    <row r="100" spans="1:23" ht="16" customHeight="1">
      <c r="A100" s="37"/>
      <c r="B100" s="38" t="str">
        <f t="shared" si="7"/>
        <v>19-F</v>
      </c>
      <c r="C100" s="39">
        <v>19</v>
      </c>
      <c r="D100" s="40"/>
      <c r="E100" s="39">
        <v>1</v>
      </c>
      <c r="F100" s="39">
        <v>10</v>
      </c>
      <c r="G100" s="39">
        <v>9</v>
      </c>
      <c r="H100" s="39" t="s">
        <v>50</v>
      </c>
      <c r="I100" s="40"/>
      <c r="J100" s="18">
        <v>-1487.405</v>
      </c>
      <c r="K100" s="18">
        <v>7.0000000000000007E-2</v>
      </c>
      <c r="L100" s="18">
        <v>147801.35800000001</v>
      </c>
      <c r="M100" s="18">
        <v>7.3999999999999996E-2</v>
      </c>
      <c r="N100" s="39" t="s">
        <v>28</v>
      </c>
      <c r="O100" s="18">
        <v>-3238.4639999999999</v>
      </c>
      <c r="P100" s="18">
        <v>0.59299999999999997</v>
      </c>
      <c r="Q100" s="18">
        <v>18998403.204999998</v>
      </c>
      <c r="R100" s="18">
        <v>7.4999999999999997E-2</v>
      </c>
      <c r="S100" s="16">
        <f t="shared" si="8"/>
        <v>18.998403204999999</v>
      </c>
      <c r="T100" s="16">
        <f t="shared" si="10"/>
        <v>17692.29462037361</v>
      </c>
      <c r="U100" s="41">
        <f t="shared" si="9"/>
        <v>7779.0188421052635</v>
      </c>
      <c r="V100" s="18">
        <f t="shared" si="11"/>
        <v>19</v>
      </c>
      <c r="W100" s="154">
        <f t="shared" si="12"/>
        <v>931.17340107229529</v>
      </c>
    </row>
    <row r="101" spans="1:23" ht="16" customHeight="1">
      <c r="A101" s="37"/>
      <c r="B101" s="38" t="str">
        <f t="shared" si="7"/>
        <v>19-Ne</v>
      </c>
      <c r="C101" s="39">
        <v>19</v>
      </c>
      <c r="D101" s="40"/>
      <c r="E101" s="39">
        <v>-1</v>
      </c>
      <c r="F101" s="39">
        <v>9</v>
      </c>
      <c r="G101" s="39">
        <v>10</v>
      </c>
      <c r="H101" s="39" t="s">
        <v>53</v>
      </c>
      <c r="I101" s="39" t="s">
        <v>39</v>
      </c>
      <c r="J101" s="18">
        <v>1751.059</v>
      </c>
      <c r="K101" s="18">
        <v>0.59699999999999998</v>
      </c>
      <c r="L101" s="18">
        <v>143780.541</v>
      </c>
      <c r="M101" s="18">
        <v>0.59799999999999998</v>
      </c>
      <c r="N101" s="39" t="s">
        <v>28</v>
      </c>
      <c r="O101" s="18">
        <v>-11177.564</v>
      </c>
      <c r="P101" s="18">
        <v>12.016</v>
      </c>
      <c r="Q101" s="18">
        <v>19001879.839000002</v>
      </c>
      <c r="R101" s="18">
        <v>0.64100000000000001</v>
      </c>
      <c r="S101" s="16">
        <f t="shared" si="8"/>
        <v>19.001879839000001</v>
      </c>
      <c r="T101" s="16">
        <f t="shared" si="10"/>
        <v>17695.022343055607</v>
      </c>
      <c r="U101" s="41">
        <f t="shared" si="9"/>
        <v>7567.3968947368421</v>
      </c>
      <c r="V101" s="18">
        <f t="shared" si="11"/>
        <v>19</v>
      </c>
      <c r="W101" s="154">
        <f t="shared" si="12"/>
        <v>931.31696542397935</v>
      </c>
    </row>
    <row r="102" spans="1:23" ht="16" customHeight="1">
      <c r="A102" s="37"/>
      <c r="B102" s="38" t="str">
        <f t="shared" si="7"/>
        <v>19-Na</v>
      </c>
      <c r="C102" s="39">
        <v>19</v>
      </c>
      <c r="D102" s="40"/>
      <c r="E102" s="39">
        <v>-3</v>
      </c>
      <c r="F102" s="39">
        <v>8</v>
      </c>
      <c r="G102" s="39">
        <v>11</v>
      </c>
      <c r="H102" s="39" t="s">
        <v>57</v>
      </c>
      <c r="I102" s="39" t="s">
        <v>52</v>
      </c>
      <c r="J102" s="18">
        <v>12928.621999999999</v>
      </c>
      <c r="K102" s="18">
        <v>12.000999999999999</v>
      </c>
      <c r="L102" s="18">
        <v>131820.62299999999</v>
      </c>
      <c r="M102" s="18">
        <v>12.000999999999999</v>
      </c>
      <c r="N102" s="39" t="s">
        <v>28</v>
      </c>
      <c r="O102" s="18" t="s">
        <v>30</v>
      </c>
      <c r="P102" s="42"/>
      <c r="Q102" s="18">
        <v>19013879.449999999</v>
      </c>
      <c r="R102" s="18">
        <v>12.884</v>
      </c>
      <c r="S102" s="16">
        <f t="shared" si="8"/>
        <v>19.013879450000001</v>
      </c>
      <c r="T102" s="16">
        <f t="shared" si="10"/>
        <v>17705.689164392526</v>
      </c>
      <c r="U102" s="41">
        <f t="shared" si="9"/>
        <v>6937.9275263157888</v>
      </c>
      <c r="V102" s="18">
        <f t="shared" si="11"/>
        <v>19</v>
      </c>
      <c r="W102" s="154">
        <f t="shared" si="12"/>
        <v>931.87837707329084</v>
      </c>
    </row>
    <row r="103" spans="1:23" ht="16" customHeight="1">
      <c r="A103" s="37"/>
      <c r="B103" s="38" t="str">
        <f t="shared" si="7"/>
        <v>20-C</v>
      </c>
      <c r="C103" s="39">
        <v>20</v>
      </c>
      <c r="D103" s="39">
        <v>0</v>
      </c>
      <c r="E103" s="39">
        <v>8</v>
      </c>
      <c r="F103" s="39">
        <v>14</v>
      </c>
      <c r="G103" s="39">
        <v>6</v>
      </c>
      <c r="H103" s="39" t="s">
        <v>43</v>
      </c>
      <c r="I103" s="39" t="s">
        <v>37</v>
      </c>
      <c r="J103" s="18">
        <v>37560.063000000002</v>
      </c>
      <c r="K103" s="18">
        <v>200.84899999999999</v>
      </c>
      <c r="L103" s="18">
        <v>119172.273</v>
      </c>
      <c r="M103" s="18">
        <v>200.84899999999999</v>
      </c>
      <c r="N103" s="39" t="s">
        <v>28</v>
      </c>
      <c r="O103" s="18">
        <v>15793.571</v>
      </c>
      <c r="P103" s="18">
        <v>207.62100000000001</v>
      </c>
      <c r="Q103" s="18">
        <v>20040322.395</v>
      </c>
      <c r="R103" s="18">
        <v>215.62</v>
      </c>
      <c r="S103" s="16">
        <f t="shared" si="8"/>
        <v>20.040322395</v>
      </c>
      <c r="T103" s="16">
        <f t="shared" si="10"/>
        <v>18664.367912106707</v>
      </c>
      <c r="U103" s="41">
        <f t="shared" si="9"/>
        <v>5958.6136500000002</v>
      </c>
      <c r="V103" s="18">
        <f t="shared" si="11"/>
        <v>20</v>
      </c>
      <c r="W103" s="154">
        <f t="shared" si="12"/>
        <v>933.21839560533533</v>
      </c>
    </row>
    <row r="104" spans="1:23" ht="16" customHeight="1">
      <c r="A104" s="37"/>
      <c r="B104" s="38" t="str">
        <f t="shared" si="7"/>
        <v>20-N</v>
      </c>
      <c r="C104" s="39">
        <v>20</v>
      </c>
      <c r="D104" s="40"/>
      <c r="E104" s="39">
        <v>6</v>
      </c>
      <c r="F104" s="39">
        <v>13</v>
      </c>
      <c r="G104" s="39">
        <v>7</v>
      </c>
      <c r="H104" s="39" t="s">
        <v>17</v>
      </c>
      <c r="I104" s="39" t="s">
        <v>37</v>
      </c>
      <c r="J104" s="18">
        <v>21766.491999999998</v>
      </c>
      <c r="K104" s="18">
        <v>52.595999999999997</v>
      </c>
      <c r="L104" s="18">
        <v>134183.49</v>
      </c>
      <c r="M104" s="18">
        <v>52.595999999999997</v>
      </c>
      <c r="N104" s="39" t="s">
        <v>28</v>
      </c>
      <c r="O104" s="18">
        <v>17969.582999999999</v>
      </c>
      <c r="P104" s="18">
        <v>52.609000000000002</v>
      </c>
      <c r="Q104" s="18">
        <v>20023367.295000002</v>
      </c>
      <c r="R104" s="18">
        <v>56.463999999999999</v>
      </c>
      <c r="S104" s="16">
        <f t="shared" si="8"/>
        <v>20.023367295000003</v>
      </c>
      <c r="T104" s="16">
        <f t="shared" si="10"/>
        <v>18648.06360502763</v>
      </c>
      <c r="U104" s="41">
        <f t="shared" si="9"/>
        <v>6709.1744999999992</v>
      </c>
      <c r="V104" s="18">
        <f t="shared" si="11"/>
        <v>20</v>
      </c>
      <c r="W104" s="154">
        <f t="shared" si="12"/>
        <v>932.40318025138151</v>
      </c>
    </row>
    <row r="105" spans="1:23" ht="16" customHeight="1">
      <c r="A105" s="37"/>
      <c r="B105" s="38" t="str">
        <f t="shared" si="7"/>
        <v>20-O</v>
      </c>
      <c r="C105" s="39">
        <v>20</v>
      </c>
      <c r="D105" s="40"/>
      <c r="E105" s="39">
        <v>4</v>
      </c>
      <c r="F105" s="39">
        <v>12</v>
      </c>
      <c r="G105" s="39">
        <v>8</v>
      </c>
      <c r="H105" s="39" t="s">
        <v>20</v>
      </c>
      <c r="I105" s="39" t="s">
        <v>35</v>
      </c>
      <c r="J105" s="18">
        <v>3796.9090000000001</v>
      </c>
      <c r="K105" s="18">
        <v>1.1879999999999999</v>
      </c>
      <c r="L105" s="18">
        <v>151370.72</v>
      </c>
      <c r="M105" s="18">
        <v>1.1879999999999999</v>
      </c>
      <c r="N105" s="39" t="s">
        <v>28</v>
      </c>
      <c r="O105" s="18">
        <v>3814.3049999999998</v>
      </c>
      <c r="P105" s="18">
        <v>1.1890000000000001</v>
      </c>
      <c r="Q105" s="18">
        <v>20004076.149999999</v>
      </c>
      <c r="R105" s="18">
        <v>1.2749999999999999</v>
      </c>
      <c r="S105" s="16">
        <f t="shared" si="8"/>
        <v>20.00407615</v>
      </c>
      <c r="T105" s="16">
        <f t="shared" si="10"/>
        <v>18629.583286947069</v>
      </c>
      <c r="U105" s="41">
        <f t="shared" si="9"/>
        <v>7568.5360000000001</v>
      </c>
      <c r="V105" s="18">
        <f t="shared" si="11"/>
        <v>20</v>
      </c>
      <c r="W105" s="154">
        <f t="shared" si="12"/>
        <v>931.47916434735339</v>
      </c>
    </row>
    <row r="106" spans="1:23" ht="16" customHeight="1">
      <c r="A106" s="37"/>
      <c r="B106" s="38" t="str">
        <f t="shared" si="7"/>
        <v>20-F</v>
      </c>
      <c r="C106" s="39">
        <v>20</v>
      </c>
      <c r="D106" s="40"/>
      <c r="E106" s="39">
        <v>2</v>
      </c>
      <c r="F106" s="39">
        <v>11</v>
      </c>
      <c r="G106" s="39">
        <v>9</v>
      </c>
      <c r="H106" s="39" t="s">
        <v>50</v>
      </c>
      <c r="I106" s="40"/>
      <c r="J106" s="18">
        <v>-17.396000000000001</v>
      </c>
      <c r="K106" s="18">
        <v>8.4000000000000005E-2</v>
      </c>
      <c r="L106" s="18">
        <v>154402.67199999999</v>
      </c>
      <c r="M106" s="18">
        <v>8.6999999999999994E-2</v>
      </c>
      <c r="N106" s="39" t="s">
        <v>28</v>
      </c>
      <c r="O106" s="18">
        <v>7024.5330000000004</v>
      </c>
      <c r="P106" s="18">
        <v>8.4000000000000005E-2</v>
      </c>
      <c r="Q106" s="18">
        <v>19999981.324000001</v>
      </c>
      <c r="R106" s="18">
        <v>0.09</v>
      </c>
      <c r="S106" s="16">
        <f t="shared" si="8"/>
        <v>19.999981324</v>
      </c>
      <c r="T106" s="16">
        <f t="shared" si="10"/>
        <v>18625.258242984066</v>
      </c>
      <c r="U106" s="41">
        <f t="shared" si="9"/>
        <v>7720.1335999999992</v>
      </c>
      <c r="V106" s="18">
        <f t="shared" si="11"/>
        <v>20</v>
      </c>
      <c r="W106" s="154">
        <f t="shared" si="12"/>
        <v>931.26291214920332</v>
      </c>
    </row>
    <row r="107" spans="1:23" ht="16" customHeight="1">
      <c r="A107" s="37"/>
      <c r="B107" s="38" t="str">
        <f t="shared" si="7"/>
        <v>20-Ne</v>
      </c>
      <c r="C107" s="39">
        <v>20</v>
      </c>
      <c r="D107" s="40"/>
      <c r="E107" s="39">
        <v>0</v>
      </c>
      <c r="F107" s="39">
        <v>10</v>
      </c>
      <c r="G107" s="39">
        <v>10</v>
      </c>
      <c r="H107" s="39" t="s">
        <v>53</v>
      </c>
      <c r="I107" s="40"/>
      <c r="J107" s="18">
        <v>-7041.93</v>
      </c>
      <c r="K107" s="18">
        <v>2E-3</v>
      </c>
      <c r="L107" s="18">
        <v>160644.85200000001</v>
      </c>
      <c r="M107" s="18">
        <v>2.4E-2</v>
      </c>
      <c r="N107" s="39" t="s">
        <v>28</v>
      </c>
      <c r="O107" s="18">
        <v>-13886.789000000001</v>
      </c>
      <c r="P107" s="18">
        <v>6.6619999999999999</v>
      </c>
      <c r="Q107" s="18">
        <v>19992440.175999999</v>
      </c>
      <c r="R107" s="18">
        <v>2E-3</v>
      </c>
      <c r="S107" s="16">
        <f t="shared" si="8"/>
        <v>19.992440175999999</v>
      </c>
      <c r="T107" s="16">
        <f t="shared" si="10"/>
        <v>18617.722972083378</v>
      </c>
      <c r="U107" s="41">
        <f t="shared" si="9"/>
        <v>8032.2426000000005</v>
      </c>
      <c r="V107" s="18">
        <f t="shared" si="11"/>
        <v>20</v>
      </c>
      <c r="W107" s="154">
        <f t="shared" si="12"/>
        <v>930.88614860416897</v>
      </c>
    </row>
    <row r="108" spans="1:23" ht="16" customHeight="1">
      <c r="A108" s="37"/>
      <c r="B108" s="38" t="str">
        <f t="shared" si="7"/>
        <v>20-Na</v>
      </c>
      <c r="C108" s="39">
        <v>20</v>
      </c>
      <c r="D108" s="40"/>
      <c r="E108" s="39">
        <v>-2</v>
      </c>
      <c r="F108" s="39">
        <v>9</v>
      </c>
      <c r="G108" s="39">
        <v>11</v>
      </c>
      <c r="H108" s="39" t="s">
        <v>57</v>
      </c>
      <c r="I108" s="39" t="s">
        <v>39</v>
      </c>
      <c r="J108" s="18">
        <v>6844.8590000000004</v>
      </c>
      <c r="K108" s="18">
        <v>6.6619999999999999</v>
      </c>
      <c r="L108" s="18">
        <v>145975.71</v>
      </c>
      <c r="M108" s="18">
        <v>6.6619999999999999</v>
      </c>
      <c r="N108" s="39" t="s">
        <v>28</v>
      </c>
      <c r="O108" s="18">
        <v>-10725.671</v>
      </c>
      <c r="P108" s="18">
        <v>27.81</v>
      </c>
      <c r="Q108" s="18">
        <v>20007348.260000002</v>
      </c>
      <c r="R108" s="18">
        <v>7.1520000000000001</v>
      </c>
      <c r="S108" s="16">
        <f t="shared" si="8"/>
        <v>20.007348260000001</v>
      </c>
      <c r="T108" s="16">
        <f t="shared" si="10"/>
        <v>18631.099017448727</v>
      </c>
      <c r="U108" s="41">
        <f t="shared" si="9"/>
        <v>7298.7855</v>
      </c>
      <c r="V108" s="18">
        <f t="shared" si="11"/>
        <v>20</v>
      </c>
      <c r="W108" s="154">
        <f t="shared" si="12"/>
        <v>931.55495087243639</v>
      </c>
    </row>
    <row r="109" spans="1:23" ht="16" customHeight="1">
      <c r="A109" s="37"/>
      <c r="B109" s="38" t="str">
        <f t="shared" si="7"/>
        <v>20-Mg</v>
      </c>
      <c r="C109" s="39">
        <v>20</v>
      </c>
      <c r="D109" s="40"/>
      <c r="E109" s="39">
        <v>-4</v>
      </c>
      <c r="F109" s="39">
        <v>8</v>
      </c>
      <c r="G109" s="39">
        <v>12</v>
      </c>
      <c r="H109" s="39" t="s">
        <v>59</v>
      </c>
      <c r="I109" s="39" t="s">
        <v>44</v>
      </c>
      <c r="J109" s="18">
        <v>17570.53</v>
      </c>
      <c r="K109" s="18">
        <v>27.001000000000001</v>
      </c>
      <c r="L109" s="18">
        <v>134467.685</v>
      </c>
      <c r="M109" s="18">
        <v>27.001000000000001</v>
      </c>
      <c r="N109" s="39" t="s">
        <v>28</v>
      </c>
      <c r="O109" s="18" t="s">
        <v>30</v>
      </c>
      <c r="P109" s="42"/>
      <c r="Q109" s="18">
        <v>20018862.743999999</v>
      </c>
      <c r="R109" s="18">
        <v>28.986000000000001</v>
      </c>
      <c r="S109" s="16">
        <f t="shared" si="8"/>
        <v>20.018862744</v>
      </c>
      <c r="T109" s="16">
        <f t="shared" si="10"/>
        <v>18641.313946082755</v>
      </c>
      <c r="U109" s="41">
        <f t="shared" si="9"/>
        <v>6723.3842500000001</v>
      </c>
      <c r="V109" s="18">
        <f t="shared" si="11"/>
        <v>20</v>
      </c>
      <c r="W109" s="154">
        <f t="shared" si="12"/>
        <v>932.06569730413776</v>
      </c>
    </row>
    <row r="110" spans="1:23" ht="16" customHeight="1">
      <c r="A110" s="37"/>
      <c r="B110" s="38" t="str">
        <f t="shared" si="7"/>
        <v>21-C</v>
      </c>
      <c r="C110" s="39">
        <v>21</v>
      </c>
      <c r="D110" s="39">
        <v>0</v>
      </c>
      <c r="E110" s="39">
        <v>9</v>
      </c>
      <c r="F110" s="39">
        <v>15</v>
      </c>
      <c r="G110" s="39">
        <v>6</v>
      </c>
      <c r="H110" s="39" t="s">
        <v>43</v>
      </c>
      <c r="I110" s="39" t="s">
        <v>37</v>
      </c>
      <c r="J110" s="18">
        <v>45960</v>
      </c>
      <c r="K110" s="18">
        <v>503</v>
      </c>
      <c r="L110" s="18">
        <v>118844</v>
      </c>
      <c r="M110" s="18">
        <v>503</v>
      </c>
      <c r="N110" s="39" t="s">
        <v>28</v>
      </c>
      <c r="O110" s="18">
        <v>20728</v>
      </c>
      <c r="P110" s="18">
        <v>511</v>
      </c>
      <c r="Q110" s="18">
        <v>21049340</v>
      </c>
      <c r="R110" s="18">
        <v>540</v>
      </c>
      <c r="S110" s="16">
        <f t="shared" si="8"/>
        <v>21.049340000000001</v>
      </c>
      <c r="T110" s="16">
        <f t="shared" si="10"/>
        <v>19604.261368423846</v>
      </c>
      <c r="U110" s="41">
        <f t="shared" si="9"/>
        <v>5659.2380952380954</v>
      </c>
      <c r="V110" s="18">
        <f t="shared" si="11"/>
        <v>21</v>
      </c>
      <c r="W110" s="154">
        <f t="shared" si="12"/>
        <v>933.53625563923072</v>
      </c>
    </row>
    <row r="111" spans="1:23" ht="16" customHeight="1">
      <c r="A111" s="37"/>
      <c r="B111" s="38" t="str">
        <f t="shared" si="7"/>
        <v>21-N</v>
      </c>
      <c r="C111" s="39">
        <v>21</v>
      </c>
      <c r="D111" s="40"/>
      <c r="E111" s="39">
        <v>7</v>
      </c>
      <c r="F111" s="39">
        <v>14</v>
      </c>
      <c r="G111" s="39">
        <v>7</v>
      </c>
      <c r="H111" s="39" t="s">
        <v>17</v>
      </c>
      <c r="I111" s="39" t="s">
        <v>37</v>
      </c>
      <c r="J111" s="18">
        <v>25231.909</v>
      </c>
      <c r="K111" s="18">
        <v>89.364999999999995</v>
      </c>
      <c r="L111" s="18">
        <v>138789.39600000001</v>
      </c>
      <c r="M111" s="18">
        <v>89.364999999999995</v>
      </c>
      <c r="N111" s="39" t="s">
        <v>28</v>
      </c>
      <c r="O111" s="18">
        <v>17170.172999999999</v>
      </c>
      <c r="P111" s="18">
        <v>90.171000000000006</v>
      </c>
      <c r="Q111" s="18">
        <v>21027087.574000001</v>
      </c>
      <c r="R111" s="18">
        <v>95.938000000000002</v>
      </c>
      <c r="S111" s="16">
        <f t="shared" si="8"/>
        <v>21.027087573999999</v>
      </c>
      <c r="T111" s="16">
        <f t="shared" si="10"/>
        <v>19583.022636000045</v>
      </c>
      <c r="U111" s="41">
        <f t="shared" si="9"/>
        <v>6609.0188571428571</v>
      </c>
      <c r="V111" s="18">
        <f t="shared" si="11"/>
        <v>21</v>
      </c>
      <c r="W111" s="154">
        <f t="shared" si="12"/>
        <v>932.52488742857361</v>
      </c>
    </row>
    <row r="112" spans="1:23" ht="16" customHeight="1">
      <c r="A112" s="37"/>
      <c r="B112" s="38" t="str">
        <f t="shared" si="7"/>
        <v>21-O</v>
      </c>
      <c r="C112" s="39">
        <v>21</v>
      </c>
      <c r="D112" s="40"/>
      <c r="E112" s="39">
        <v>5</v>
      </c>
      <c r="F112" s="39">
        <v>13</v>
      </c>
      <c r="G112" s="39">
        <v>8</v>
      </c>
      <c r="H112" s="39" t="s">
        <v>20</v>
      </c>
      <c r="I112" s="39" t="s">
        <v>38</v>
      </c>
      <c r="J112" s="18">
        <v>8061.7359999999999</v>
      </c>
      <c r="K112" s="18">
        <v>12.026</v>
      </c>
      <c r="L112" s="18">
        <v>155177.21599999999</v>
      </c>
      <c r="M112" s="18">
        <v>12.026</v>
      </c>
      <c r="N112" s="39" t="s">
        <v>28</v>
      </c>
      <c r="O112" s="18">
        <v>8109.3159999999998</v>
      </c>
      <c r="P112" s="18">
        <v>12.16</v>
      </c>
      <c r="Q112" s="18">
        <v>21008654.631000001</v>
      </c>
      <c r="R112" s="18">
        <v>12.911</v>
      </c>
      <c r="S112" s="16">
        <f t="shared" si="8"/>
        <v>21.008654631000002</v>
      </c>
      <c r="T112" s="16">
        <f t="shared" si="10"/>
        <v>19565.341727602732</v>
      </c>
      <c r="U112" s="41">
        <f t="shared" si="9"/>
        <v>7389.391238095237</v>
      </c>
      <c r="V112" s="18">
        <f t="shared" si="11"/>
        <v>21</v>
      </c>
      <c r="W112" s="154">
        <f t="shared" si="12"/>
        <v>931.68293940965395</v>
      </c>
    </row>
    <row r="113" spans="1:23" ht="16" customHeight="1">
      <c r="A113" s="37"/>
      <c r="B113" s="38" t="str">
        <f t="shared" si="7"/>
        <v>21-F</v>
      </c>
      <c r="C113" s="39">
        <v>21</v>
      </c>
      <c r="D113" s="40"/>
      <c r="E113" s="39">
        <v>3</v>
      </c>
      <c r="F113" s="39">
        <v>12</v>
      </c>
      <c r="G113" s="39">
        <v>9</v>
      </c>
      <c r="H113" s="39" t="s">
        <v>50</v>
      </c>
      <c r="I113" s="39" t="s">
        <v>35</v>
      </c>
      <c r="J113" s="18">
        <v>-47.58</v>
      </c>
      <c r="K113" s="18">
        <v>1.8009999999999999</v>
      </c>
      <c r="L113" s="18">
        <v>162504.17800000001</v>
      </c>
      <c r="M113" s="18">
        <v>1.802</v>
      </c>
      <c r="N113" s="39" t="s">
        <v>28</v>
      </c>
      <c r="O113" s="18">
        <v>5684.14</v>
      </c>
      <c r="P113" s="18">
        <v>1.802</v>
      </c>
      <c r="Q113" s="18">
        <v>20999948.921</v>
      </c>
      <c r="R113" s="18">
        <v>1.9339999999999999</v>
      </c>
      <c r="S113" s="16">
        <f t="shared" si="8"/>
        <v>20.999948921000001</v>
      </c>
      <c r="T113" s="16">
        <f t="shared" si="10"/>
        <v>19556.721674634966</v>
      </c>
      <c r="U113" s="41">
        <f t="shared" si="9"/>
        <v>7738.294190476191</v>
      </c>
      <c r="V113" s="18">
        <f t="shared" si="11"/>
        <v>21</v>
      </c>
      <c r="W113" s="154">
        <f t="shared" si="12"/>
        <v>931.27246069690318</v>
      </c>
    </row>
    <row r="114" spans="1:23" ht="16" customHeight="1">
      <c r="A114" s="37"/>
      <c r="B114" s="38" t="str">
        <f t="shared" si="7"/>
        <v>21-Ne</v>
      </c>
      <c r="C114" s="39">
        <v>21</v>
      </c>
      <c r="D114" s="40"/>
      <c r="E114" s="39">
        <v>1</v>
      </c>
      <c r="F114" s="39">
        <v>11</v>
      </c>
      <c r="G114" s="39">
        <v>10</v>
      </c>
      <c r="H114" s="39" t="s">
        <v>53</v>
      </c>
      <c r="I114" s="40"/>
      <c r="J114" s="18">
        <v>-5731.72</v>
      </c>
      <c r="K114" s="18">
        <v>0.04</v>
      </c>
      <c r="L114" s="18">
        <v>167405.965</v>
      </c>
      <c r="M114" s="18">
        <v>4.7E-2</v>
      </c>
      <c r="N114" s="39" t="s">
        <v>28</v>
      </c>
      <c r="O114" s="18">
        <v>-3547.46</v>
      </c>
      <c r="P114" s="18">
        <v>0.70099999999999996</v>
      </c>
      <c r="Q114" s="18">
        <v>20993846.743999999</v>
      </c>
      <c r="R114" s="18">
        <v>4.2999999999999997E-2</v>
      </c>
      <c r="S114" s="16">
        <f t="shared" si="8"/>
        <v>20.993846743999999</v>
      </c>
      <c r="T114" s="16">
        <f t="shared" si="10"/>
        <v>19550.526796032715</v>
      </c>
      <c r="U114" s="41">
        <f t="shared" si="9"/>
        <v>7971.7126190476192</v>
      </c>
      <c r="V114" s="18">
        <f t="shared" si="11"/>
        <v>21</v>
      </c>
      <c r="W114" s="154">
        <f t="shared" si="12"/>
        <v>930.97746647774829</v>
      </c>
    </row>
    <row r="115" spans="1:23" ht="16" customHeight="1">
      <c r="A115" s="37"/>
      <c r="B115" s="38" t="str">
        <f t="shared" si="7"/>
        <v>21-Na</v>
      </c>
      <c r="C115" s="39">
        <v>21</v>
      </c>
      <c r="D115" s="40"/>
      <c r="E115" s="39">
        <v>-1</v>
      </c>
      <c r="F115" s="39">
        <v>10</v>
      </c>
      <c r="G115" s="39">
        <v>11</v>
      </c>
      <c r="H115" s="39" t="s">
        <v>57</v>
      </c>
      <c r="I115" s="39" t="s">
        <v>34</v>
      </c>
      <c r="J115" s="18">
        <v>-2184.261</v>
      </c>
      <c r="K115" s="18">
        <v>0.7</v>
      </c>
      <c r="L115" s="18">
        <v>163076.152</v>
      </c>
      <c r="M115" s="18">
        <v>0.7</v>
      </c>
      <c r="N115" s="39" t="s">
        <v>28</v>
      </c>
      <c r="O115" s="18">
        <v>-13095.941999999999</v>
      </c>
      <c r="P115" s="18">
        <v>16.431000000000001</v>
      </c>
      <c r="Q115" s="18">
        <v>20997655.098999999</v>
      </c>
      <c r="R115" s="18">
        <v>0.751</v>
      </c>
      <c r="S115" s="16">
        <f t="shared" si="8"/>
        <v>20.997655098999999</v>
      </c>
      <c r="T115" s="16">
        <f t="shared" si="10"/>
        <v>19553.563514708127</v>
      </c>
      <c r="U115" s="41">
        <f t="shared" si="9"/>
        <v>7765.531047619048</v>
      </c>
      <c r="V115" s="18">
        <f t="shared" si="11"/>
        <v>21</v>
      </c>
      <c r="W115" s="154">
        <f t="shared" si="12"/>
        <v>931.12207212895839</v>
      </c>
    </row>
    <row r="116" spans="1:23" ht="16" customHeight="1">
      <c r="A116" s="37"/>
      <c r="B116" s="38" t="str">
        <f t="shared" si="7"/>
        <v>21-Mg</v>
      </c>
      <c r="C116" s="39">
        <v>21</v>
      </c>
      <c r="D116" s="40"/>
      <c r="E116" s="39">
        <v>-3</v>
      </c>
      <c r="F116" s="39">
        <v>9</v>
      </c>
      <c r="G116" s="39">
        <v>12</v>
      </c>
      <c r="H116" s="39" t="s">
        <v>59</v>
      </c>
      <c r="I116" s="39" t="s">
        <v>42</v>
      </c>
      <c r="J116" s="18">
        <v>10911.681</v>
      </c>
      <c r="K116" s="18">
        <v>16.416</v>
      </c>
      <c r="L116" s="18">
        <v>149197.85699999999</v>
      </c>
      <c r="M116" s="18">
        <v>16.416</v>
      </c>
      <c r="N116" s="39" t="s">
        <v>28</v>
      </c>
      <c r="O116" s="18">
        <v>-15207</v>
      </c>
      <c r="P116" s="18">
        <v>299</v>
      </c>
      <c r="Q116" s="18">
        <v>21011714.173999999</v>
      </c>
      <c r="R116" s="18">
        <v>17.623000000000001</v>
      </c>
      <c r="S116" s="16">
        <f t="shared" si="8"/>
        <v>21.011714173999998</v>
      </c>
      <c r="T116" s="16">
        <f t="shared" si="10"/>
        <v>19566.148713611026</v>
      </c>
      <c r="U116" s="41">
        <f t="shared" si="9"/>
        <v>7104.6598571428567</v>
      </c>
      <c r="V116" s="18">
        <f t="shared" si="11"/>
        <v>21</v>
      </c>
      <c r="W116" s="154">
        <f t="shared" si="12"/>
        <v>931.72136731481078</v>
      </c>
    </row>
    <row r="117" spans="1:23" ht="16" customHeight="1">
      <c r="A117" s="37"/>
      <c r="B117" s="38" t="str">
        <f t="shared" si="7"/>
        <v>21-Al</v>
      </c>
      <c r="C117" s="39">
        <v>21</v>
      </c>
      <c r="D117" s="40"/>
      <c r="E117" s="39">
        <v>-5</v>
      </c>
      <c r="F117" s="39">
        <v>8</v>
      </c>
      <c r="G117" s="39">
        <v>13</v>
      </c>
      <c r="H117" s="39" t="s">
        <v>60</v>
      </c>
      <c r="I117" s="39" t="s">
        <v>37</v>
      </c>
      <c r="J117" s="18">
        <v>26119</v>
      </c>
      <c r="K117" s="18">
        <v>298</v>
      </c>
      <c r="L117" s="18">
        <v>133208</v>
      </c>
      <c r="M117" s="18">
        <v>298</v>
      </c>
      <c r="N117" s="39" t="s">
        <v>28</v>
      </c>
      <c r="O117" s="18" t="s">
        <v>30</v>
      </c>
      <c r="P117" s="42"/>
      <c r="Q117" s="18">
        <v>21028040</v>
      </c>
      <c r="R117" s="18">
        <v>320</v>
      </c>
      <c r="S117" s="16">
        <f t="shared" si="8"/>
        <v>21.028040000000001</v>
      </c>
      <c r="T117" s="16">
        <f t="shared" si="10"/>
        <v>19580.845376596862</v>
      </c>
      <c r="U117" s="41">
        <f t="shared" si="9"/>
        <v>6343.2380952380954</v>
      </c>
      <c r="V117" s="18">
        <f t="shared" si="11"/>
        <v>21</v>
      </c>
      <c r="W117" s="154">
        <f t="shared" si="12"/>
        <v>932.42120840937446</v>
      </c>
    </row>
    <row r="118" spans="1:23" ht="16" customHeight="1">
      <c r="A118" s="37"/>
      <c r="B118" s="38" t="str">
        <f t="shared" si="7"/>
        <v>22-C</v>
      </c>
      <c r="C118" s="39">
        <v>22</v>
      </c>
      <c r="D118" s="39">
        <v>0</v>
      </c>
      <c r="E118" s="39">
        <v>10</v>
      </c>
      <c r="F118" s="39">
        <v>16</v>
      </c>
      <c r="G118" s="39">
        <v>6</v>
      </c>
      <c r="H118" s="39" t="s">
        <v>43</v>
      </c>
      <c r="I118" s="39" t="s">
        <v>37</v>
      </c>
      <c r="J118" s="18">
        <v>52583</v>
      </c>
      <c r="K118" s="18">
        <v>904</v>
      </c>
      <c r="L118" s="18">
        <v>120292</v>
      </c>
      <c r="M118" s="18">
        <v>904</v>
      </c>
      <c r="N118" s="39" t="s">
        <v>28</v>
      </c>
      <c r="O118" s="18">
        <v>20502</v>
      </c>
      <c r="P118" s="18">
        <v>925</v>
      </c>
      <c r="Q118" s="18">
        <v>22056450</v>
      </c>
      <c r="R118" s="18">
        <v>970</v>
      </c>
      <c r="S118" s="16">
        <f t="shared" si="8"/>
        <v>22.056450000000002</v>
      </c>
      <c r="T118" s="16">
        <f t="shared" si="10"/>
        <v>20542.377902863846</v>
      </c>
      <c r="U118" s="41">
        <f t="shared" si="9"/>
        <v>5467.818181818182</v>
      </c>
      <c r="V118" s="18">
        <f t="shared" si="11"/>
        <v>22</v>
      </c>
      <c r="W118" s="154">
        <f t="shared" si="12"/>
        <v>933.74445013017476</v>
      </c>
    </row>
    <row r="119" spans="1:23" ht="16" customHeight="1">
      <c r="A119" s="37"/>
      <c r="B119" s="38" t="str">
        <f t="shared" si="7"/>
        <v>22-N</v>
      </c>
      <c r="C119" s="39">
        <v>22</v>
      </c>
      <c r="D119" s="40"/>
      <c r="E119" s="39">
        <v>8</v>
      </c>
      <c r="F119" s="39">
        <v>15</v>
      </c>
      <c r="G119" s="39">
        <v>7</v>
      </c>
      <c r="H119" s="39" t="s">
        <v>17</v>
      </c>
      <c r="I119" s="39" t="s">
        <v>37</v>
      </c>
      <c r="J119" s="18">
        <v>32080.89</v>
      </c>
      <c r="K119" s="18">
        <v>195.905</v>
      </c>
      <c r="L119" s="18">
        <v>140011.73800000001</v>
      </c>
      <c r="M119" s="18">
        <v>195.905</v>
      </c>
      <c r="N119" s="39" t="s">
        <v>28</v>
      </c>
      <c r="O119" s="18">
        <v>22796.544000000002</v>
      </c>
      <c r="P119" s="18">
        <v>204.00800000000001</v>
      </c>
      <c r="Q119" s="18">
        <v>22034440.259</v>
      </c>
      <c r="R119" s="18">
        <v>210.31200000000001</v>
      </c>
      <c r="S119" s="16">
        <f t="shared" si="8"/>
        <v>22.034440259</v>
      </c>
      <c r="T119" s="16">
        <f t="shared" si="10"/>
        <v>20521.365229967963</v>
      </c>
      <c r="U119" s="41">
        <f t="shared" si="9"/>
        <v>6364.1699090909096</v>
      </c>
      <c r="V119" s="18">
        <f t="shared" si="11"/>
        <v>22</v>
      </c>
      <c r="W119" s="154">
        <f t="shared" si="12"/>
        <v>932.78932863490741</v>
      </c>
    </row>
    <row r="120" spans="1:23" ht="16" customHeight="1">
      <c r="A120" s="37"/>
      <c r="B120" s="38" t="str">
        <f t="shared" si="7"/>
        <v>22-O</v>
      </c>
      <c r="C120" s="39">
        <v>22</v>
      </c>
      <c r="D120" s="40"/>
      <c r="E120" s="39">
        <v>6</v>
      </c>
      <c r="F120" s="39">
        <v>14</v>
      </c>
      <c r="G120" s="39">
        <v>8</v>
      </c>
      <c r="H120" s="39" t="s">
        <v>20</v>
      </c>
      <c r="I120" s="39" t="s">
        <v>61</v>
      </c>
      <c r="J120" s="18">
        <v>9284.3459999999995</v>
      </c>
      <c r="K120" s="18">
        <v>56.927</v>
      </c>
      <c r="L120" s="18">
        <v>162025.929</v>
      </c>
      <c r="M120" s="18">
        <v>56.927</v>
      </c>
      <c r="N120" s="39" t="s">
        <v>28</v>
      </c>
      <c r="O120" s="18">
        <v>6490.5619999999999</v>
      </c>
      <c r="P120" s="18">
        <v>58.262</v>
      </c>
      <c r="Q120" s="18">
        <v>22009967.157000002</v>
      </c>
      <c r="R120" s="18">
        <v>61.113</v>
      </c>
      <c r="S120" s="16">
        <f t="shared" si="8"/>
        <v>22.009967157000002</v>
      </c>
      <c r="T120" s="16">
        <f t="shared" si="10"/>
        <v>20498.05795202954</v>
      </c>
      <c r="U120" s="41">
        <f t="shared" si="9"/>
        <v>7364.8149545454544</v>
      </c>
      <c r="V120" s="18">
        <f t="shared" si="11"/>
        <v>22</v>
      </c>
      <c r="W120" s="154">
        <f t="shared" si="12"/>
        <v>931.72990691043367</v>
      </c>
    </row>
    <row r="121" spans="1:23" ht="16" customHeight="1">
      <c r="A121" s="37"/>
      <c r="B121" s="38" t="str">
        <f t="shared" si="7"/>
        <v>22-F</v>
      </c>
      <c r="C121" s="39">
        <v>22</v>
      </c>
      <c r="D121" s="40"/>
      <c r="E121" s="39">
        <v>4</v>
      </c>
      <c r="F121" s="39">
        <v>13</v>
      </c>
      <c r="G121" s="39">
        <v>9</v>
      </c>
      <c r="H121" s="39" t="s">
        <v>50</v>
      </c>
      <c r="I121" s="39" t="s">
        <v>40</v>
      </c>
      <c r="J121" s="18">
        <v>2793.7829999999999</v>
      </c>
      <c r="K121" s="18">
        <v>12.401</v>
      </c>
      <c r="L121" s="18">
        <v>167734.13800000001</v>
      </c>
      <c r="M121" s="18">
        <v>12.401</v>
      </c>
      <c r="N121" s="39" t="s">
        <v>28</v>
      </c>
      <c r="O121" s="18">
        <v>10818.127</v>
      </c>
      <c r="P121" s="18">
        <v>12.398999999999999</v>
      </c>
      <c r="Q121" s="18">
        <v>22002999.25</v>
      </c>
      <c r="R121" s="18">
        <v>13.313000000000001</v>
      </c>
      <c r="S121" s="16">
        <f t="shared" si="8"/>
        <v>22.002999249999998</v>
      </c>
      <c r="T121" s="16">
        <f t="shared" si="10"/>
        <v>20491.05665146012</v>
      </c>
      <c r="U121" s="41">
        <f t="shared" si="9"/>
        <v>7624.2790000000005</v>
      </c>
      <c r="V121" s="18">
        <f t="shared" si="11"/>
        <v>22</v>
      </c>
      <c r="W121" s="154">
        <f t="shared" si="12"/>
        <v>931.41166597545998</v>
      </c>
    </row>
    <row r="122" spans="1:23" ht="16" customHeight="1">
      <c r="A122" s="37"/>
      <c r="B122" s="38" t="str">
        <f t="shared" si="7"/>
        <v>22-Ne</v>
      </c>
      <c r="C122" s="39">
        <v>22</v>
      </c>
      <c r="D122" s="40"/>
      <c r="E122" s="39">
        <v>2</v>
      </c>
      <c r="F122" s="39">
        <v>12</v>
      </c>
      <c r="G122" s="39">
        <v>10</v>
      </c>
      <c r="H122" s="39" t="s">
        <v>53</v>
      </c>
      <c r="I122" s="40"/>
      <c r="J122" s="18">
        <v>-8024.3440000000001</v>
      </c>
      <c r="K122" s="18">
        <v>0.216</v>
      </c>
      <c r="L122" s="18">
        <v>177769.91200000001</v>
      </c>
      <c r="M122" s="18">
        <v>0.217</v>
      </c>
      <c r="N122" s="39" t="s">
        <v>28</v>
      </c>
      <c r="O122" s="18">
        <v>-2842.24</v>
      </c>
      <c r="P122" s="18">
        <v>0.41599999999999998</v>
      </c>
      <c r="Q122" s="18">
        <v>21991385.510000002</v>
      </c>
      <c r="R122" s="18">
        <v>0.23200000000000001</v>
      </c>
      <c r="S122" s="16">
        <f t="shared" si="8"/>
        <v>21.991385510000001</v>
      </c>
      <c r="T122" s="16">
        <f t="shared" si="10"/>
        <v>20479.727787115593</v>
      </c>
      <c r="U122" s="41">
        <f t="shared" si="9"/>
        <v>8080.450545454546</v>
      </c>
      <c r="V122" s="18">
        <f t="shared" si="11"/>
        <v>22</v>
      </c>
      <c r="W122" s="154">
        <f t="shared" si="12"/>
        <v>930.89671759616328</v>
      </c>
    </row>
    <row r="123" spans="1:23" ht="16" customHeight="1">
      <c r="A123" s="37"/>
      <c r="B123" s="38" t="str">
        <f t="shared" si="7"/>
        <v>22-Na</v>
      </c>
      <c r="C123" s="39">
        <v>22</v>
      </c>
      <c r="D123" s="40"/>
      <c r="E123" s="39">
        <v>0</v>
      </c>
      <c r="F123" s="39">
        <v>11</v>
      </c>
      <c r="G123" s="39">
        <v>11</v>
      </c>
      <c r="H123" s="39" t="s">
        <v>57</v>
      </c>
      <c r="I123" s="40"/>
      <c r="J123" s="18">
        <v>-5182.1040000000003</v>
      </c>
      <c r="K123" s="18">
        <v>0.45500000000000002</v>
      </c>
      <c r="L123" s="18">
        <v>174145.318</v>
      </c>
      <c r="M123" s="18">
        <v>0.45500000000000002</v>
      </c>
      <c r="N123" s="39" t="s">
        <v>28</v>
      </c>
      <c r="O123" s="18">
        <v>-4785.3379999999997</v>
      </c>
      <c r="P123" s="18">
        <v>1.4159999999999999</v>
      </c>
      <c r="Q123" s="18">
        <v>21994436.782000002</v>
      </c>
      <c r="R123" s="18">
        <v>0.48799999999999999</v>
      </c>
      <c r="S123" s="16">
        <f t="shared" si="8"/>
        <v>21.994436782000001</v>
      </c>
      <c r="T123" s="16">
        <f t="shared" si="10"/>
        <v>20482.0592878106</v>
      </c>
      <c r="U123" s="41">
        <f t="shared" si="9"/>
        <v>7915.696272727273</v>
      </c>
      <c r="V123" s="18">
        <f t="shared" si="11"/>
        <v>22</v>
      </c>
      <c r="W123" s="154">
        <f t="shared" si="12"/>
        <v>931.00269490048186</v>
      </c>
    </row>
    <row r="124" spans="1:23" ht="16" customHeight="1">
      <c r="A124" s="37"/>
      <c r="B124" s="38" t="str">
        <f t="shared" si="7"/>
        <v>22-Mg</v>
      </c>
      <c r="C124" s="39">
        <v>22</v>
      </c>
      <c r="D124" s="40"/>
      <c r="E124" s="39">
        <v>-2</v>
      </c>
      <c r="F124" s="39">
        <v>10</v>
      </c>
      <c r="G124" s="39">
        <v>12</v>
      </c>
      <c r="H124" s="39" t="s">
        <v>59</v>
      </c>
      <c r="I124" s="39" t="s">
        <v>62</v>
      </c>
      <c r="J124" s="18">
        <v>-396.76600000000002</v>
      </c>
      <c r="K124" s="18">
        <v>1.355</v>
      </c>
      <c r="L124" s="18">
        <v>168577.62599999999</v>
      </c>
      <c r="M124" s="18">
        <v>1.355</v>
      </c>
      <c r="N124" s="39" t="s">
        <v>28</v>
      </c>
      <c r="O124" s="18">
        <v>-18580</v>
      </c>
      <c r="P124" s="18">
        <v>93</v>
      </c>
      <c r="Q124" s="18">
        <v>21999574.055</v>
      </c>
      <c r="R124" s="18">
        <v>1.454</v>
      </c>
      <c r="S124" s="16">
        <f t="shared" si="8"/>
        <v>21.999574055</v>
      </c>
      <c r="T124" s="16">
        <f t="shared" si="10"/>
        <v>20486.333885117649</v>
      </c>
      <c r="U124" s="41">
        <f t="shared" si="9"/>
        <v>7662.6193636363632</v>
      </c>
      <c r="V124" s="18">
        <f t="shared" si="11"/>
        <v>22</v>
      </c>
      <c r="W124" s="154">
        <f t="shared" si="12"/>
        <v>931.1969947780749</v>
      </c>
    </row>
    <row r="125" spans="1:23" ht="16" customHeight="1">
      <c r="A125" s="37"/>
      <c r="B125" s="38" t="str">
        <f t="shared" si="7"/>
        <v>22-Al</v>
      </c>
      <c r="C125" s="39">
        <v>22</v>
      </c>
      <c r="D125" s="40"/>
      <c r="E125" s="39">
        <v>-4</v>
      </c>
      <c r="F125" s="39">
        <v>9</v>
      </c>
      <c r="G125" s="39">
        <v>13</v>
      </c>
      <c r="H125" s="39" t="s">
        <v>60</v>
      </c>
      <c r="I125" s="39" t="s">
        <v>37</v>
      </c>
      <c r="J125" s="18">
        <v>18183</v>
      </c>
      <c r="K125" s="18">
        <v>93</v>
      </c>
      <c r="L125" s="18">
        <v>149216</v>
      </c>
      <c r="M125" s="18">
        <v>93</v>
      </c>
      <c r="N125" s="39" t="s">
        <v>28</v>
      </c>
      <c r="O125" s="18">
        <v>-13982</v>
      </c>
      <c r="P125" s="18">
        <v>221</v>
      </c>
      <c r="Q125" s="18">
        <v>22019520</v>
      </c>
      <c r="R125" s="18">
        <v>100</v>
      </c>
      <c r="S125" s="16">
        <f t="shared" si="8"/>
        <v>22.01952</v>
      </c>
      <c r="T125" s="16">
        <f t="shared" si="10"/>
        <v>20504.40266583694</v>
      </c>
      <c r="U125" s="41">
        <f t="shared" si="9"/>
        <v>6782.545454545455</v>
      </c>
      <c r="V125" s="18">
        <f t="shared" si="11"/>
        <v>22</v>
      </c>
      <c r="W125" s="154">
        <f t="shared" si="12"/>
        <v>932.01830299258825</v>
      </c>
    </row>
    <row r="126" spans="1:23" ht="16" customHeight="1">
      <c r="A126" s="37"/>
      <c r="B126" s="38" t="str">
        <f t="shared" si="7"/>
        <v>22-Si</v>
      </c>
      <c r="C126" s="39">
        <v>22</v>
      </c>
      <c r="D126" s="40"/>
      <c r="E126" s="39">
        <v>-6</v>
      </c>
      <c r="F126" s="39">
        <v>8</v>
      </c>
      <c r="G126" s="39">
        <v>14</v>
      </c>
      <c r="H126" s="39" t="s">
        <v>63</v>
      </c>
      <c r="I126" s="39" t="s">
        <v>37</v>
      </c>
      <c r="J126" s="18">
        <v>32164</v>
      </c>
      <c r="K126" s="18">
        <v>200</v>
      </c>
      <c r="L126" s="18">
        <v>134452</v>
      </c>
      <c r="M126" s="18">
        <v>200</v>
      </c>
      <c r="N126" s="39" t="s">
        <v>28</v>
      </c>
      <c r="O126" s="18" t="s">
        <v>30</v>
      </c>
      <c r="P126" s="42"/>
      <c r="Q126" s="18">
        <v>22034530</v>
      </c>
      <c r="R126" s="18">
        <v>215</v>
      </c>
      <c r="S126" s="16">
        <f t="shared" si="8"/>
        <v>22.03453</v>
      </c>
      <c r="T126" s="16">
        <f t="shared" si="10"/>
        <v>20517.873645305532</v>
      </c>
      <c r="U126" s="41">
        <f t="shared" si="9"/>
        <v>6111.454545454545</v>
      </c>
      <c r="V126" s="18">
        <f t="shared" si="11"/>
        <v>22</v>
      </c>
      <c r="W126" s="154">
        <f t="shared" si="12"/>
        <v>932.6306202411605</v>
      </c>
    </row>
    <row r="127" spans="1:23" ht="16" customHeight="1">
      <c r="A127" s="37"/>
      <c r="B127" s="38" t="str">
        <f t="shared" si="7"/>
        <v>23-N</v>
      </c>
      <c r="C127" s="39">
        <v>23</v>
      </c>
      <c r="D127" s="39">
        <v>0</v>
      </c>
      <c r="E127" s="39">
        <v>9</v>
      </c>
      <c r="F127" s="39">
        <v>16</v>
      </c>
      <c r="G127" s="39">
        <v>7</v>
      </c>
      <c r="H127" s="39" t="s">
        <v>17</v>
      </c>
      <c r="I127" s="39" t="s">
        <v>37</v>
      </c>
      <c r="J127" s="18">
        <v>37735</v>
      </c>
      <c r="K127" s="18">
        <v>708</v>
      </c>
      <c r="L127" s="18">
        <v>142429</v>
      </c>
      <c r="M127" s="18">
        <v>708</v>
      </c>
      <c r="N127" s="39" t="s">
        <v>28</v>
      </c>
      <c r="O127" s="18">
        <v>23118</v>
      </c>
      <c r="P127" s="18">
        <v>715</v>
      </c>
      <c r="Q127" s="18">
        <v>23040510</v>
      </c>
      <c r="R127" s="18">
        <v>760</v>
      </c>
      <c r="S127" s="16">
        <f t="shared" si="8"/>
        <v>23.040510000000001</v>
      </c>
      <c r="T127" s="16">
        <f t="shared" si="10"/>
        <v>21458.512769791687</v>
      </c>
      <c r="U127" s="41">
        <f t="shared" si="9"/>
        <v>6192.565217391304</v>
      </c>
      <c r="V127" s="18">
        <f t="shared" si="11"/>
        <v>23</v>
      </c>
      <c r="W127" s="154">
        <f t="shared" si="12"/>
        <v>932.97881607789941</v>
      </c>
    </row>
    <row r="128" spans="1:23" ht="16" customHeight="1">
      <c r="A128" s="37"/>
      <c r="B128" s="38" t="str">
        <f t="shared" si="7"/>
        <v>23-O</v>
      </c>
      <c r="C128" s="39">
        <v>23</v>
      </c>
      <c r="D128" s="40"/>
      <c r="E128" s="39">
        <v>7</v>
      </c>
      <c r="F128" s="39">
        <v>15</v>
      </c>
      <c r="G128" s="39">
        <v>8</v>
      </c>
      <c r="H128" s="39" t="s">
        <v>20</v>
      </c>
      <c r="I128" s="39" t="s">
        <v>37</v>
      </c>
      <c r="J128" s="18">
        <v>14616.373</v>
      </c>
      <c r="K128" s="18">
        <v>102.17400000000001</v>
      </c>
      <c r="L128" s="18">
        <v>164765.22399999999</v>
      </c>
      <c r="M128" s="18">
        <v>102.17400000000001</v>
      </c>
      <c r="N128" s="39" t="s">
        <v>28</v>
      </c>
      <c r="O128" s="18">
        <v>11286.855</v>
      </c>
      <c r="P128" s="18">
        <v>129.48500000000001</v>
      </c>
      <c r="Q128" s="18">
        <v>23015691.324999999</v>
      </c>
      <c r="R128" s="18">
        <v>109.688</v>
      </c>
      <c r="S128" s="16">
        <f t="shared" si="8"/>
        <v>23.015691324999999</v>
      </c>
      <c r="T128" s="16">
        <f t="shared" si="10"/>
        <v>21434.8835928103</v>
      </c>
      <c r="U128" s="41">
        <f t="shared" si="9"/>
        <v>7163.7053913043474</v>
      </c>
      <c r="V128" s="18">
        <f t="shared" si="11"/>
        <v>23</v>
      </c>
      <c r="W128" s="154">
        <f t="shared" si="12"/>
        <v>931.95146055696955</v>
      </c>
    </row>
    <row r="129" spans="1:23" ht="16" customHeight="1">
      <c r="A129" s="37"/>
      <c r="B129" s="38" t="str">
        <f t="shared" si="7"/>
        <v>23-F</v>
      </c>
      <c r="C129" s="39">
        <v>23</v>
      </c>
      <c r="D129" s="40"/>
      <c r="E129" s="39">
        <v>5</v>
      </c>
      <c r="F129" s="39">
        <v>14</v>
      </c>
      <c r="G129" s="39">
        <v>9</v>
      </c>
      <c r="H129" s="39" t="s">
        <v>50</v>
      </c>
      <c r="I129" s="39" t="s">
        <v>58</v>
      </c>
      <c r="J129" s="18">
        <v>3329.518</v>
      </c>
      <c r="K129" s="18">
        <v>79.540999999999997</v>
      </c>
      <c r="L129" s="18">
        <v>175269.726</v>
      </c>
      <c r="M129" s="18">
        <v>79.540999999999997</v>
      </c>
      <c r="N129" s="39" t="s">
        <v>28</v>
      </c>
      <c r="O129" s="18">
        <v>8483.1589999999997</v>
      </c>
      <c r="P129" s="18">
        <v>79.540999999999997</v>
      </c>
      <c r="Q129" s="18">
        <v>23003574.385000002</v>
      </c>
      <c r="R129" s="18">
        <v>85.391000000000005</v>
      </c>
      <c r="S129" s="16">
        <f t="shared" si="8"/>
        <v>23.003574385</v>
      </c>
      <c r="T129" s="16">
        <f t="shared" si="10"/>
        <v>21423.086000878793</v>
      </c>
      <c r="U129" s="41">
        <f t="shared" si="9"/>
        <v>7620.4228695652173</v>
      </c>
      <c r="V129" s="18">
        <f t="shared" si="11"/>
        <v>23</v>
      </c>
      <c r="W129" s="154">
        <f t="shared" si="12"/>
        <v>931.43852177733879</v>
      </c>
    </row>
    <row r="130" spans="1:23" ht="16" customHeight="1">
      <c r="A130" s="37"/>
      <c r="B130" s="38" t="str">
        <f t="shared" si="7"/>
        <v>23-Ne</v>
      </c>
      <c r="C130" s="39">
        <v>23</v>
      </c>
      <c r="D130" s="40"/>
      <c r="E130" s="39">
        <v>3</v>
      </c>
      <c r="F130" s="39">
        <v>13</v>
      </c>
      <c r="G130" s="39">
        <v>10</v>
      </c>
      <c r="H130" s="39" t="s">
        <v>53</v>
      </c>
      <c r="I130" s="39" t="s">
        <v>47</v>
      </c>
      <c r="J130" s="18">
        <v>-5153.6409999999996</v>
      </c>
      <c r="K130" s="18">
        <v>0.247</v>
      </c>
      <c r="L130" s="18">
        <v>182970.53200000001</v>
      </c>
      <c r="M130" s="18">
        <v>0.248</v>
      </c>
      <c r="N130" s="39" t="s">
        <v>28</v>
      </c>
      <c r="O130" s="18">
        <v>4375.8440000000001</v>
      </c>
      <c r="P130" s="18">
        <v>0.19700000000000001</v>
      </c>
      <c r="Q130" s="18">
        <v>22994467.337000001</v>
      </c>
      <c r="R130" s="18">
        <v>0.26500000000000001</v>
      </c>
      <c r="S130" s="16">
        <f t="shared" si="8"/>
        <v>22.994467337</v>
      </c>
      <c r="T130" s="16">
        <f t="shared" si="10"/>
        <v>21414.09210412663</v>
      </c>
      <c r="U130" s="41">
        <f t="shared" si="9"/>
        <v>7955.2405217391306</v>
      </c>
      <c r="V130" s="18">
        <f t="shared" si="11"/>
        <v>23</v>
      </c>
      <c r="W130" s="154">
        <f t="shared" si="12"/>
        <v>931.04748278811439</v>
      </c>
    </row>
    <row r="131" spans="1:23" ht="16" customHeight="1">
      <c r="A131" s="37"/>
      <c r="B131" s="38" t="str">
        <f t="shared" si="7"/>
        <v>23-Na</v>
      </c>
      <c r="C131" s="39">
        <v>23</v>
      </c>
      <c r="D131" s="40"/>
      <c r="E131" s="39">
        <v>1</v>
      </c>
      <c r="F131" s="39">
        <v>12</v>
      </c>
      <c r="G131" s="39">
        <v>11</v>
      </c>
      <c r="H131" s="39" t="s">
        <v>57</v>
      </c>
      <c r="I131" s="40"/>
      <c r="J131" s="18">
        <v>-9529.4850000000006</v>
      </c>
      <c r="K131" s="18">
        <v>0.21</v>
      </c>
      <c r="L131" s="18">
        <v>186564.02299999999</v>
      </c>
      <c r="M131" s="18">
        <v>0.21199999999999999</v>
      </c>
      <c r="N131" s="39" t="s">
        <v>28</v>
      </c>
      <c r="O131" s="18">
        <v>-4056.819</v>
      </c>
      <c r="P131" s="18">
        <v>1.2430000000000001</v>
      </c>
      <c r="Q131" s="18">
        <v>22989769.675000001</v>
      </c>
      <c r="R131" s="18">
        <v>0.22600000000000001</v>
      </c>
      <c r="S131" s="16">
        <f t="shared" si="8"/>
        <v>22.989769675000002</v>
      </c>
      <c r="T131" s="16">
        <f t="shared" si="10"/>
        <v>21409.205522278833</v>
      </c>
      <c r="U131" s="41">
        <f t="shared" si="9"/>
        <v>8111.4792608695643</v>
      </c>
      <c r="V131" s="18">
        <f t="shared" si="11"/>
        <v>23</v>
      </c>
      <c r="W131" s="154">
        <f t="shared" si="12"/>
        <v>930.83502270777535</v>
      </c>
    </row>
    <row r="132" spans="1:23" ht="16" customHeight="1">
      <c r="A132" s="37"/>
      <c r="B132" s="38" t="str">
        <f t="shared" si="7"/>
        <v>23-Mg</v>
      </c>
      <c r="C132" s="39">
        <v>23</v>
      </c>
      <c r="D132" s="40"/>
      <c r="E132" s="39">
        <v>-1</v>
      </c>
      <c r="F132" s="39">
        <v>11</v>
      </c>
      <c r="G132" s="39">
        <v>12</v>
      </c>
      <c r="H132" s="39" t="s">
        <v>59</v>
      </c>
      <c r="I132" s="40"/>
      <c r="J132" s="18">
        <v>-5472.6660000000002</v>
      </c>
      <c r="K132" s="18">
        <v>1.252</v>
      </c>
      <c r="L132" s="18">
        <v>181724.85</v>
      </c>
      <c r="M132" s="18">
        <v>1.252</v>
      </c>
      <c r="N132" s="39" t="s">
        <v>28</v>
      </c>
      <c r="O132" s="18">
        <v>-12239.876</v>
      </c>
      <c r="P132" s="18">
        <v>25.030999999999999</v>
      </c>
      <c r="Q132" s="18">
        <v>22994124.850000001</v>
      </c>
      <c r="R132" s="18">
        <v>1.3440000000000001</v>
      </c>
      <c r="S132" s="16">
        <f t="shared" si="8"/>
        <v>22.994124850000002</v>
      </c>
      <c r="T132" s="16">
        <f t="shared" si="10"/>
        <v>21412.751600292704</v>
      </c>
      <c r="U132" s="41">
        <f t="shared" si="9"/>
        <v>7901.0804347826088</v>
      </c>
      <c r="V132" s="18">
        <f t="shared" si="11"/>
        <v>23</v>
      </c>
      <c r="W132" s="154">
        <f t="shared" si="12"/>
        <v>930.98920001272631</v>
      </c>
    </row>
    <row r="133" spans="1:23" ht="16" customHeight="1">
      <c r="A133" s="37"/>
      <c r="B133" s="38" t="str">
        <f t="shared" si="7"/>
        <v>23-Al</v>
      </c>
      <c r="C133" s="39">
        <v>23</v>
      </c>
      <c r="D133" s="40"/>
      <c r="E133" s="39">
        <v>-3</v>
      </c>
      <c r="F133" s="39">
        <v>10</v>
      </c>
      <c r="G133" s="39">
        <v>13</v>
      </c>
      <c r="H133" s="39" t="s">
        <v>60</v>
      </c>
      <c r="I133" s="39" t="s">
        <v>52</v>
      </c>
      <c r="J133" s="18">
        <v>6767.21</v>
      </c>
      <c r="K133" s="18">
        <v>25</v>
      </c>
      <c r="L133" s="18">
        <v>168702.62</v>
      </c>
      <c r="M133" s="18">
        <v>25</v>
      </c>
      <c r="N133" s="39" t="s">
        <v>28</v>
      </c>
      <c r="O133" s="18">
        <v>-17005</v>
      </c>
      <c r="P133" s="18">
        <v>197</v>
      </c>
      <c r="Q133" s="18">
        <v>23007264.899999999</v>
      </c>
      <c r="R133" s="18">
        <v>26.838999999999999</v>
      </c>
      <c r="S133" s="16">
        <f t="shared" si="8"/>
        <v>23.007264899999999</v>
      </c>
      <c r="T133" s="16">
        <f t="shared" si="10"/>
        <v>21424.480733276232</v>
      </c>
      <c r="U133" s="41">
        <f t="shared" si="9"/>
        <v>7334.8965217391305</v>
      </c>
      <c r="V133" s="18">
        <f t="shared" si="11"/>
        <v>23</v>
      </c>
      <c r="W133" s="154">
        <f t="shared" si="12"/>
        <v>931.49916231635791</v>
      </c>
    </row>
    <row r="134" spans="1:23" ht="16" customHeight="1">
      <c r="A134" s="37"/>
      <c r="B134" s="38" t="str">
        <f t="shared" si="7"/>
        <v>23-Si</v>
      </c>
      <c r="C134" s="39">
        <v>23</v>
      </c>
      <c r="D134" s="40"/>
      <c r="E134" s="39">
        <v>-5</v>
      </c>
      <c r="F134" s="39">
        <v>9</v>
      </c>
      <c r="G134" s="39">
        <v>14</v>
      </c>
      <c r="H134" s="39" t="s">
        <v>63</v>
      </c>
      <c r="I134" s="39" t="s">
        <v>37</v>
      </c>
      <c r="J134" s="18">
        <v>23772</v>
      </c>
      <c r="K134" s="18">
        <v>196</v>
      </c>
      <c r="L134" s="18">
        <v>150916</v>
      </c>
      <c r="M134" s="18">
        <v>196</v>
      </c>
      <c r="N134" s="39" t="s">
        <v>28</v>
      </c>
      <c r="O134" s="18" t="s">
        <v>30</v>
      </c>
      <c r="P134" s="42"/>
      <c r="Q134" s="18">
        <v>23025520</v>
      </c>
      <c r="R134" s="18">
        <v>210</v>
      </c>
      <c r="S134" s="16">
        <f t="shared" si="8"/>
        <v>23.02552</v>
      </c>
      <c r="T134" s="16">
        <f t="shared" si="10"/>
        <v>21440.974502674337</v>
      </c>
      <c r="U134" s="41">
        <f t="shared" si="9"/>
        <v>6561.565217391304</v>
      </c>
      <c r="V134" s="18">
        <f t="shared" si="11"/>
        <v>23</v>
      </c>
      <c r="W134" s="154">
        <f t="shared" si="12"/>
        <v>932.21628272497117</v>
      </c>
    </row>
    <row r="135" spans="1:23" ht="16" customHeight="1">
      <c r="A135" s="37"/>
      <c r="B135" s="38" t="str">
        <f t="shared" si="7"/>
        <v>24-N</v>
      </c>
      <c r="C135" s="39">
        <v>24</v>
      </c>
      <c r="D135" s="39">
        <v>0</v>
      </c>
      <c r="E135" s="39">
        <v>10</v>
      </c>
      <c r="F135" s="39">
        <v>17</v>
      </c>
      <c r="G135" s="39">
        <v>7</v>
      </c>
      <c r="H135" s="39" t="s">
        <v>17</v>
      </c>
      <c r="I135" s="39" t="s">
        <v>37</v>
      </c>
      <c r="J135" s="18">
        <v>47040</v>
      </c>
      <c r="K135" s="18">
        <v>503</v>
      </c>
      <c r="L135" s="18">
        <v>141195</v>
      </c>
      <c r="M135" s="18">
        <v>503</v>
      </c>
      <c r="N135" s="39" t="s">
        <v>28</v>
      </c>
      <c r="O135" s="18">
        <v>28066</v>
      </c>
      <c r="P135" s="18">
        <v>590</v>
      </c>
      <c r="Q135" s="18">
        <v>24050500</v>
      </c>
      <c r="R135" s="18">
        <v>540</v>
      </c>
      <c r="S135" s="16">
        <f t="shared" si="8"/>
        <v>24.0505</v>
      </c>
      <c r="T135" s="16">
        <f t="shared" si="10"/>
        <v>22399.312005842425</v>
      </c>
      <c r="U135" s="41">
        <f t="shared" si="9"/>
        <v>5883.125</v>
      </c>
      <c r="V135" s="18">
        <f t="shared" si="11"/>
        <v>24</v>
      </c>
      <c r="W135" s="154">
        <f t="shared" si="12"/>
        <v>933.30466691010099</v>
      </c>
    </row>
    <row r="136" spans="1:23" ht="16" customHeight="1">
      <c r="A136" s="37"/>
      <c r="B136" s="38" t="str">
        <f t="shared" si="7"/>
        <v>24-O</v>
      </c>
      <c r="C136" s="39">
        <v>24</v>
      </c>
      <c r="D136" s="40"/>
      <c r="E136" s="39">
        <v>8</v>
      </c>
      <c r="F136" s="39">
        <v>16</v>
      </c>
      <c r="G136" s="39">
        <v>8</v>
      </c>
      <c r="H136" s="39" t="s">
        <v>20</v>
      </c>
      <c r="I136" s="39" t="s">
        <v>37</v>
      </c>
      <c r="J136" s="18">
        <v>18974.456999999999</v>
      </c>
      <c r="K136" s="18">
        <v>308.471</v>
      </c>
      <c r="L136" s="18">
        <v>168478.46299999999</v>
      </c>
      <c r="M136" s="18">
        <v>308.471</v>
      </c>
      <c r="N136" s="39" t="s">
        <v>28</v>
      </c>
      <c r="O136" s="18">
        <v>11429.942999999999</v>
      </c>
      <c r="P136" s="18">
        <v>315.26900000000001</v>
      </c>
      <c r="Q136" s="18">
        <v>24020369.921999998</v>
      </c>
      <c r="R136" s="18">
        <v>331.15800000000002</v>
      </c>
      <c r="S136" s="16">
        <f t="shared" si="8"/>
        <v>24.020369921999997</v>
      </c>
      <c r="T136" s="16">
        <f t="shared" si="10"/>
        <v>22370.735290880701</v>
      </c>
      <c r="U136" s="41">
        <f t="shared" si="9"/>
        <v>7019.9359583333326</v>
      </c>
      <c r="V136" s="18">
        <f t="shared" si="11"/>
        <v>24</v>
      </c>
      <c r="W136" s="154">
        <f t="shared" si="12"/>
        <v>932.11397045336253</v>
      </c>
    </row>
    <row r="137" spans="1:23" ht="16" customHeight="1">
      <c r="A137" s="37"/>
      <c r="B137" s="38" t="str">
        <f t="shared" si="7"/>
        <v>24-F</v>
      </c>
      <c r="C137" s="39">
        <v>24</v>
      </c>
      <c r="D137" s="40"/>
      <c r="E137" s="39">
        <v>6</v>
      </c>
      <c r="F137" s="39">
        <v>15</v>
      </c>
      <c r="G137" s="39">
        <v>9</v>
      </c>
      <c r="H137" s="39" t="s">
        <v>50</v>
      </c>
      <c r="I137" s="39" t="s">
        <v>37</v>
      </c>
      <c r="J137" s="18">
        <v>7544.5140000000001</v>
      </c>
      <c r="K137" s="18">
        <v>65.114000000000004</v>
      </c>
      <c r="L137" s="18">
        <v>179126.05300000001</v>
      </c>
      <c r="M137" s="18">
        <v>65.114000000000004</v>
      </c>
      <c r="N137" s="39" t="s">
        <v>28</v>
      </c>
      <c r="O137" s="18">
        <v>13492.032999999999</v>
      </c>
      <c r="P137" s="18">
        <v>65.876999999999995</v>
      </c>
      <c r="Q137" s="18">
        <v>24008099.370999999</v>
      </c>
      <c r="R137" s="18">
        <v>69.902000000000001</v>
      </c>
      <c r="S137" s="16">
        <f t="shared" si="8"/>
        <v>24.008099371</v>
      </c>
      <c r="T137" s="16">
        <f t="shared" si="10"/>
        <v>22358.794611283523</v>
      </c>
      <c r="U137" s="41">
        <f t="shared" si="9"/>
        <v>7463.5855416666673</v>
      </c>
      <c r="V137" s="18">
        <f t="shared" si="11"/>
        <v>24</v>
      </c>
      <c r="W137" s="154">
        <f t="shared" si="12"/>
        <v>931.61644213681348</v>
      </c>
    </row>
    <row r="138" spans="1:23" ht="16" customHeight="1">
      <c r="A138" s="37"/>
      <c r="B138" s="38" t="str">
        <f t="shared" si="7"/>
        <v>24-Ne</v>
      </c>
      <c r="C138" s="39">
        <v>24</v>
      </c>
      <c r="D138" s="40"/>
      <c r="E138" s="39">
        <v>4</v>
      </c>
      <c r="F138" s="39">
        <v>14</v>
      </c>
      <c r="G138" s="39">
        <v>10</v>
      </c>
      <c r="H138" s="39" t="s">
        <v>53</v>
      </c>
      <c r="I138" s="39" t="s">
        <v>35</v>
      </c>
      <c r="J138" s="18">
        <v>-5947.5190000000002</v>
      </c>
      <c r="K138" s="18">
        <v>10.002000000000001</v>
      </c>
      <c r="L138" s="18">
        <v>191835.73300000001</v>
      </c>
      <c r="M138" s="18">
        <v>10.002000000000001</v>
      </c>
      <c r="N138" s="39" t="s">
        <v>28</v>
      </c>
      <c r="O138" s="18">
        <v>2470.0810000000001</v>
      </c>
      <c r="P138" s="18">
        <v>10.000999999999999</v>
      </c>
      <c r="Q138" s="18">
        <v>23993615.074000001</v>
      </c>
      <c r="R138" s="18">
        <v>10.738</v>
      </c>
      <c r="S138" s="16">
        <f t="shared" si="8"/>
        <v>23.993615074000001</v>
      </c>
      <c r="T138" s="16">
        <f t="shared" si="10"/>
        <v>22344.79184142247</v>
      </c>
      <c r="U138" s="41">
        <f t="shared" si="9"/>
        <v>7993.155541666667</v>
      </c>
      <c r="V138" s="18">
        <f t="shared" si="11"/>
        <v>24</v>
      </c>
      <c r="W138" s="154">
        <f t="shared" si="12"/>
        <v>931.03299339260286</v>
      </c>
    </row>
    <row r="139" spans="1:23" ht="16" customHeight="1">
      <c r="A139" s="37"/>
      <c r="B139" s="38" t="str">
        <f t="shared" si="7"/>
        <v>24-Na</v>
      </c>
      <c r="C139" s="39">
        <v>24</v>
      </c>
      <c r="D139" s="40"/>
      <c r="E139" s="39">
        <v>2</v>
      </c>
      <c r="F139" s="39">
        <v>13</v>
      </c>
      <c r="G139" s="39">
        <v>11</v>
      </c>
      <c r="H139" s="39" t="s">
        <v>57</v>
      </c>
      <c r="I139" s="39" t="s">
        <v>47</v>
      </c>
      <c r="J139" s="18">
        <v>-8417.6010000000006</v>
      </c>
      <c r="K139" s="18">
        <v>0.216</v>
      </c>
      <c r="L139" s="18">
        <v>193523.46100000001</v>
      </c>
      <c r="M139" s="18">
        <v>0.218</v>
      </c>
      <c r="N139" s="39" t="s">
        <v>28</v>
      </c>
      <c r="O139" s="18">
        <v>5515.78</v>
      </c>
      <c r="P139" s="18">
        <v>0.156</v>
      </c>
      <c r="Q139" s="18">
        <v>23990963.331999999</v>
      </c>
      <c r="R139" s="18">
        <v>0.23200000000000001</v>
      </c>
      <c r="S139" s="16">
        <f t="shared" si="8"/>
        <v>23.990963332</v>
      </c>
      <c r="T139" s="16">
        <f t="shared" si="10"/>
        <v>22341.811020991139</v>
      </c>
      <c r="U139" s="41">
        <f t="shared" si="9"/>
        <v>8063.4775416666671</v>
      </c>
      <c r="V139" s="18">
        <f t="shared" si="11"/>
        <v>24</v>
      </c>
      <c r="W139" s="154">
        <f t="shared" si="12"/>
        <v>930.90879254129743</v>
      </c>
    </row>
    <row r="140" spans="1:23" ht="16" customHeight="1">
      <c r="A140" s="37"/>
      <c r="B140" s="38" t="str">
        <f t="shared" si="7"/>
        <v>24-Mg</v>
      </c>
      <c r="C140" s="39">
        <v>24</v>
      </c>
      <c r="D140" s="40"/>
      <c r="E140" s="39">
        <v>0</v>
      </c>
      <c r="F140" s="39">
        <v>12</v>
      </c>
      <c r="G140" s="39">
        <v>12</v>
      </c>
      <c r="H140" s="39" t="s">
        <v>59</v>
      </c>
      <c r="I140" s="40"/>
      <c r="J140" s="18">
        <v>-13933.380999999999</v>
      </c>
      <c r="K140" s="18">
        <v>0.187</v>
      </c>
      <c r="L140" s="18">
        <v>198256.88699999999</v>
      </c>
      <c r="M140" s="18">
        <v>0.189</v>
      </c>
      <c r="N140" s="39" t="s">
        <v>28</v>
      </c>
      <c r="O140" s="18">
        <v>-13878.34</v>
      </c>
      <c r="P140" s="18">
        <v>3.9340000000000002</v>
      </c>
      <c r="Q140" s="18">
        <v>23985041.897999998</v>
      </c>
      <c r="R140" s="18">
        <v>0.20100000000000001</v>
      </c>
      <c r="S140" s="16">
        <f t="shared" si="8"/>
        <v>23.985041897999999</v>
      </c>
      <c r="T140" s="16">
        <f t="shared" si="10"/>
        <v>22335.784503339317</v>
      </c>
      <c r="U140" s="41">
        <f t="shared" si="9"/>
        <v>8260.7036250000001</v>
      </c>
      <c r="V140" s="18">
        <f t="shared" si="11"/>
        <v>24</v>
      </c>
      <c r="W140" s="154">
        <f t="shared" si="12"/>
        <v>930.6576876391382</v>
      </c>
    </row>
    <row r="141" spans="1:23" ht="16" customHeight="1">
      <c r="A141" s="37"/>
      <c r="B141" s="38" t="str">
        <f t="shared" si="7"/>
        <v>24-Al</v>
      </c>
      <c r="C141" s="39">
        <v>24</v>
      </c>
      <c r="D141" s="40"/>
      <c r="E141" s="39">
        <v>-2</v>
      </c>
      <c r="F141" s="39">
        <v>11</v>
      </c>
      <c r="G141" s="39">
        <v>13</v>
      </c>
      <c r="H141" s="39" t="s">
        <v>60</v>
      </c>
      <c r="I141" s="39" t="s">
        <v>39</v>
      </c>
      <c r="J141" s="18">
        <v>-55.040999999999997</v>
      </c>
      <c r="K141" s="18">
        <v>3.9380000000000002</v>
      </c>
      <c r="L141" s="18">
        <v>183596.19399999999</v>
      </c>
      <c r="M141" s="18">
        <v>3.9380000000000002</v>
      </c>
      <c r="N141" s="39" t="s">
        <v>28</v>
      </c>
      <c r="O141" s="18">
        <v>-10809.8</v>
      </c>
      <c r="P141" s="18">
        <v>19.864999999999998</v>
      </c>
      <c r="Q141" s="18">
        <v>23999940.910999998</v>
      </c>
      <c r="R141" s="18">
        <v>4.2279999999999998</v>
      </c>
      <c r="S141" s="16">
        <f t="shared" si="8"/>
        <v>23.999940910999999</v>
      </c>
      <c r="T141" s="16">
        <f t="shared" si="10"/>
        <v>22349.152099126084</v>
      </c>
      <c r="U141" s="41">
        <f t="shared" si="9"/>
        <v>7649.8414166666662</v>
      </c>
      <c r="V141" s="18">
        <f t="shared" si="11"/>
        <v>24</v>
      </c>
      <c r="W141" s="154">
        <f t="shared" si="12"/>
        <v>931.21467079692013</v>
      </c>
    </row>
    <row r="142" spans="1:23" ht="16" customHeight="1">
      <c r="A142" s="37"/>
      <c r="B142" s="38" t="str">
        <f t="shared" ref="B142:B205" si="13">CONCATENATE(C142,"-",H142)</f>
        <v>24-Si</v>
      </c>
      <c r="C142" s="39">
        <v>24</v>
      </c>
      <c r="D142" s="40"/>
      <c r="E142" s="39">
        <v>-4</v>
      </c>
      <c r="F142" s="39">
        <v>10</v>
      </c>
      <c r="G142" s="39">
        <v>14</v>
      </c>
      <c r="H142" s="39" t="s">
        <v>63</v>
      </c>
      <c r="I142" s="39" t="s">
        <v>54</v>
      </c>
      <c r="J142" s="18">
        <v>10754.759</v>
      </c>
      <c r="K142" s="18">
        <v>19.472999999999999</v>
      </c>
      <c r="L142" s="18">
        <v>172004.041</v>
      </c>
      <c r="M142" s="18">
        <v>19.472999999999999</v>
      </c>
      <c r="N142" s="39" t="s">
        <v>28</v>
      </c>
      <c r="O142" s="18">
        <v>-21242</v>
      </c>
      <c r="P142" s="18">
        <v>503</v>
      </c>
      <c r="Q142" s="18">
        <v>24011545.710999999</v>
      </c>
      <c r="R142" s="18">
        <v>20.905000000000001</v>
      </c>
      <c r="S142" s="16">
        <f t="shared" ref="S142:S205" si="14">Q142/1000000</f>
        <v>24.011545711</v>
      </c>
      <c r="T142" s="16">
        <f t="shared" si="10"/>
        <v>22359.451156537431</v>
      </c>
      <c r="U142" s="41">
        <f t="shared" ref="U142:U205" si="15">L142/C142</f>
        <v>7166.8350416666663</v>
      </c>
      <c r="V142" s="18">
        <f t="shared" si="11"/>
        <v>24</v>
      </c>
      <c r="W142" s="154">
        <f t="shared" si="12"/>
        <v>931.64379818905957</v>
      </c>
    </row>
    <row r="143" spans="1:23" ht="16" customHeight="1">
      <c r="A143" s="37"/>
      <c r="B143" s="38" t="str">
        <f t="shared" si="13"/>
        <v>24-P</v>
      </c>
      <c r="C143" s="39">
        <v>24</v>
      </c>
      <c r="D143" s="40"/>
      <c r="E143" s="39">
        <v>-6</v>
      </c>
      <c r="F143" s="39">
        <v>9</v>
      </c>
      <c r="G143" s="39">
        <v>15</v>
      </c>
      <c r="H143" s="39" t="s">
        <v>64</v>
      </c>
      <c r="I143" s="39" t="s">
        <v>37</v>
      </c>
      <c r="J143" s="18">
        <v>31997</v>
      </c>
      <c r="K143" s="18">
        <v>503</v>
      </c>
      <c r="L143" s="18">
        <v>149980</v>
      </c>
      <c r="M143" s="18">
        <v>503</v>
      </c>
      <c r="N143" s="39" t="s">
        <v>28</v>
      </c>
      <c r="O143" s="18" t="s">
        <v>30</v>
      </c>
      <c r="P143" s="42"/>
      <c r="Q143" s="18">
        <v>24034350</v>
      </c>
      <c r="R143" s="18">
        <v>540</v>
      </c>
      <c r="S143" s="16">
        <f t="shared" si="14"/>
        <v>24.03435</v>
      </c>
      <c r="T143" s="16">
        <f t="shared" ref="T143:T206" si="16">S143*$W$9-(G143*$W$10)</f>
        <v>22380.182466441729</v>
      </c>
      <c r="U143" s="41">
        <f t="shared" si="15"/>
        <v>6249.166666666667</v>
      </c>
      <c r="V143" s="18">
        <f t="shared" ref="V143:V206" si="17">C143</f>
        <v>24</v>
      </c>
      <c r="W143" s="154">
        <f t="shared" ref="W143:W206" si="18">T143/V143</f>
        <v>932.50760276840538</v>
      </c>
    </row>
    <row r="144" spans="1:23" ht="16" customHeight="1">
      <c r="A144" s="37"/>
      <c r="B144" s="38" t="str">
        <f t="shared" si="13"/>
        <v>25-O</v>
      </c>
      <c r="C144" s="39">
        <v>25</v>
      </c>
      <c r="D144" s="39">
        <v>0</v>
      </c>
      <c r="E144" s="39">
        <v>9</v>
      </c>
      <c r="F144" s="39">
        <v>17</v>
      </c>
      <c r="G144" s="39">
        <v>8</v>
      </c>
      <c r="H144" s="39" t="s">
        <v>20</v>
      </c>
      <c r="I144" s="39" t="s">
        <v>37</v>
      </c>
      <c r="J144" s="18">
        <v>27144</v>
      </c>
      <c r="K144" s="18">
        <v>373</v>
      </c>
      <c r="L144" s="18">
        <v>168381</v>
      </c>
      <c r="M144" s="18">
        <v>373</v>
      </c>
      <c r="N144" s="39" t="s">
        <v>28</v>
      </c>
      <c r="O144" s="18">
        <v>15877</v>
      </c>
      <c r="P144" s="18">
        <v>380</v>
      </c>
      <c r="Q144" s="18">
        <v>25029140</v>
      </c>
      <c r="R144" s="18">
        <v>400</v>
      </c>
      <c r="S144" s="16">
        <f t="shared" si="14"/>
        <v>25.029140000000002</v>
      </c>
      <c r="T144" s="16">
        <f t="shared" si="16"/>
        <v>23310.398177377843</v>
      </c>
      <c r="U144" s="41">
        <f t="shared" si="15"/>
        <v>6735.24</v>
      </c>
      <c r="V144" s="18">
        <f t="shared" si="17"/>
        <v>25</v>
      </c>
      <c r="W144" s="154">
        <f t="shared" si="18"/>
        <v>932.41592709511372</v>
      </c>
    </row>
    <row r="145" spans="1:23" ht="16" customHeight="1">
      <c r="A145" s="37"/>
      <c r="B145" s="38" t="str">
        <f t="shared" si="13"/>
        <v>25-F</v>
      </c>
      <c r="C145" s="39">
        <v>25</v>
      </c>
      <c r="D145" s="40"/>
      <c r="E145" s="39">
        <v>7</v>
      </c>
      <c r="F145" s="39">
        <v>16</v>
      </c>
      <c r="G145" s="39">
        <v>9</v>
      </c>
      <c r="H145" s="39" t="s">
        <v>50</v>
      </c>
      <c r="I145" s="39" t="s">
        <v>37</v>
      </c>
      <c r="J145" s="18">
        <v>11266.384</v>
      </c>
      <c r="K145" s="18">
        <v>76.704999999999998</v>
      </c>
      <c r="L145" s="18">
        <v>183475.50599999999</v>
      </c>
      <c r="M145" s="18">
        <v>76.704999999999998</v>
      </c>
      <c r="N145" s="39" t="s">
        <v>28</v>
      </c>
      <c r="O145" s="18">
        <v>13325.079</v>
      </c>
      <c r="P145" s="18">
        <v>88.79</v>
      </c>
      <c r="Q145" s="18">
        <v>25012094.963</v>
      </c>
      <c r="R145" s="18">
        <v>82.346000000000004</v>
      </c>
      <c r="S145" s="16">
        <f t="shared" si="14"/>
        <v>25.012094962999999</v>
      </c>
      <c r="T145" s="16">
        <f t="shared" si="16"/>
        <v>23294.010094557525</v>
      </c>
      <c r="U145" s="41">
        <f t="shared" si="15"/>
        <v>7339.0202399999998</v>
      </c>
      <c r="V145" s="18">
        <f t="shared" si="17"/>
        <v>25</v>
      </c>
      <c r="W145" s="154">
        <f t="shared" si="18"/>
        <v>931.76040378230095</v>
      </c>
    </row>
    <row r="146" spans="1:23" ht="16" customHeight="1">
      <c r="A146" s="37"/>
      <c r="B146" s="38" t="str">
        <f t="shared" si="13"/>
        <v>25-Ne</v>
      </c>
      <c r="C146" s="39">
        <v>25</v>
      </c>
      <c r="D146" s="40"/>
      <c r="E146" s="39">
        <v>5</v>
      </c>
      <c r="F146" s="39">
        <v>15</v>
      </c>
      <c r="G146" s="39">
        <v>10</v>
      </c>
      <c r="H146" s="39" t="s">
        <v>53</v>
      </c>
      <c r="I146" s="39" t="s">
        <v>55</v>
      </c>
      <c r="J146" s="18">
        <v>-2058.6959999999999</v>
      </c>
      <c r="K146" s="18">
        <v>44.722000000000001</v>
      </c>
      <c r="L146" s="18">
        <v>196018.23199999999</v>
      </c>
      <c r="M146" s="18">
        <v>44.722000000000001</v>
      </c>
      <c r="N146" s="39" t="s">
        <v>28</v>
      </c>
      <c r="O146" s="18">
        <v>7298.7629999999999</v>
      </c>
      <c r="P146" s="18">
        <v>44.738</v>
      </c>
      <c r="Q146" s="18">
        <v>24997789.899</v>
      </c>
      <c r="R146" s="18">
        <v>48.011000000000003</v>
      </c>
      <c r="S146" s="16">
        <f t="shared" si="14"/>
        <v>24.997789899000001</v>
      </c>
      <c r="T146" s="16">
        <f t="shared" si="16"/>
        <v>23280.174279091538</v>
      </c>
      <c r="U146" s="41">
        <f t="shared" si="15"/>
        <v>7840.7292799999996</v>
      </c>
      <c r="V146" s="18">
        <f t="shared" si="17"/>
        <v>25</v>
      </c>
      <c r="W146" s="154">
        <f t="shared" si="18"/>
        <v>931.20697116366148</v>
      </c>
    </row>
    <row r="147" spans="1:23" ht="16" customHeight="1">
      <c r="A147" s="37"/>
      <c r="B147" s="38" t="str">
        <f t="shared" si="13"/>
        <v>25-Na</v>
      </c>
      <c r="C147" s="39">
        <v>25</v>
      </c>
      <c r="D147" s="40"/>
      <c r="E147" s="39">
        <v>3</v>
      </c>
      <c r="F147" s="39">
        <v>14</v>
      </c>
      <c r="G147" s="39">
        <v>11</v>
      </c>
      <c r="H147" s="39" t="s">
        <v>57</v>
      </c>
      <c r="I147" s="40"/>
      <c r="J147" s="18">
        <v>-9357.4590000000007</v>
      </c>
      <c r="K147" s="18">
        <v>1.2170000000000001</v>
      </c>
      <c r="L147" s="18">
        <v>202534.64199999999</v>
      </c>
      <c r="M147" s="18">
        <v>1.2170000000000001</v>
      </c>
      <c r="N147" s="39" t="s">
        <v>28</v>
      </c>
      <c r="O147" s="18">
        <v>3835.2669999999998</v>
      </c>
      <c r="P147" s="18">
        <v>1.208</v>
      </c>
      <c r="Q147" s="18">
        <v>24989954.352000002</v>
      </c>
      <c r="R147" s="18">
        <v>1.306</v>
      </c>
      <c r="S147" s="16">
        <f t="shared" si="14"/>
        <v>24.989954352000002</v>
      </c>
      <c r="T147" s="16">
        <f t="shared" si="16"/>
        <v>23272.364777402141</v>
      </c>
      <c r="U147" s="41">
        <f t="shared" si="15"/>
        <v>8101.3856799999994</v>
      </c>
      <c r="V147" s="18">
        <f t="shared" si="17"/>
        <v>25</v>
      </c>
      <c r="W147" s="154">
        <f t="shared" si="18"/>
        <v>930.89459109608561</v>
      </c>
    </row>
    <row r="148" spans="1:23" ht="16" customHeight="1">
      <c r="A148" s="37"/>
      <c r="B148" s="38" t="str">
        <f t="shared" si="13"/>
        <v>25-Mg</v>
      </c>
      <c r="C148" s="39">
        <v>25</v>
      </c>
      <c r="D148" s="40"/>
      <c r="E148" s="39">
        <v>1</v>
      </c>
      <c r="F148" s="39">
        <v>13</v>
      </c>
      <c r="G148" s="39">
        <v>12</v>
      </c>
      <c r="H148" s="39" t="s">
        <v>59</v>
      </c>
      <c r="I148" s="40"/>
      <c r="J148" s="18">
        <v>-13192.726000000001</v>
      </c>
      <c r="K148" s="18">
        <v>0.19</v>
      </c>
      <c r="L148" s="18">
        <v>205587.55499999999</v>
      </c>
      <c r="M148" s="18">
        <v>0.192</v>
      </c>
      <c r="N148" s="39" t="s">
        <v>28</v>
      </c>
      <c r="O148" s="18">
        <v>-4276.9830000000002</v>
      </c>
      <c r="P148" s="18">
        <v>0.66700000000000004</v>
      </c>
      <c r="Q148" s="18">
        <v>24985837.022999998</v>
      </c>
      <c r="R148" s="18">
        <v>0.20399999999999999</v>
      </c>
      <c r="S148" s="16">
        <f t="shared" si="14"/>
        <v>24.985837022999998</v>
      </c>
      <c r="T148" s="16">
        <f t="shared" si="16"/>
        <v>23268.018772038315</v>
      </c>
      <c r="U148" s="41">
        <f t="shared" si="15"/>
        <v>8223.502199999999</v>
      </c>
      <c r="V148" s="18">
        <f t="shared" si="17"/>
        <v>25</v>
      </c>
      <c r="W148" s="154">
        <f t="shared" si="18"/>
        <v>930.72075088153258</v>
      </c>
    </row>
    <row r="149" spans="1:23" ht="16" customHeight="1">
      <c r="A149" s="37"/>
      <c r="B149" s="38" t="str">
        <f t="shared" si="13"/>
        <v>25-Al</v>
      </c>
      <c r="C149" s="39">
        <v>25</v>
      </c>
      <c r="D149" s="40"/>
      <c r="E149" s="39">
        <v>-1</v>
      </c>
      <c r="F149" s="39">
        <v>12</v>
      </c>
      <c r="G149" s="39">
        <v>13</v>
      </c>
      <c r="H149" s="39" t="s">
        <v>60</v>
      </c>
      <c r="I149" s="39" t="s">
        <v>65</v>
      </c>
      <c r="J149" s="18">
        <v>-8915.7420000000002</v>
      </c>
      <c r="K149" s="18">
        <v>0.69099999999999995</v>
      </c>
      <c r="L149" s="18">
        <v>200528.21799999999</v>
      </c>
      <c r="M149" s="18">
        <v>0.69199999999999995</v>
      </c>
      <c r="N149" s="39" t="s">
        <v>28</v>
      </c>
      <c r="O149" s="18">
        <v>-12741.052</v>
      </c>
      <c r="P149" s="18">
        <v>10.023999999999999</v>
      </c>
      <c r="Q149" s="18">
        <v>24990428.555</v>
      </c>
      <c r="R149" s="18">
        <v>0.74199999999999999</v>
      </c>
      <c r="S149" s="16">
        <f t="shared" si="14"/>
        <v>24.990428555000001</v>
      </c>
      <c r="T149" s="16">
        <f t="shared" si="16"/>
        <v>23271.785015088513</v>
      </c>
      <c r="U149" s="41">
        <f t="shared" si="15"/>
        <v>8021.1287199999997</v>
      </c>
      <c r="V149" s="18">
        <f t="shared" si="17"/>
        <v>25</v>
      </c>
      <c r="W149" s="154">
        <f t="shared" si="18"/>
        <v>930.87140060354056</v>
      </c>
    </row>
    <row r="150" spans="1:23" ht="16" customHeight="1">
      <c r="A150" s="37"/>
      <c r="B150" s="38" t="str">
        <f t="shared" si="13"/>
        <v>25-Si</v>
      </c>
      <c r="C150" s="39">
        <v>25</v>
      </c>
      <c r="D150" s="40"/>
      <c r="E150" s="39">
        <v>-3</v>
      </c>
      <c r="F150" s="39">
        <v>11</v>
      </c>
      <c r="G150" s="39">
        <v>14</v>
      </c>
      <c r="H150" s="39" t="s">
        <v>63</v>
      </c>
      <c r="I150" s="39" t="s">
        <v>42</v>
      </c>
      <c r="J150" s="18">
        <v>3825.31</v>
      </c>
      <c r="K150" s="18">
        <v>10</v>
      </c>
      <c r="L150" s="18">
        <v>187004.81299999999</v>
      </c>
      <c r="M150" s="18">
        <v>10</v>
      </c>
      <c r="N150" s="39" t="s">
        <v>28</v>
      </c>
      <c r="O150" s="18">
        <v>-15047</v>
      </c>
      <c r="P150" s="18">
        <v>196</v>
      </c>
      <c r="Q150" s="18">
        <v>25004106.640000001</v>
      </c>
      <c r="R150" s="18">
        <v>10.734999999999999</v>
      </c>
      <c r="S150" s="16">
        <f t="shared" si="14"/>
        <v>25.00410664</v>
      </c>
      <c r="T150" s="16">
        <f t="shared" si="16"/>
        <v>23284.015324239099</v>
      </c>
      <c r="U150" s="41">
        <f t="shared" si="15"/>
        <v>7480.1925199999996</v>
      </c>
      <c r="V150" s="18">
        <f t="shared" si="17"/>
        <v>25</v>
      </c>
      <c r="W150" s="154">
        <f t="shared" si="18"/>
        <v>931.36061296956393</v>
      </c>
    </row>
    <row r="151" spans="1:23" ht="16" customHeight="1">
      <c r="A151" s="37"/>
      <c r="B151" s="38" t="str">
        <f t="shared" si="13"/>
        <v>25-P</v>
      </c>
      <c r="C151" s="39">
        <v>25</v>
      </c>
      <c r="D151" s="40"/>
      <c r="E151" s="39">
        <v>-5</v>
      </c>
      <c r="F151" s="39">
        <v>10</v>
      </c>
      <c r="G151" s="39">
        <v>15</v>
      </c>
      <c r="H151" s="39" t="s">
        <v>64</v>
      </c>
      <c r="I151" s="39" t="s">
        <v>37</v>
      </c>
      <c r="J151" s="18">
        <v>18872</v>
      </c>
      <c r="K151" s="18">
        <v>196</v>
      </c>
      <c r="L151" s="18">
        <v>171176</v>
      </c>
      <c r="M151" s="18">
        <v>196</v>
      </c>
      <c r="N151" s="39" t="s">
        <v>28</v>
      </c>
      <c r="O151" s="18" t="s">
        <v>30</v>
      </c>
      <c r="P151" s="42"/>
      <c r="Q151" s="18">
        <v>25020260</v>
      </c>
      <c r="R151" s="18">
        <v>210</v>
      </c>
      <c r="S151" s="16">
        <f t="shared" si="14"/>
        <v>25.02026</v>
      </c>
      <c r="T151" s="16">
        <f t="shared" si="16"/>
        <v>23298.551336247154</v>
      </c>
      <c r="U151" s="41">
        <f t="shared" si="15"/>
        <v>6847.04</v>
      </c>
      <c r="V151" s="18">
        <f t="shared" si="17"/>
        <v>25</v>
      </c>
      <c r="W151" s="154">
        <f t="shared" si="18"/>
        <v>931.9420534498862</v>
      </c>
    </row>
    <row r="152" spans="1:23" ht="16" customHeight="1">
      <c r="A152" s="37"/>
      <c r="B152" s="38" t="str">
        <f t="shared" si="13"/>
        <v>26-O</v>
      </c>
      <c r="C152" s="39">
        <v>26</v>
      </c>
      <c r="D152" s="39">
        <v>0</v>
      </c>
      <c r="E152" s="39">
        <v>10</v>
      </c>
      <c r="F152" s="39">
        <v>18</v>
      </c>
      <c r="G152" s="39">
        <v>8</v>
      </c>
      <c r="H152" s="39" t="s">
        <v>20</v>
      </c>
      <c r="I152" s="39" t="s">
        <v>37</v>
      </c>
      <c r="J152" s="18">
        <v>35164</v>
      </c>
      <c r="K152" s="18">
        <v>428</v>
      </c>
      <c r="L152" s="18">
        <v>168432</v>
      </c>
      <c r="M152" s="18">
        <v>428</v>
      </c>
      <c r="N152" s="39" t="s">
        <v>28</v>
      </c>
      <c r="O152" s="18">
        <v>16876</v>
      </c>
      <c r="P152" s="18">
        <v>446</v>
      </c>
      <c r="Q152" s="18">
        <v>26037750</v>
      </c>
      <c r="R152" s="18">
        <v>460</v>
      </c>
      <c r="S152" s="16">
        <f t="shared" si="14"/>
        <v>26.037749999999999</v>
      </c>
      <c r="T152" s="16">
        <f t="shared" si="16"/>
        <v>24249.911952240098</v>
      </c>
      <c r="U152" s="41">
        <f t="shared" si="15"/>
        <v>6478.1538461538457</v>
      </c>
      <c r="V152" s="18">
        <f t="shared" si="17"/>
        <v>26</v>
      </c>
      <c r="W152" s="154">
        <f t="shared" si="18"/>
        <v>932.68892124000376</v>
      </c>
    </row>
    <row r="153" spans="1:23" ht="16" customHeight="1">
      <c r="A153" s="37"/>
      <c r="B153" s="38" t="str">
        <f t="shared" si="13"/>
        <v>26-F</v>
      </c>
      <c r="C153" s="39">
        <v>26</v>
      </c>
      <c r="D153" s="40"/>
      <c r="E153" s="39">
        <v>8</v>
      </c>
      <c r="F153" s="39">
        <v>17</v>
      </c>
      <c r="G153" s="39">
        <v>9</v>
      </c>
      <c r="H153" s="39" t="s">
        <v>50</v>
      </c>
      <c r="I153" s="39" t="s">
        <v>37</v>
      </c>
      <c r="J153" s="18">
        <v>18288.165000000001</v>
      </c>
      <c r="K153" s="18">
        <v>123.965</v>
      </c>
      <c r="L153" s="18">
        <v>184525.04800000001</v>
      </c>
      <c r="M153" s="18">
        <v>123.965</v>
      </c>
      <c r="N153" s="39" t="s">
        <v>28</v>
      </c>
      <c r="O153" s="18">
        <v>17858.281999999999</v>
      </c>
      <c r="P153" s="18">
        <v>135.48400000000001</v>
      </c>
      <c r="Q153" s="18">
        <v>26019633.157000002</v>
      </c>
      <c r="R153" s="18">
        <v>133.08199999999999</v>
      </c>
      <c r="S153" s="16">
        <f t="shared" si="14"/>
        <v>26.019633157000001</v>
      </c>
      <c r="T153" s="16">
        <f t="shared" si="16"/>
        <v>24232.525488974439</v>
      </c>
      <c r="U153" s="41">
        <f t="shared" si="15"/>
        <v>7097.1172307692314</v>
      </c>
      <c r="V153" s="18">
        <f t="shared" si="17"/>
        <v>26</v>
      </c>
      <c r="W153" s="154">
        <f t="shared" si="18"/>
        <v>932.02021111440149</v>
      </c>
    </row>
    <row r="154" spans="1:23" ht="16" customHeight="1">
      <c r="A154" s="37"/>
      <c r="B154" s="38" t="str">
        <f t="shared" si="13"/>
        <v>26-Ne</v>
      </c>
      <c r="C154" s="39">
        <v>26</v>
      </c>
      <c r="D154" s="40"/>
      <c r="E154" s="39">
        <v>6</v>
      </c>
      <c r="F154" s="39">
        <v>16</v>
      </c>
      <c r="G154" s="39">
        <v>10</v>
      </c>
      <c r="H154" s="39" t="s">
        <v>53</v>
      </c>
      <c r="I154" s="39" t="s">
        <v>45</v>
      </c>
      <c r="J154" s="18">
        <v>429.88200000000001</v>
      </c>
      <c r="K154" s="18">
        <v>54.667000000000002</v>
      </c>
      <c r="L154" s="18">
        <v>201600.97700000001</v>
      </c>
      <c r="M154" s="18">
        <v>54.667000000000002</v>
      </c>
      <c r="N154" s="39" t="s">
        <v>28</v>
      </c>
      <c r="O154" s="18">
        <v>7332.3469999999998</v>
      </c>
      <c r="P154" s="18">
        <v>56.523000000000003</v>
      </c>
      <c r="Q154" s="18">
        <v>26000461.498</v>
      </c>
      <c r="R154" s="18">
        <v>58.686999999999998</v>
      </c>
      <c r="S154" s="16">
        <f t="shared" si="14"/>
        <v>26.000461498</v>
      </c>
      <c r="T154" s="16">
        <f t="shared" si="16"/>
        <v>24214.156471339946</v>
      </c>
      <c r="U154" s="41">
        <f t="shared" si="15"/>
        <v>7753.8837307692311</v>
      </c>
      <c r="V154" s="18">
        <f t="shared" si="17"/>
        <v>26</v>
      </c>
      <c r="W154" s="154">
        <f t="shared" si="18"/>
        <v>931.31371043615172</v>
      </c>
    </row>
    <row r="155" spans="1:23" ht="16" customHeight="1">
      <c r="A155" s="37"/>
      <c r="B155" s="38" t="str">
        <f t="shared" si="13"/>
        <v>26-Na</v>
      </c>
      <c r="C155" s="39">
        <v>26</v>
      </c>
      <c r="D155" s="40"/>
      <c r="E155" s="39">
        <v>4</v>
      </c>
      <c r="F155" s="39">
        <v>15</v>
      </c>
      <c r="G155" s="39">
        <v>11</v>
      </c>
      <c r="H155" s="39" t="s">
        <v>57</v>
      </c>
      <c r="I155" s="40"/>
      <c r="J155" s="18">
        <v>-6902.4650000000001</v>
      </c>
      <c r="K155" s="18">
        <v>14.368</v>
      </c>
      <c r="L155" s="18">
        <v>208150.97</v>
      </c>
      <c r="M155" s="18">
        <v>14.368</v>
      </c>
      <c r="N155" s="39" t="s">
        <v>28</v>
      </c>
      <c r="O155" s="18">
        <v>9312.0120000000006</v>
      </c>
      <c r="P155" s="18">
        <v>14.367000000000001</v>
      </c>
      <c r="Q155" s="18">
        <v>25992589.897999998</v>
      </c>
      <c r="R155" s="18">
        <v>15.425000000000001</v>
      </c>
      <c r="S155" s="16">
        <f t="shared" si="14"/>
        <v>25.992589897999999</v>
      </c>
      <c r="T155" s="16">
        <f t="shared" si="16"/>
        <v>24206.31338651125</v>
      </c>
      <c r="U155" s="41">
        <f t="shared" si="15"/>
        <v>8005.8065384615384</v>
      </c>
      <c r="V155" s="18">
        <f t="shared" si="17"/>
        <v>26</v>
      </c>
      <c r="W155" s="154">
        <f t="shared" si="18"/>
        <v>931.01205332735583</v>
      </c>
    </row>
    <row r="156" spans="1:23" ht="16" customHeight="1">
      <c r="A156" s="37"/>
      <c r="B156" s="38" t="str">
        <f t="shared" si="13"/>
        <v>26-Mg</v>
      </c>
      <c r="C156" s="39">
        <v>26</v>
      </c>
      <c r="D156" s="40"/>
      <c r="E156" s="39">
        <v>2</v>
      </c>
      <c r="F156" s="39">
        <v>14</v>
      </c>
      <c r="G156" s="39">
        <v>12</v>
      </c>
      <c r="H156" s="39" t="s">
        <v>59</v>
      </c>
      <c r="I156" s="40"/>
      <c r="J156" s="18">
        <v>-16214.476000000001</v>
      </c>
      <c r="K156" s="18">
        <v>0.193</v>
      </c>
      <c r="L156" s="18">
        <v>216680.62899999999</v>
      </c>
      <c r="M156" s="18">
        <v>0.19500000000000001</v>
      </c>
      <c r="N156" s="39" t="s">
        <v>28</v>
      </c>
      <c r="O156" s="18">
        <v>-4004.1370000000002</v>
      </c>
      <c r="P156" s="18">
        <v>5.8999999999999997E-2</v>
      </c>
      <c r="Q156" s="18">
        <v>25982593.039999999</v>
      </c>
      <c r="R156" s="18">
        <v>0.20699999999999999</v>
      </c>
      <c r="S156" s="16">
        <f t="shared" si="14"/>
        <v>25.982593039999998</v>
      </c>
      <c r="T156" s="16">
        <f t="shared" si="16"/>
        <v>24196.490637425668</v>
      </c>
      <c r="U156" s="41">
        <f t="shared" si="15"/>
        <v>8333.8703461538462</v>
      </c>
      <c r="V156" s="18">
        <f t="shared" si="17"/>
        <v>26</v>
      </c>
      <c r="W156" s="154">
        <f t="shared" si="18"/>
        <v>930.63425528560265</v>
      </c>
    </row>
    <row r="157" spans="1:23" ht="16" customHeight="1">
      <c r="A157" s="37"/>
      <c r="B157" s="38" t="str">
        <f t="shared" si="13"/>
        <v>26-Al</v>
      </c>
      <c r="C157" s="39">
        <v>26</v>
      </c>
      <c r="D157" s="40"/>
      <c r="E157" s="39">
        <v>0</v>
      </c>
      <c r="F157" s="39">
        <v>13</v>
      </c>
      <c r="G157" s="39">
        <v>13</v>
      </c>
      <c r="H157" s="39" t="s">
        <v>60</v>
      </c>
      <c r="I157" s="40"/>
      <c r="J157" s="18">
        <v>-12210.339</v>
      </c>
      <c r="K157" s="18">
        <v>0.19700000000000001</v>
      </c>
      <c r="L157" s="18">
        <v>211894.13800000001</v>
      </c>
      <c r="M157" s="18">
        <v>0.19900000000000001</v>
      </c>
      <c r="N157" s="39" t="s">
        <v>28</v>
      </c>
      <c r="O157" s="18">
        <v>-5065.7209999999995</v>
      </c>
      <c r="P157" s="18">
        <v>3.0059999999999998</v>
      </c>
      <c r="Q157" s="18">
        <v>25986891.659000002</v>
      </c>
      <c r="R157" s="18">
        <v>0.21199999999999999</v>
      </c>
      <c r="S157" s="16">
        <f t="shared" si="14"/>
        <v>25.986891659000001</v>
      </c>
      <c r="T157" s="16">
        <f t="shared" si="16"/>
        <v>24199.984033886667</v>
      </c>
      <c r="U157" s="41">
        <f t="shared" si="15"/>
        <v>8149.7745384615391</v>
      </c>
      <c r="V157" s="18">
        <f t="shared" si="17"/>
        <v>26</v>
      </c>
      <c r="W157" s="154">
        <f t="shared" si="18"/>
        <v>930.76861668794868</v>
      </c>
    </row>
    <row r="158" spans="1:23" ht="16" customHeight="1">
      <c r="A158" s="37"/>
      <c r="B158" s="38" t="str">
        <f t="shared" si="13"/>
        <v>26-Si</v>
      </c>
      <c r="C158" s="39">
        <v>26</v>
      </c>
      <c r="D158" s="40"/>
      <c r="E158" s="39">
        <v>-2</v>
      </c>
      <c r="F158" s="39">
        <v>12</v>
      </c>
      <c r="G158" s="39">
        <v>14</v>
      </c>
      <c r="H158" s="39" t="s">
        <v>63</v>
      </c>
      <c r="I158" s="39" t="s">
        <v>62</v>
      </c>
      <c r="J158" s="18">
        <v>-7144.6180000000004</v>
      </c>
      <c r="K158" s="18">
        <v>3</v>
      </c>
      <c r="L158" s="18">
        <v>206046.06299999999</v>
      </c>
      <c r="M158" s="18">
        <v>3</v>
      </c>
      <c r="N158" s="39" t="s">
        <v>28</v>
      </c>
      <c r="O158" s="18">
        <v>-18118</v>
      </c>
      <c r="P158" s="18">
        <v>196</v>
      </c>
      <c r="Q158" s="18">
        <v>25992329.934999999</v>
      </c>
      <c r="R158" s="18">
        <v>3.2210000000000001</v>
      </c>
      <c r="S158" s="16">
        <f t="shared" si="14"/>
        <v>25.992329934999997</v>
      </c>
      <c r="T158" s="16">
        <f t="shared" si="16"/>
        <v>24204.53901356626</v>
      </c>
      <c r="U158" s="41">
        <f t="shared" si="15"/>
        <v>7924.8485769230765</v>
      </c>
      <c r="V158" s="18">
        <f t="shared" si="17"/>
        <v>26</v>
      </c>
      <c r="W158" s="154">
        <f t="shared" si="18"/>
        <v>930.94380821408697</v>
      </c>
    </row>
    <row r="159" spans="1:23" ht="16" customHeight="1">
      <c r="A159" s="37"/>
      <c r="B159" s="38" t="str">
        <f t="shared" si="13"/>
        <v>26-P</v>
      </c>
      <c r="C159" s="39">
        <v>26</v>
      </c>
      <c r="D159" s="40"/>
      <c r="E159" s="39">
        <v>-4</v>
      </c>
      <c r="F159" s="39">
        <v>11</v>
      </c>
      <c r="G159" s="39">
        <v>15</v>
      </c>
      <c r="H159" s="39" t="s">
        <v>64</v>
      </c>
      <c r="I159" s="39" t="s">
        <v>37</v>
      </c>
      <c r="J159" s="18">
        <v>10973</v>
      </c>
      <c r="K159" s="18">
        <v>196</v>
      </c>
      <c r="L159" s="18">
        <v>187146</v>
      </c>
      <c r="M159" s="18">
        <v>196</v>
      </c>
      <c r="N159" s="39" t="s">
        <v>28</v>
      </c>
      <c r="O159" s="18">
        <v>-14997</v>
      </c>
      <c r="P159" s="18">
        <v>357</v>
      </c>
      <c r="Q159" s="18">
        <v>26011780</v>
      </c>
      <c r="R159" s="18">
        <v>210</v>
      </c>
      <c r="S159" s="16">
        <f t="shared" si="14"/>
        <v>26.011780000000002</v>
      </c>
      <c r="T159" s="16">
        <f t="shared" si="16"/>
        <v>24222.145885231825</v>
      </c>
      <c r="U159" s="41">
        <f t="shared" si="15"/>
        <v>7197.9230769230771</v>
      </c>
      <c r="V159" s="18">
        <f t="shared" si="17"/>
        <v>26</v>
      </c>
      <c r="W159" s="154">
        <f t="shared" si="18"/>
        <v>931.62099558583941</v>
      </c>
    </row>
    <row r="160" spans="1:23" ht="16" customHeight="1">
      <c r="A160" s="37"/>
      <c r="B160" s="38" t="str">
        <f t="shared" si="13"/>
        <v>26-S</v>
      </c>
      <c r="C160" s="39">
        <v>26</v>
      </c>
      <c r="D160" s="40"/>
      <c r="E160" s="39">
        <v>-6</v>
      </c>
      <c r="F160" s="39">
        <v>10</v>
      </c>
      <c r="G160" s="39">
        <v>16</v>
      </c>
      <c r="H160" s="39" t="s">
        <v>66</v>
      </c>
      <c r="I160" s="39" t="s">
        <v>37</v>
      </c>
      <c r="J160" s="18">
        <v>25970</v>
      </c>
      <c r="K160" s="18">
        <v>298</v>
      </c>
      <c r="L160" s="18">
        <v>171367</v>
      </c>
      <c r="M160" s="18">
        <v>298</v>
      </c>
      <c r="N160" s="39" t="s">
        <v>28</v>
      </c>
      <c r="O160" s="18" t="s">
        <v>30</v>
      </c>
      <c r="P160" s="42"/>
      <c r="Q160" s="18">
        <v>26027880</v>
      </c>
      <c r="R160" s="18">
        <v>320</v>
      </c>
      <c r="S160" s="16">
        <f t="shared" si="14"/>
        <v>26.02788</v>
      </c>
      <c r="T160" s="16">
        <f t="shared" si="16"/>
        <v>24236.632192740592</v>
      </c>
      <c r="U160" s="41">
        <f t="shared" si="15"/>
        <v>6591.0384615384619</v>
      </c>
      <c r="V160" s="18">
        <f t="shared" si="17"/>
        <v>26</v>
      </c>
      <c r="W160" s="154">
        <f t="shared" si="18"/>
        <v>932.17816125925356</v>
      </c>
    </row>
    <row r="161" spans="1:23" ht="16" customHeight="1">
      <c r="A161" s="37"/>
      <c r="B161" s="38" t="str">
        <f t="shared" si="13"/>
        <v>27-F</v>
      </c>
      <c r="C161" s="39">
        <v>27</v>
      </c>
      <c r="D161" s="39">
        <v>0</v>
      </c>
      <c r="E161" s="39">
        <v>9</v>
      </c>
      <c r="F161" s="39">
        <v>18</v>
      </c>
      <c r="G161" s="39">
        <v>9</v>
      </c>
      <c r="H161" s="39" t="s">
        <v>50</v>
      </c>
      <c r="I161" s="39" t="s">
        <v>37</v>
      </c>
      <c r="J161" s="18">
        <v>25050.027999999998</v>
      </c>
      <c r="K161" s="18">
        <v>418.16800000000001</v>
      </c>
      <c r="L161" s="18">
        <v>185834.508</v>
      </c>
      <c r="M161" s="18">
        <v>418.16800000000001</v>
      </c>
      <c r="N161" s="39" t="s">
        <v>28</v>
      </c>
      <c r="O161" s="18">
        <v>17956.514999999999</v>
      </c>
      <c r="P161" s="18">
        <v>428.02</v>
      </c>
      <c r="Q161" s="18">
        <v>27026892.316</v>
      </c>
      <c r="R161" s="18">
        <v>448.92200000000003</v>
      </c>
      <c r="S161" s="16">
        <f t="shared" si="14"/>
        <v>27.026892316000001</v>
      </c>
      <c r="T161" s="16">
        <f t="shared" si="16"/>
        <v>25170.780964070538</v>
      </c>
      <c r="U161" s="41">
        <f t="shared" si="15"/>
        <v>6882.7595555555554</v>
      </c>
      <c r="V161" s="18">
        <f t="shared" si="17"/>
        <v>27</v>
      </c>
      <c r="W161" s="154">
        <f t="shared" si="18"/>
        <v>932.2511468174273</v>
      </c>
    </row>
    <row r="162" spans="1:23" ht="16" customHeight="1">
      <c r="A162" s="37"/>
      <c r="B162" s="38" t="str">
        <f t="shared" si="13"/>
        <v>27-Ne</v>
      </c>
      <c r="C162" s="39">
        <v>27</v>
      </c>
      <c r="D162" s="40"/>
      <c r="E162" s="39">
        <v>7</v>
      </c>
      <c r="F162" s="39">
        <v>17</v>
      </c>
      <c r="G162" s="39">
        <v>10</v>
      </c>
      <c r="H162" s="39" t="s">
        <v>53</v>
      </c>
      <c r="I162" s="39" t="s">
        <v>37</v>
      </c>
      <c r="J162" s="18">
        <v>7093.5119999999997</v>
      </c>
      <c r="K162" s="18">
        <v>91.302999999999997</v>
      </c>
      <c r="L162" s="18">
        <v>203008.67</v>
      </c>
      <c r="M162" s="18">
        <v>91.302999999999997</v>
      </c>
      <c r="N162" s="39" t="s">
        <v>28</v>
      </c>
      <c r="O162" s="18">
        <v>12674.37</v>
      </c>
      <c r="P162" s="18">
        <v>98.965000000000003</v>
      </c>
      <c r="Q162" s="18">
        <v>27007615.199999999</v>
      </c>
      <c r="R162" s="18">
        <v>98.018000000000001</v>
      </c>
      <c r="S162" s="16">
        <f t="shared" si="14"/>
        <v>27.0076152</v>
      </c>
      <c r="T162" s="16">
        <f t="shared" si="16"/>
        <v>25152.313713913903</v>
      </c>
      <c r="U162" s="41">
        <f t="shared" si="15"/>
        <v>7518.8396296296305</v>
      </c>
      <c r="V162" s="18">
        <f t="shared" si="17"/>
        <v>27</v>
      </c>
      <c r="W162" s="154">
        <f t="shared" si="18"/>
        <v>931.56717458940386</v>
      </c>
    </row>
    <row r="163" spans="1:23" ht="16" customHeight="1">
      <c r="A163" s="37"/>
      <c r="B163" s="38" t="str">
        <f t="shared" si="13"/>
        <v>27-Na</v>
      </c>
      <c r="C163" s="39">
        <v>27</v>
      </c>
      <c r="D163" s="40"/>
      <c r="E163" s="39">
        <v>5</v>
      </c>
      <c r="F163" s="39">
        <v>16</v>
      </c>
      <c r="G163" s="39">
        <v>11</v>
      </c>
      <c r="H163" s="39" t="s">
        <v>57</v>
      </c>
      <c r="I163" s="40"/>
      <c r="J163" s="18">
        <v>-5580.857</v>
      </c>
      <c r="K163" s="18">
        <v>38.18</v>
      </c>
      <c r="L163" s="18">
        <v>214900.68599999999</v>
      </c>
      <c r="M163" s="18">
        <v>38.18</v>
      </c>
      <c r="N163" s="39" t="s">
        <v>28</v>
      </c>
      <c r="O163" s="18">
        <v>9005.6450000000004</v>
      </c>
      <c r="P163" s="18">
        <v>38.179000000000002</v>
      </c>
      <c r="Q163" s="18">
        <v>26994008.702</v>
      </c>
      <c r="R163" s="18">
        <v>40.988</v>
      </c>
      <c r="S163" s="16">
        <f t="shared" si="14"/>
        <v>26.994008701999999</v>
      </c>
      <c r="T163" s="16">
        <f t="shared" si="16"/>
        <v>25139.128608216459</v>
      </c>
      <c r="U163" s="41">
        <f t="shared" si="15"/>
        <v>7959.2846666666665</v>
      </c>
      <c r="V163" s="18">
        <f t="shared" si="17"/>
        <v>27</v>
      </c>
      <c r="W163" s="154">
        <f t="shared" si="18"/>
        <v>931.07883734135032</v>
      </c>
    </row>
    <row r="164" spans="1:23" ht="16" customHeight="1">
      <c r="A164" s="37"/>
      <c r="B164" s="38" t="str">
        <f t="shared" si="13"/>
        <v>27-Mg</v>
      </c>
      <c r="C164" s="39">
        <v>27</v>
      </c>
      <c r="D164" s="40"/>
      <c r="E164" s="39">
        <v>3</v>
      </c>
      <c r="F164" s="39">
        <v>15</v>
      </c>
      <c r="G164" s="39">
        <v>12</v>
      </c>
      <c r="H164" s="39" t="s">
        <v>59</v>
      </c>
      <c r="I164" s="39" t="s">
        <v>47</v>
      </c>
      <c r="J164" s="18">
        <v>-14586.503000000001</v>
      </c>
      <c r="K164" s="18">
        <v>0.19700000000000001</v>
      </c>
      <c r="L164" s="18">
        <v>223123.978</v>
      </c>
      <c r="M164" s="18">
        <v>0.2</v>
      </c>
      <c r="N164" s="39" t="s">
        <v>28</v>
      </c>
      <c r="O164" s="18">
        <v>2610.326</v>
      </c>
      <c r="P164" s="18">
        <v>0.16800000000000001</v>
      </c>
      <c r="Q164" s="18">
        <v>26984340.741999999</v>
      </c>
      <c r="R164" s="18">
        <v>0.21199999999999999</v>
      </c>
      <c r="S164" s="16">
        <f t="shared" si="14"/>
        <v>26.984340741999997</v>
      </c>
      <c r="T164" s="16">
        <f t="shared" si="16"/>
        <v>25129.612225517809</v>
      </c>
      <c r="U164" s="41">
        <f t="shared" si="15"/>
        <v>8263.8510370370368</v>
      </c>
      <c r="V164" s="18">
        <f t="shared" si="17"/>
        <v>27</v>
      </c>
      <c r="W164" s="154">
        <f t="shared" si="18"/>
        <v>930.7263787228818</v>
      </c>
    </row>
    <row r="165" spans="1:23" ht="16" customHeight="1">
      <c r="A165" s="37"/>
      <c r="B165" s="38" t="str">
        <f t="shared" si="13"/>
        <v>27-Al</v>
      </c>
      <c r="C165" s="39">
        <v>27</v>
      </c>
      <c r="D165" s="40"/>
      <c r="E165" s="39">
        <v>1</v>
      </c>
      <c r="F165" s="39">
        <v>14</v>
      </c>
      <c r="G165" s="39">
        <v>13</v>
      </c>
      <c r="H165" s="39" t="s">
        <v>60</v>
      </c>
      <c r="I165" s="40"/>
      <c r="J165" s="18">
        <v>-17196.829000000002</v>
      </c>
      <c r="K165" s="18">
        <v>0.126</v>
      </c>
      <c r="L165" s="18">
        <v>224951.95</v>
      </c>
      <c r="M165" s="18">
        <v>0.13</v>
      </c>
      <c r="N165" s="39" t="s">
        <v>28</v>
      </c>
      <c r="O165" s="18">
        <v>-4812.3980000000001</v>
      </c>
      <c r="P165" s="18">
        <v>9.6000000000000002E-2</v>
      </c>
      <c r="Q165" s="18">
        <v>26981538.441</v>
      </c>
      <c r="R165" s="18">
        <v>0.13500000000000001</v>
      </c>
      <c r="S165" s="16">
        <f t="shared" si="14"/>
        <v>26.981538440999998</v>
      </c>
      <c r="T165" s="16">
        <f t="shared" si="16"/>
        <v>25126.491160339327</v>
      </c>
      <c r="U165" s="41">
        <f t="shared" si="15"/>
        <v>8331.5537037037047</v>
      </c>
      <c r="V165" s="18">
        <f t="shared" si="17"/>
        <v>27</v>
      </c>
      <c r="W165" s="154">
        <f t="shared" si="18"/>
        <v>930.61078371627138</v>
      </c>
    </row>
    <row r="166" spans="1:23" ht="16" customHeight="1">
      <c r="A166" s="37"/>
      <c r="B166" s="38" t="str">
        <f t="shared" si="13"/>
        <v>27-Si</v>
      </c>
      <c r="C166" s="39">
        <v>27</v>
      </c>
      <c r="D166" s="40"/>
      <c r="E166" s="39">
        <v>-1</v>
      </c>
      <c r="F166" s="39">
        <v>13</v>
      </c>
      <c r="G166" s="39">
        <v>14</v>
      </c>
      <c r="H166" s="39" t="s">
        <v>63</v>
      </c>
      <c r="I166" s="39" t="s">
        <v>39</v>
      </c>
      <c r="J166" s="18">
        <v>-12384.431</v>
      </c>
      <c r="K166" s="18">
        <v>0.159</v>
      </c>
      <c r="L166" s="18">
        <v>219357.19899999999</v>
      </c>
      <c r="M166" s="18">
        <v>0.16200000000000001</v>
      </c>
      <c r="N166" s="39" t="s">
        <v>28</v>
      </c>
      <c r="O166" s="18">
        <v>-11631.453</v>
      </c>
      <c r="P166" s="18">
        <v>35.000999999999998</v>
      </c>
      <c r="Q166" s="18">
        <v>26986704.763999999</v>
      </c>
      <c r="R166" s="18">
        <v>0.17</v>
      </c>
      <c r="S166" s="16">
        <f t="shared" si="14"/>
        <v>26.986704763999999</v>
      </c>
      <c r="T166" s="16">
        <f t="shared" si="16"/>
        <v>25130.792817535887</v>
      </c>
      <c r="U166" s="41">
        <f t="shared" si="15"/>
        <v>8124.3407037037032</v>
      </c>
      <c r="V166" s="18">
        <f t="shared" si="17"/>
        <v>27</v>
      </c>
      <c r="W166" s="154">
        <f t="shared" si="18"/>
        <v>930.77010435318095</v>
      </c>
    </row>
    <row r="167" spans="1:23" ht="16" customHeight="1">
      <c r="A167" s="37"/>
      <c r="B167" s="38" t="str">
        <f t="shared" si="13"/>
        <v>27-P</v>
      </c>
      <c r="C167" s="39">
        <v>27</v>
      </c>
      <c r="D167" s="40"/>
      <c r="E167" s="39">
        <v>-3</v>
      </c>
      <c r="F167" s="39">
        <v>12</v>
      </c>
      <c r="G167" s="39">
        <v>15</v>
      </c>
      <c r="H167" s="39" t="s">
        <v>64</v>
      </c>
      <c r="I167" s="39" t="s">
        <v>52</v>
      </c>
      <c r="J167" s="18">
        <v>-752.97799999999995</v>
      </c>
      <c r="K167" s="18">
        <v>35</v>
      </c>
      <c r="L167" s="18">
        <v>206943.39199999999</v>
      </c>
      <c r="M167" s="18">
        <v>35</v>
      </c>
      <c r="N167" s="39" t="s">
        <v>28</v>
      </c>
      <c r="O167" s="18">
        <v>-18260</v>
      </c>
      <c r="P167" s="18">
        <v>200</v>
      </c>
      <c r="Q167" s="18">
        <v>26999191.645</v>
      </c>
      <c r="R167" s="18">
        <v>37.573999999999998</v>
      </c>
      <c r="S167" s="16">
        <f t="shared" si="14"/>
        <v>26.999191645</v>
      </c>
      <c r="T167" s="16">
        <f t="shared" si="16"/>
        <v>25141.913527766501</v>
      </c>
      <c r="U167" s="41">
        <f t="shared" si="15"/>
        <v>7664.570074074074</v>
      </c>
      <c r="V167" s="18">
        <f t="shared" si="17"/>
        <v>27</v>
      </c>
      <c r="W167" s="154">
        <f t="shared" si="18"/>
        <v>931.18198250987041</v>
      </c>
    </row>
    <row r="168" spans="1:23" ht="16" customHeight="1">
      <c r="A168" s="37"/>
      <c r="B168" s="38" t="str">
        <f t="shared" si="13"/>
        <v>27-S</v>
      </c>
      <c r="C168" s="39">
        <v>27</v>
      </c>
      <c r="D168" s="40"/>
      <c r="E168" s="39">
        <v>-5</v>
      </c>
      <c r="F168" s="39">
        <v>11</v>
      </c>
      <c r="G168" s="39">
        <v>16</v>
      </c>
      <c r="H168" s="39" t="s">
        <v>66</v>
      </c>
      <c r="I168" s="39" t="s">
        <v>39</v>
      </c>
      <c r="J168" s="18">
        <v>17507</v>
      </c>
      <c r="K168" s="18">
        <v>203</v>
      </c>
      <c r="L168" s="18">
        <v>187901</v>
      </c>
      <c r="M168" s="18">
        <v>203</v>
      </c>
      <c r="N168" s="39" t="s">
        <v>28</v>
      </c>
      <c r="O168" s="18" t="s">
        <v>30</v>
      </c>
      <c r="P168" s="42"/>
      <c r="Q168" s="18">
        <v>27018795</v>
      </c>
      <c r="R168" s="18">
        <v>218</v>
      </c>
      <c r="S168" s="16">
        <f t="shared" si="14"/>
        <v>27.018795000000001</v>
      </c>
      <c r="T168" s="16">
        <f t="shared" si="16"/>
        <v>25159.663188088285</v>
      </c>
      <c r="U168" s="41">
        <f t="shared" si="15"/>
        <v>6959.2962962962965</v>
      </c>
      <c r="V168" s="18">
        <f t="shared" si="17"/>
        <v>27</v>
      </c>
      <c r="W168" s="154">
        <f t="shared" si="18"/>
        <v>931.83937733660321</v>
      </c>
    </row>
    <row r="169" spans="1:23" ht="16" customHeight="1">
      <c r="A169" s="37"/>
      <c r="B169" s="38" t="str">
        <f t="shared" si="13"/>
        <v>28-F</v>
      </c>
      <c r="C169" s="39">
        <v>28</v>
      </c>
      <c r="D169" s="39">
        <v>0</v>
      </c>
      <c r="E169" s="39">
        <v>10</v>
      </c>
      <c r="F169" s="39">
        <v>19</v>
      </c>
      <c r="G169" s="39">
        <v>9</v>
      </c>
      <c r="H169" s="39" t="s">
        <v>50</v>
      </c>
      <c r="I169" s="39" t="s">
        <v>37</v>
      </c>
      <c r="J169" s="18">
        <v>33226</v>
      </c>
      <c r="K169" s="18">
        <v>512</v>
      </c>
      <c r="L169" s="18">
        <v>185729</v>
      </c>
      <c r="M169" s="18">
        <v>512</v>
      </c>
      <c r="N169" s="39" t="s">
        <v>28</v>
      </c>
      <c r="O169" s="18">
        <v>21948</v>
      </c>
      <c r="P169" s="18">
        <v>525</v>
      </c>
      <c r="Q169" s="18">
        <v>28035670</v>
      </c>
      <c r="R169" s="18">
        <v>550</v>
      </c>
      <c r="S169" s="16">
        <f t="shared" si="14"/>
        <v>28.03567</v>
      </c>
      <c r="T169" s="16">
        <f t="shared" si="16"/>
        <v>26110.450935508106</v>
      </c>
      <c r="U169" s="41">
        <f t="shared" si="15"/>
        <v>6633.1785714285716</v>
      </c>
      <c r="V169" s="18">
        <f t="shared" si="17"/>
        <v>28</v>
      </c>
      <c r="W169" s="154">
        <f t="shared" si="18"/>
        <v>932.51610483957518</v>
      </c>
    </row>
    <row r="170" spans="1:23" ht="16" customHeight="1">
      <c r="A170" s="37"/>
      <c r="B170" s="38" t="str">
        <f t="shared" si="13"/>
        <v>28-Ne</v>
      </c>
      <c r="C170" s="39">
        <v>28</v>
      </c>
      <c r="D170" s="40"/>
      <c r="E170" s="39">
        <v>8</v>
      </c>
      <c r="F170" s="39">
        <v>18</v>
      </c>
      <c r="G170" s="39">
        <v>10</v>
      </c>
      <c r="H170" s="39" t="s">
        <v>53</v>
      </c>
      <c r="I170" s="39" t="s">
        <v>37</v>
      </c>
      <c r="J170" s="18">
        <v>11278.594999999999</v>
      </c>
      <c r="K170" s="18">
        <v>112.404</v>
      </c>
      <c r="L170" s="18">
        <v>206894.91</v>
      </c>
      <c r="M170" s="18">
        <v>112.404</v>
      </c>
      <c r="N170" s="39" t="s">
        <v>28</v>
      </c>
      <c r="O170" s="18">
        <v>12312.171</v>
      </c>
      <c r="P170" s="18">
        <v>135.542</v>
      </c>
      <c r="Q170" s="18">
        <v>28012108.072000001</v>
      </c>
      <c r="R170" s="18">
        <v>120.67100000000001</v>
      </c>
      <c r="S170" s="16">
        <f t="shared" si="14"/>
        <v>28.012108072</v>
      </c>
      <c r="T170" s="16">
        <f t="shared" si="16"/>
        <v>26087.992410332688</v>
      </c>
      <c r="U170" s="41">
        <f t="shared" si="15"/>
        <v>7389.1039285714287</v>
      </c>
      <c r="V170" s="18">
        <f t="shared" si="17"/>
        <v>28</v>
      </c>
      <c r="W170" s="154">
        <f t="shared" si="18"/>
        <v>931.71401465473889</v>
      </c>
    </row>
    <row r="171" spans="1:23" ht="16" customHeight="1">
      <c r="A171" s="37"/>
      <c r="B171" s="38" t="str">
        <f t="shared" si="13"/>
        <v>28-Na</v>
      </c>
      <c r="C171" s="39">
        <v>28</v>
      </c>
      <c r="D171" s="40"/>
      <c r="E171" s="39">
        <v>6</v>
      </c>
      <c r="F171" s="39">
        <v>17</v>
      </c>
      <c r="G171" s="39">
        <v>11</v>
      </c>
      <c r="H171" s="39" t="s">
        <v>57</v>
      </c>
      <c r="I171" s="40"/>
      <c r="J171" s="18">
        <v>-1033.576</v>
      </c>
      <c r="K171" s="18">
        <v>75.742999999999995</v>
      </c>
      <c r="L171" s="18">
        <v>218424.72700000001</v>
      </c>
      <c r="M171" s="18">
        <v>75.742999999999995</v>
      </c>
      <c r="N171" s="39" t="s">
        <v>28</v>
      </c>
      <c r="O171" s="18">
        <v>13985.175999999999</v>
      </c>
      <c r="P171" s="18">
        <v>75.77</v>
      </c>
      <c r="Q171" s="18">
        <v>27998890.41</v>
      </c>
      <c r="R171" s="18">
        <v>81.313999999999993</v>
      </c>
      <c r="S171" s="16">
        <f t="shared" si="14"/>
        <v>27.998890410000001</v>
      </c>
      <c r="T171" s="16">
        <f t="shared" si="16"/>
        <v>26075.169502886467</v>
      </c>
      <c r="U171" s="41">
        <f t="shared" si="15"/>
        <v>7800.8831071428576</v>
      </c>
      <c r="V171" s="18">
        <f t="shared" si="17"/>
        <v>28</v>
      </c>
      <c r="W171" s="154">
        <f t="shared" si="18"/>
        <v>931.25605367451669</v>
      </c>
    </row>
    <row r="172" spans="1:23" ht="16" customHeight="1">
      <c r="A172" s="37"/>
      <c r="B172" s="38" t="str">
        <f t="shared" si="13"/>
        <v>28-Mg</v>
      </c>
      <c r="C172" s="39">
        <v>28</v>
      </c>
      <c r="D172" s="40"/>
      <c r="E172" s="39">
        <v>4</v>
      </c>
      <c r="F172" s="39">
        <v>16</v>
      </c>
      <c r="G172" s="39">
        <v>12</v>
      </c>
      <c r="H172" s="39" t="s">
        <v>59</v>
      </c>
      <c r="I172" s="39" t="s">
        <v>40</v>
      </c>
      <c r="J172" s="18">
        <v>-15018.752</v>
      </c>
      <c r="K172" s="18">
        <v>2.0049999999999999</v>
      </c>
      <c r="L172" s="18">
        <v>231627.55</v>
      </c>
      <c r="M172" s="18">
        <v>2.0049999999999999</v>
      </c>
      <c r="N172" s="39" t="s">
        <v>28</v>
      </c>
      <c r="O172" s="18">
        <v>1831.8</v>
      </c>
      <c r="P172" s="18">
        <v>2</v>
      </c>
      <c r="Q172" s="18">
        <v>27983876.703000002</v>
      </c>
      <c r="R172" s="18">
        <v>2.1520000000000001</v>
      </c>
      <c r="S172" s="16">
        <f t="shared" si="14"/>
        <v>27.983876703</v>
      </c>
      <c r="T172" s="16">
        <f t="shared" si="16"/>
        <v>26060.673590990777</v>
      </c>
      <c r="U172" s="41">
        <f t="shared" si="15"/>
        <v>8272.4125000000004</v>
      </c>
      <c r="V172" s="18">
        <f t="shared" si="17"/>
        <v>28</v>
      </c>
      <c r="W172" s="154">
        <f t="shared" si="18"/>
        <v>930.73834253538485</v>
      </c>
    </row>
    <row r="173" spans="1:23" ht="16" customHeight="1">
      <c r="A173" s="37"/>
      <c r="B173" s="38" t="str">
        <f t="shared" si="13"/>
        <v>28-Al</v>
      </c>
      <c r="C173" s="39">
        <v>28</v>
      </c>
      <c r="D173" s="40"/>
      <c r="E173" s="39">
        <v>2</v>
      </c>
      <c r="F173" s="39">
        <v>15</v>
      </c>
      <c r="G173" s="39">
        <v>13</v>
      </c>
      <c r="H173" s="39" t="s">
        <v>60</v>
      </c>
      <c r="I173" s="39" t="s">
        <v>47</v>
      </c>
      <c r="J173" s="18">
        <v>-16850.552</v>
      </c>
      <c r="K173" s="18">
        <v>0.13800000000000001</v>
      </c>
      <c r="L173" s="18">
        <v>232676.997</v>
      </c>
      <c r="M173" s="18">
        <v>0.14199999999999999</v>
      </c>
      <c r="N173" s="39" t="s">
        <v>28</v>
      </c>
      <c r="O173" s="18">
        <v>4642.241</v>
      </c>
      <c r="P173" s="18">
        <v>0.13800000000000001</v>
      </c>
      <c r="Q173" s="18">
        <v>27981910.184</v>
      </c>
      <c r="R173" s="18">
        <v>0.14799999999999999</v>
      </c>
      <c r="S173" s="16">
        <f t="shared" si="14"/>
        <v>27.981910184</v>
      </c>
      <c r="T173" s="16">
        <f t="shared" si="16"/>
        <v>26058.331051408688</v>
      </c>
      <c r="U173" s="41">
        <f t="shared" si="15"/>
        <v>8309.8927500000009</v>
      </c>
      <c r="V173" s="18">
        <f t="shared" si="17"/>
        <v>28</v>
      </c>
      <c r="W173" s="154">
        <f t="shared" si="18"/>
        <v>930.65468040745316</v>
      </c>
    </row>
    <row r="174" spans="1:23" ht="16" customHeight="1">
      <c r="A174" s="37"/>
      <c r="B174" s="38" t="str">
        <f t="shared" si="13"/>
        <v>28-Si</v>
      </c>
      <c r="C174" s="39">
        <v>28</v>
      </c>
      <c r="D174" s="40"/>
      <c r="E174" s="39">
        <v>0</v>
      </c>
      <c r="F174" s="39">
        <v>14</v>
      </c>
      <c r="G174" s="39">
        <v>14</v>
      </c>
      <c r="H174" s="39" t="s">
        <v>63</v>
      </c>
      <c r="I174" s="40"/>
      <c r="J174" s="18">
        <v>-21492.793000000001</v>
      </c>
      <c r="K174" s="18">
        <v>2E-3</v>
      </c>
      <c r="L174" s="18">
        <v>236536.88399999999</v>
      </c>
      <c r="M174" s="18">
        <v>3.4000000000000002E-2</v>
      </c>
      <c r="N174" s="39" t="s">
        <v>28</v>
      </c>
      <c r="O174" s="18">
        <v>-14331.775</v>
      </c>
      <c r="P174" s="18">
        <v>3.75</v>
      </c>
      <c r="Q174" s="18">
        <v>27976926.533</v>
      </c>
      <c r="R174" s="18">
        <v>2E-3</v>
      </c>
      <c r="S174" s="16">
        <f t="shared" si="14"/>
        <v>27.976926533</v>
      </c>
      <c r="T174" s="16">
        <f t="shared" si="16"/>
        <v>26053.178072633473</v>
      </c>
      <c r="U174" s="41">
        <f t="shared" si="15"/>
        <v>8447.745857142856</v>
      </c>
      <c r="V174" s="18">
        <f t="shared" si="17"/>
        <v>28</v>
      </c>
      <c r="W174" s="154">
        <f t="shared" si="18"/>
        <v>930.47064545119542</v>
      </c>
    </row>
    <row r="175" spans="1:23" ht="16" customHeight="1">
      <c r="A175" s="37"/>
      <c r="B175" s="38" t="str">
        <f t="shared" si="13"/>
        <v>28-P</v>
      </c>
      <c r="C175" s="39">
        <v>28</v>
      </c>
      <c r="D175" s="40"/>
      <c r="E175" s="39">
        <v>-2</v>
      </c>
      <c r="F175" s="39">
        <v>13</v>
      </c>
      <c r="G175" s="39">
        <v>15</v>
      </c>
      <c r="H175" s="39" t="s">
        <v>64</v>
      </c>
      <c r="I175" s="39" t="s">
        <v>39</v>
      </c>
      <c r="J175" s="18">
        <v>-7161.018</v>
      </c>
      <c r="K175" s="18">
        <v>3.75</v>
      </c>
      <c r="L175" s="18">
        <v>221422.755</v>
      </c>
      <c r="M175" s="18">
        <v>3.75</v>
      </c>
      <c r="N175" s="39" t="s">
        <v>28</v>
      </c>
      <c r="O175" s="18">
        <v>-11234.125</v>
      </c>
      <c r="P175" s="18">
        <v>160.04400000000001</v>
      </c>
      <c r="Q175" s="18">
        <v>27992312.329999998</v>
      </c>
      <c r="R175" s="18">
        <v>4.0259999999999998</v>
      </c>
      <c r="S175" s="16">
        <f t="shared" si="14"/>
        <v>27.992312329999997</v>
      </c>
      <c r="T175" s="16">
        <f t="shared" si="16"/>
        <v>26066.999104608036</v>
      </c>
      <c r="U175" s="41">
        <f t="shared" si="15"/>
        <v>7907.9555357142863</v>
      </c>
      <c r="V175" s="18">
        <f t="shared" si="17"/>
        <v>28</v>
      </c>
      <c r="W175" s="154">
        <f t="shared" si="18"/>
        <v>930.9642537360013</v>
      </c>
    </row>
    <row r="176" spans="1:23" ht="16" customHeight="1">
      <c r="A176" s="37"/>
      <c r="B176" s="38" t="str">
        <f t="shared" si="13"/>
        <v>28-S</v>
      </c>
      <c r="C176" s="39">
        <v>28</v>
      </c>
      <c r="D176" s="40"/>
      <c r="E176" s="39">
        <v>-4</v>
      </c>
      <c r="F176" s="39">
        <v>12</v>
      </c>
      <c r="G176" s="39">
        <v>16</v>
      </c>
      <c r="H176" s="39" t="s">
        <v>66</v>
      </c>
      <c r="I176" s="39" t="s">
        <v>54</v>
      </c>
      <c r="J176" s="18">
        <v>4073.107</v>
      </c>
      <c r="K176" s="18">
        <v>160</v>
      </c>
      <c r="L176" s="18">
        <v>209406.277</v>
      </c>
      <c r="M176" s="18">
        <v>160</v>
      </c>
      <c r="N176" s="39" t="s">
        <v>28</v>
      </c>
      <c r="O176" s="18">
        <v>-22484</v>
      </c>
      <c r="P176" s="18">
        <v>528</v>
      </c>
      <c r="Q176" s="18">
        <v>28004372.660999998</v>
      </c>
      <c r="R176" s="18">
        <v>171.767</v>
      </c>
      <c r="S176" s="16">
        <f t="shared" si="14"/>
        <v>28.004372660999998</v>
      </c>
      <c r="T176" s="16">
        <f t="shared" si="16"/>
        <v>26077.722486237246</v>
      </c>
      <c r="U176" s="41">
        <f t="shared" si="15"/>
        <v>7478.7956071428571</v>
      </c>
      <c r="V176" s="18">
        <f t="shared" si="17"/>
        <v>28</v>
      </c>
      <c r="W176" s="154">
        <f t="shared" si="18"/>
        <v>931.34723165133016</v>
      </c>
    </row>
    <row r="177" spans="1:23" ht="16" customHeight="1">
      <c r="A177" s="37"/>
      <c r="B177" s="38" t="str">
        <f t="shared" si="13"/>
        <v>28-Cl</v>
      </c>
      <c r="C177" s="39">
        <v>28</v>
      </c>
      <c r="D177" s="40"/>
      <c r="E177" s="39">
        <v>-6</v>
      </c>
      <c r="F177" s="39">
        <v>11</v>
      </c>
      <c r="G177" s="39">
        <v>17</v>
      </c>
      <c r="H177" s="39" t="s">
        <v>67</v>
      </c>
      <c r="I177" s="39" t="s">
        <v>37</v>
      </c>
      <c r="J177" s="18">
        <v>26557</v>
      </c>
      <c r="K177" s="18">
        <v>503</v>
      </c>
      <c r="L177" s="18">
        <v>186140</v>
      </c>
      <c r="M177" s="18">
        <v>503</v>
      </c>
      <c r="N177" s="39" t="s">
        <v>28</v>
      </c>
      <c r="O177" s="18" t="s">
        <v>30</v>
      </c>
      <c r="P177" s="42"/>
      <c r="Q177" s="18">
        <v>28028510</v>
      </c>
      <c r="R177" s="18">
        <v>540</v>
      </c>
      <c r="S177" s="16">
        <f t="shared" si="14"/>
        <v>28.028510000000001</v>
      </c>
      <c r="T177" s="16">
        <f t="shared" si="16"/>
        <v>26099.69552370481</v>
      </c>
      <c r="U177" s="41">
        <f t="shared" si="15"/>
        <v>6647.8571428571431</v>
      </c>
      <c r="V177" s="18">
        <f t="shared" si="17"/>
        <v>28</v>
      </c>
      <c r="W177" s="154">
        <f t="shared" si="18"/>
        <v>932.13198298945747</v>
      </c>
    </row>
    <row r="178" spans="1:23" ht="16" customHeight="1">
      <c r="A178" s="37"/>
      <c r="B178" s="38" t="str">
        <f t="shared" si="13"/>
        <v>29-F</v>
      </c>
      <c r="C178" s="39">
        <v>29</v>
      </c>
      <c r="D178" s="39">
        <v>0</v>
      </c>
      <c r="E178" s="39">
        <v>11</v>
      </c>
      <c r="F178" s="39">
        <v>20</v>
      </c>
      <c r="G178" s="39">
        <v>9</v>
      </c>
      <c r="H178" s="39" t="s">
        <v>50</v>
      </c>
      <c r="I178" s="39" t="s">
        <v>37</v>
      </c>
      <c r="J178" s="18">
        <v>40296</v>
      </c>
      <c r="K178" s="18">
        <v>578</v>
      </c>
      <c r="L178" s="18">
        <v>186731</v>
      </c>
      <c r="M178" s="18">
        <v>578</v>
      </c>
      <c r="N178" s="39" t="s">
        <v>28</v>
      </c>
      <c r="O178" s="18">
        <v>22276</v>
      </c>
      <c r="P178" s="18">
        <v>651</v>
      </c>
      <c r="Q178" s="18">
        <v>29043260</v>
      </c>
      <c r="R178" s="18">
        <v>620</v>
      </c>
      <c r="S178" s="16">
        <f t="shared" si="14"/>
        <v>29.04326</v>
      </c>
      <c r="T178" s="16">
        <f t="shared" si="16"/>
        <v>27049.01458688323</v>
      </c>
      <c r="U178" s="41">
        <f t="shared" si="15"/>
        <v>6439</v>
      </c>
      <c r="V178" s="18">
        <f t="shared" si="17"/>
        <v>29</v>
      </c>
      <c r="W178" s="154">
        <f t="shared" si="18"/>
        <v>932.72464092700795</v>
      </c>
    </row>
    <row r="179" spans="1:23" ht="16" customHeight="1">
      <c r="A179" s="37"/>
      <c r="B179" s="38" t="str">
        <f t="shared" si="13"/>
        <v>29-Ne</v>
      </c>
      <c r="C179" s="39">
        <v>29</v>
      </c>
      <c r="D179" s="40"/>
      <c r="E179" s="39">
        <v>9</v>
      </c>
      <c r="F179" s="39">
        <v>19</v>
      </c>
      <c r="G179" s="39">
        <v>10</v>
      </c>
      <c r="H179" s="39" t="s">
        <v>53</v>
      </c>
      <c r="I179" s="39" t="s">
        <v>37</v>
      </c>
      <c r="J179" s="18">
        <v>18020.589</v>
      </c>
      <c r="K179" s="18">
        <v>301.52199999999999</v>
      </c>
      <c r="L179" s="18">
        <v>208224.239</v>
      </c>
      <c r="M179" s="18">
        <v>301.52199999999999</v>
      </c>
      <c r="N179" s="39" t="s">
        <v>28</v>
      </c>
      <c r="O179" s="18">
        <v>15401.879000000001</v>
      </c>
      <c r="P179" s="18">
        <v>314.36700000000002</v>
      </c>
      <c r="Q179" s="18">
        <v>29019345.901999999</v>
      </c>
      <c r="R179" s="18">
        <v>323.69799999999998</v>
      </c>
      <c r="S179" s="16">
        <f t="shared" si="14"/>
        <v>29.019345901999998</v>
      </c>
      <c r="T179" s="16">
        <f t="shared" si="16"/>
        <v>27026.228017601472</v>
      </c>
      <c r="U179" s="41">
        <f t="shared" si="15"/>
        <v>7180.1461724137935</v>
      </c>
      <c r="V179" s="18">
        <f t="shared" si="17"/>
        <v>29</v>
      </c>
      <c r="W179" s="154">
        <f t="shared" si="18"/>
        <v>931.93889715867147</v>
      </c>
    </row>
    <row r="180" spans="1:23" ht="16" customHeight="1">
      <c r="A180" s="37"/>
      <c r="B180" s="38" t="str">
        <f t="shared" si="13"/>
        <v>29-Na</v>
      </c>
      <c r="C180" s="39">
        <v>29</v>
      </c>
      <c r="D180" s="40"/>
      <c r="E180" s="39">
        <v>7</v>
      </c>
      <c r="F180" s="39">
        <v>18</v>
      </c>
      <c r="G180" s="39">
        <v>11</v>
      </c>
      <c r="H180" s="39" t="s">
        <v>57</v>
      </c>
      <c r="I180" s="40"/>
      <c r="J180" s="18">
        <v>2618.71</v>
      </c>
      <c r="K180" s="18">
        <v>88.944000000000003</v>
      </c>
      <c r="L180" s="18">
        <v>222843.764</v>
      </c>
      <c r="M180" s="18">
        <v>88.944000000000003</v>
      </c>
      <c r="N180" s="39" t="s">
        <v>28</v>
      </c>
      <c r="O180" s="18">
        <v>13279.896000000001</v>
      </c>
      <c r="P180" s="18">
        <v>93.421999999999997</v>
      </c>
      <c r="Q180" s="18">
        <v>29002811.300999999</v>
      </c>
      <c r="R180" s="18">
        <v>95.484999999999999</v>
      </c>
      <c r="S180" s="16">
        <f t="shared" si="14"/>
        <v>29.002811300999998</v>
      </c>
      <c r="T180" s="16">
        <f t="shared" si="16"/>
        <v>27010.315402655942</v>
      </c>
      <c r="U180" s="41">
        <f t="shared" si="15"/>
        <v>7684.2677241379306</v>
      </c>
      <c r="V180" s="18">
        <f t="shared" si="17"/>
        <v>29</v>
      </c>
      <c r="W180" s="154">
        <f t="shared" si="18"/>
        <v>931.39018629848078</v>
      </c>
    </row>
    <row r="181" spans="1:23" ht="16" customHeight="1">
      <c r="A181" s="37"/>
      <c r="B181" s="38" t="str">
        <f t="shared" si="13"/>
        <v>29-Mg</v>
      </c>
      <c r="C181" s="39">
        <v>29</v>
      </c>
      <c r="D181" s="40"/>
      <c r="E181" s="39">
        <v>5</v>
      </c>
      <c r="F181" s="39">
        <v>17</v>
      </c>
      <c r="G181" s="39">
        <v>12</v>
      </c>
      <c r="H181" s="39" t="s">
        <v>59</v>
      </c>
      <c r="I181" s="39" t="s">
        <v>38</v>
      </c>
      <c r="J181" s="18">
        <v>-10661.187</v>
      </c>
      <c r="K181" s="18">
        <v>28.579000000000001</v>
      </c>
      <c r="L181" s="18">
        <v>235341.307</v>
      </c>
      <c r="M181" s="18">
        <v>28.579000000000001</v>
      </c>
      <c r="N181" s="39" t="s">
        <v>28</v>
      </c>
      <c r="O181" s="18">
        <v>7554.317</v>
      </c>
      <c r="P181" s="18">
        <v>28.603999999999999</v>
      </c>
      <c r="Q181" s="18">
        <v>28988554.743000001</v>
      </c>
      <c r="R181" s="18">
        <v>30.681000000000001</v>
      </c>
      <c r="S181" s="16">
        <f t="shared" si="14"/>
        <v>28.988554743000002</v>
      </c>
      <c r="T181" s="16">
        <f t="shared" si="16"/>
        <v>26996.524770219236</v>
      </c>
      <c r="U181" s="41">
        <f t="shared" si="15"/>
        <v>8115.2174827586205</v>
      </c>
      <c r="V181" s="18">
        <f t="shared" si="17"/>
        <v>29</v>
      </c>
      <c r="W181" s="154">
        <f t="shared" si="18"/>
        <v>930.9146472489391</v>
      </c>
    </row>
    <row r="182" spans="1:23" ht="16" customHeight="1">
      <c r="A182" s="37"/>
      <c r="B182" s="38" t="str">
        <f t="shared" si="13"/>
        <v>29-Al</v>
      </c>
      <c r="C182" s="39">
        <v>29</v>
      </c>
      <c r="D182" s="40"/>
      <c r="E182" s="39">
        <v>3</v>
      </c>
      <c r="F182" s="39">
        <v>16</v>
      </c>
      <c r="G182" s="39">
        <v>13</v>
      </c>
      <c r="H182" s="39" t="s">
        <v>60</v>
      </c>
      <c r="I182" s="39" t="s">
        <v>35</v>
      </c>
      <c r="J182" s="18">
        <v>-18215.504000000001</v>
      </c>
      <c r="K182" s="18">
        <v>1.2070000000000001</v>
      </c>
      <c r="L182" s="18">
        <v>242113.27100000001</v>
      </c>
      <c r="M182" s="18">
        <v>1.2070000000000001</v>
      </c>
      <c r="N182" s="39" t="s">
        <v>28</v>
      </c>
      <c r="O182" s="18">
        <v>3679.5210000000002</v>
      </c>
      <c r="P182" s="18">
        <v>1.2070000000000001</v>
      </c>
      <c r="Q182" s="18">
        <v>28980444.848000001</v>
      </c>
      <c r="R182" s="18">
        <v>1.2949999999999999</v>
      </c>
      <c r="S182" s="16">
        <f t="shared" si="14"/>
        <v>28.980444848000001</v>
      </c>
      <c r="T182" s="16">
        <f t="shared" si="16"/>
        <v>26988.459715119596</v>
      </c>
      <c r="U182" s="41">
        <f t="shared" si="15"/>
        <v>8348.7334827586201</v>
      </c>
      <c r="V182" s="18">
        <f t="shared" si="17"/>
        <v>29</v>
      </c>
      <c r="W182" s="154">
        <f t="shared" si="18"/>
        <v>930.63654190067575</v>
      </c>
    </row>
    <row r="183" spans="1:23" ht="16" customHeight="1">
      <c r="A183" s="37"/>
      <c r="B183" s="38" t="str">
        <f t="shared" si="13"/>
        <v>29-Si</v>
      </c>
      <c r="C183" s="39">
        <v>29</v>
      </c>
      <c r="D183" s="40"/>
      <c r="E183" s="39">
        <v>1</v>
      </c>
      <c r="F183" s="39">
        <v>15</v>
      </c>
      <c r="G183" s="39">
        <v>14</v>
      </c>
      <c r="H183" s="39" t="s">
        <v>63</v>
      </c>
      <c r="I183" s="39" t="s">
        <v>47</v>
      </c>
      <c r="J183" s="18">
        <v>-21895.025000000001</v>
      </c>
      <c r="K183" s="18">
        <v>2.8000000000000001E-2</v>
      </c>
      <c r="L183" s="18">
        <v>245010.43900000001</v>
      </c>
      <c r="M183" s="18">
        <v>4.5999999999999999E-2</v>
      </c>
      <c r="N183" s="39" t="s">
        <v>28</v>
      </c>
      <c r="O183" s="18">
        <v>-4943.1189999999997</v>
      </c>
      <c r="P183" s="18">
        <v>0.72399999999999998</v>
      </c>
      <c r="Q183" s="18">
        <v>28976494.719000001</v>
      </c>
      <c r="R183" s="18">
        <v>0.03</v>
      </c>
      <c r="S183" s="16">
        <f t="shared" si="14"/>
        <v>28.976494719000002</v>
      </c>
      <c r="T183" s="16">
        <f t="shared" si="16"/>
        <v>26984.269455488175</v>
      </c>
      <c r="U183" s="41">
        <f t="shared" si="15"/>
        <v>8448.6358275862076</v>
      </c>
      <c r="V183" s="18">
        <f t="shared" si="17"/>
        <v>29</v>
      </c>
      <c r="W183" s="154">
        <f t="shared" si="18"/>
        <v>930.49205018924738</v>
      </c>
    </row>
    <row r="184" spans="1:23" ht="16" customHeight="1">
      <c r="A184" s="37"/>
      <c r="B184" s="38" t="str">
        <f t="shared" si="13"/>
        <v>29-P</v>
      </c>
      <c r="C184" s="39">
        <v>29</v>
      </c>
      <c r="D184" s="40"/>
      <c r="E184" s="39">
        <v>-1</v>
      </c>
      <c r="F184" s="39">
        <v>14</v>
      </c>
      <c r="G184" s="39">
        <v>15</v>
      </c>
      <c r="H184" s="39" t="s">
        <v>64</v>
      </c>
      <c r="I184" s="39" t="s">
        <v>65</v>
      </c>
      <c r="J184" s="18">
        <v>-16951.906999999999</v>
      </c>
      <c r="K184" s="18">
        <v>0.72399999999999998</v>
      </c>
      <c r="L184" s="18">
        <v>239284.967</v>
      </c>
      <c r="M184" s="18">
        <v>0.72499999999999998</v>
      </c>
      <c r="N184" s="39" t="s">
        <v>28</v>
      </c>
      <c r="O184" s="18">
        <v>-13793.029</v>
      </c>
      <c r="P184" s="18">
        <v>50.005000000000003</v>
      </c>
      <c r="Q184" s="18">
        <v>28981801.375999998</v>
      </c>
      <c r="R184" s="18">
        <v>0.77700000000000002</v>
      </c>
      <c r="S184" s="16">
        <f t="shared" si="14"/>
        <v>28.981801376</v>
      </c>
      <c r="T184" s="16">
        <f t="shared" si="16"/>
        <v>26988.701832909679</v>
      </c>
      <c r="U184" s="41">
        <f t="shared" si="15"/>
        <v>8251.2057586206902</v>
      </c>
      <c r="V184" s="18">
        <f t="shared" si="17"/>
        <v>29</v>
      </c>
      <c r="W184" s="154">
        <f t="shared" si="18"/>
        <v>930.64489078998895</v>
      </c>
    </row>
    <row r="185" spans="1:23" ht="16" customHeight="1">
      <c r="A185" s="37"/>
      <c r="B185" s="38" t="str">
        <f t="shared" si="13"/>
        <v>29-S</v>
      </c>
      <c r="C185" s="39">
        <v>29</v>
      </c>
      <c r="D185" s="40"/>
      <c r="E185" s="39">
        <v>-3</v>
      </c>
      <c r="F185" s="39">
        <v>13</v>
      </c>
      <c r="G185" s="39">
        <v>16</v>
      </c>
      <c r="H185" s="39" t="s">
        <v>66</v>
      </c>
      <c r="I185" s="39" t="s">
        <v>42</v>
      </c>
      <c r="J185" s="18">
        <v>-3158.8780000000002</v>
      </c>
      <c r="K185" s="18">
        <v>50</v>
      </c>
      <c r="L185" s="18">
        <v>224709.58499999999</v>
      </c>
      <c r="M185" s="18">
        <v>50</v>
      </c>
      <c r="N185" s="39" t="s">
        <v>28</v>
      </c>
      <c r="O185" s="18">
        <v>-16302</v>
      </c>
      <c r="P185" s="18">
        <v>202</v>
      </c>
      <c r="Q185" s="18">
        <v>28996608.805</v>
      </c>
      <c r="R185" s="18">
        <v>53.677</v>
      </c>
      <c r="S185" s="16">
        <f t="shared" si="14"/>
        <v>28.996608805000001</v>
      </c>
      <c r="T185" s="16">
        <f t="shared" si="16"/>
        <v>27001.984118785225</v>
      </c>
      <c r="U185" s="41">
        <f t="shared" si="15"/>
        <v>7748.6063793103449</v>
      </c>
      <c r="V185" s="18">
        <f t="shared" si="17"/>
        <v>29</v>
      </c>
      <c r="W185" s="154">
        <f t="shared" si="18"/>
        <v>931.10290064776643</v>
      </c>
    </row>
    <row r="186" spans="1:23" ht="16" customHeight="1">
      <c r="A186" s="37"/>
      <c r="B186" s="38" t="str">
        <f t="shared" si="13"/>
        <v>29-Cl</v>
      </c>
      <c r="C186" s="39">
        <v>29</v>
      </c>
      <c r="D186" s="40"/>
      <c r="E186" s="39">
        <v>-5</v>
      </c>
      <c r="F186" s="39">
        <v>12</v>
      </c>
      <c r="G186" s="39">
        <v>17</v>
      </c>
      <c r="H186" s="39" t="s">
        <v>67</v>
      </c>
      <c r="I186" s="39" t="s">
        <v>37</v>
      </c>
      <c r="J186" s="18">
        <v>13143</v>
      </c>
      <c r="K186" s="18">
        <v>196</v>
      </c>
      <c r="L186" s="18">
        <v>207625</v>
      </c>
      <c r="M186" s="18">
        <v>196</v>
      </c>
      <c r="N186" s="39" t="s">
        <v>28</v>
      </c>
      <c r="O186" s="18" t="s">
        <v>30</v>
      </c>
      <c r="P186" s="42"/>
      <c r="Q186" s="18">
        <v>29014110</v>
      </c>
      <c r="R186" s="18">
        <v>210</v>
      </c>
      <c r="S186" s="16">
        <f t="shared" si="14"/>
        <v>29.014109999999999</v>
      </c>
      <c r="T186" s="16">
        <f t="shared" si="16"/>
        <v>27017.775630489632</v>
      </c>
      <c r="U186" s="41">
        <f t="shared" si="15"/>
        <v>7159.4827586206893</v>
      </c>
      <c r="V186" s="18">
        <f t="shared" si="17"/>
        <v>29</v>
      </c>
      <c r="W186" s="154">
        <f t="shared" si="18"/>
        <v>931.64743553412529</v>
      </c>
    </row>
    <row r="187" spans="1:23" ht="16" customHeight="1">
      <c r="A187" s="37"/>
      <c r="B187" s="38" t="str">
        <f t="shared" si="13"/>
        <v>30-Ne</v>
      </c>
      <c r="C187" s="39">
        <v>30</v>
      </c>
      <c r="D187" s="39">
        <v>0</v>
      </c>
      <c r="E187" s="39">
        <v>10</v>
      </c>
      <c r="F187" s="39">
        <v>20</v>
      </c>
      <c r="G187" s="39">
        <v>10</v>
      </c>
      <c r="H187" s="39" t="s">
        <v>53</v>
      </c>
      <c r="I187" s="39" t="s">
        <v>37</v>
      </c>
      <c r="J187" s="18">
        <v>22236.620999999999</v>
      </c>
      <c r="K187" s="18">
        <v>823.44100000000003</v>
      </c>
      <c r="L187" s="18">
        <v>212079.52900000001</v>
      </c>
      <c r="M187" s="18">
        <v>823.44100000000003</v>
      </c>
      <c r="N187" s="39" t="s">
        <v>28</v>
      </c>
      <c r="O187" s="18">
        <v>13642.205</v>
      </c>
      <c r="P187" s="18">
        <v>828.71600000000001</v>
      </c>
      <c r="Q187" s="18">
        <v>30023872</v>
      </c>
      <c r="R187" s="18">
        <v>884</v>
      </c>
      <c r="S187" s="16">
        <f t="shared" si="14"/>
        <v>30.023872000000001</v>
      </c>
      <c r="T187" s="16">
        <f t="shared" si="16"/>
        <v>27961.93766382711</v>
      </c>
      <c r="U187" s="41">
        <f t="shared" si="15"/>
        <v>7069.317633333334</v>
      </c>
      <c r="V187" s="18">
        <f t="shared" si="17"/>
        <v>30</v>
      </c>
      <c r="W187" s="154">
        <f t="shared" si="18"/>
        <v>932.06458879423701</v>
      </c>
    </row>
    <row r="188" spans="1:23" ht="16" customHeight="1">
      <c r="A188" s="37"/>
      <c r="B188" s="38" t="str">
        <f t="shared" si="13"/>
        <v>30-Na</v>
      </c>
      <c r="C188" s="39">
        <v>30</v>
      </c>
      <c r="D188" s="40"/>
      <c r="E188" s="39">
        <v>8</v>
      </c>
      <c r="F188" s="39">
        <v>19</v>
      </c>
      <c r="G188" s="39">
        <v>11</v>
      </c>
      <c r="H188" s="39" t="s">
        <v>57</v>
      </c>
      <c r="I188" s="40"/>
      <c r="J188" s="18">
        <v>8594.4159999999993</v>
      </c>
      <c r="K188" s="18">
        <v>93.355000000000004</v>
      </c>
      <c r="L188" s="18">
        <v>224939.38099999999</v>
      </c>
      <c r="M188" s="18">
        <v>93.355000000000004</v>
      </c>
      <c r="N188" s="39" t="s">
        <v>28</v>
      </c>
      <c r="O188" s="18">
        <v>17476.649000000001</v>
      </c>
      <c r="P188" s="18">
        <v>111.679</v>
      </c>
      <c r="Q188" s="18">
        <v>30009226.487</v>
      </c>
      <c r="R188" s="18">
        <v>100.221</v>
      </c>
      <c r="S188" s="16">
        <f t="shared" si="14"/>
        <v>30.009226486999999</v>
      </c>
      <c r="T188" s="16">
        <f t="shared" si="16"/>
        <v>27947.784722291442</v>
      </c>
      <c r="U188" s="41">
        <f t="shared" si="15"/>
        <v>7497.9793666666665</v>
      </c>
      <c r="V188" s="18">
        <f t="shared" si="17"/>
        <v>30</v>
      </c>
      <c r="W188" s="154">
        <f t="shared" si="18"/>
        <v>931.59282407638136</v>
      </c>
    </row>
    <row r="189" spans="1:23" ht="16" customHeight="1">
      <c r="A189" s="37"/>
      <c r="B189" s="38" t="str">
        <f t="shared" si="13"/>
        <v>30-Mg</v>
      </c>
      <c r="C189" s="39">
        <v>30</v>
      </c>
      <c r="D189" s="40"/>
      <c r="E189" s="39">
        <v>6</v>
      </c>
      <c r="F189" s="39">
        <v>18</v>
      </c>
      <c r="G189" s="39">
        <v>12</v>
      </c>
      <c r="H189" s="39" t="s">
        <v>59</v>
      </c>
      <c r="I189" s="40"/>
      <c r="J189" s="18">
        <v>-8882.2330000000002</v>
      </c>
      <c r="K189" s="18">
        <v>66.86</v>
      </c>
      <c r="L189" s="18">
        <v>241633.67600000001</v>
      </c>
      <c r="M189" s="18">
        <v>66.86</v>
      </c>
      <c r="N189" s="39" t="s">
        <v>28</v>
      </c>
      <c r="O189" s="18">
        <v>6990.1390000000001</v>
      </c>
      <c r="P189" s="18">
        <v>68.319000000000003</v>
      </c>
      <c r="Q189" s="18">
        <v>29990464.528999999</v>
      </c>
      <c r="R189" s="18">
        <v>71.777000000000001</v>
      </c>
      <c r="S189" s="16">
        <f t="shared" si="14"/>
        <v>29.990464529</v>
      </c>
      <c r="T189" s="16">
        <f t="shared" si="16"/>
        <v>27929.797338522443</v>
      </c>
      <c r="U189" s="41">
        <f t="shared" si="15"/>
        <v>8054.4558666666671</v>
      </c>
      <c r="V189" s="18">
        <f t="shared" si="17"/>
        <v>30</v>
      </c>
      <c r="W189" s="154">
        <f t="shared" si="18"/>
        <v>930.9932446174148</v>
      </c>
    </row>
    <row r="190" spans="1:23" ht="16" customHeight="1">
      <c r="A190" s="37"/>
      <c r="B190" s="38" t="str">
        <f t="shared" si="13"/>
        <v>30-Al</v>
      </c>
      <c r="C190" s="39">
        <v>30</v>
      </c>
      <c r="D190" s="40"/>
      <c r="E190" s="39">
        <v>4</v>
      </c>
      <c r="F190" s="39">
        <v>17</v>
      </c>
      <c r="G190" s="39">
        <v>13</v>
      </c>
      <c r="H190" s="39" t="s">
        <v>60</v>
      </c>
      <c r="I190" s="39" t="s">
        <v>40</v>
      </c>
      <c r="J190" s="18">
        <v>-15872.371999999999</v>
      </c>
      <c r="K190" s="18">
        <v>14.045</v>
      </c>
      <c r="L190" s="18">
        <v>247841.462</v>
      </c>
      <c r="M190" s="18">
        <v>14.045</v>
      </c>
      <c r="N190" s="39" t="s">
        <v>28</v>
      </c>
      <c r="O190" s="18">
        <v>8560.509</v>
      </c>
      <c r="P190" s="18">
        <v>14.045</v>
      </c>
      <c r="Q190" s="18">
        <v>29982960.304000001</v>
      </c>
      <c r="R190" s="18">
        <v>15.077999999999999</v>
      </c>
      <c r="S190" s="16">
        <f t="shared" si="14"/>
        <v>29.982960304000002</v>
      </c>
      <c r="T190" s="16">
        <f t="shared" si="16"/>
        <v>27922.296461160506</v>
      </c>
      <c r="U190" s="41">
        <f t="shared" si="15"/>
        <v>8261.382066666667</v>
      </c>
      <c r="V190" s="18">
        <f t="shared" si="17"/>
        <v>30</v>
      </c>
      <c r="W190" s="154">
        <f t="shared" si="18"/>
        <v>930.74321537201683</v>
      </c>
    </row>
    <row r="191" spans="1:23" ht="16" customHeight="1">
      <c r="A191" s="37"/>
      <c r="B191" s="38" t="str">
        <f t="shared" si="13"/>
        <v>30-Si</v>
      </c>
      <c r="C191" s="39">
        <v>30</v>
      </c>
      <c r="D191" s="40"/>
      <c r="E191" s="39">
        <v>2</v>
      </c>
      <c r="F191" s="39">
        <v>16</v>
      </c>
      <c r="G191" s="39">
        <v>14</v>
      </c>
      <c r="H191" s="39" t="s">
        <v>63</v>
      </c>
      <c r="I191" s="39" t="s">
        <v>47</v>
      </c>
      <c r="J191" s="18">
        <v>-24432.881000000001</v>
      </c>
      <c r="K191" s="18">
        <v>4.2000000000000003E-2</v>
      </c>
      <c r="L191" s="18">
        <v>255619.61799999999</v>
      </c>
      <c r="M191" s="18">
        <v>5.7000000000000002E-2</v>
      </c>
      <c r="N191" s="39" t="s">
        <v>28</v>
      </c>
      <c r="O191" s="18">
        <v>-4232.3249999999998</v>
      </c>
      <c r="P191" s="18">
        <v>0.40100000000000002</v>
      </c>
      <c r="Q191" s="18">
        <v>29973770.217999998</v>
      </c>
      <c r="R191" s="18">
        <v>4.4999999999999998E-2</v>
      </c>
      <c r="S191" s="16">
        <f t="shared" si="14"/>
        <v>29.973770217999999</v>
      </c>
      <c r="T191" s="16">
        <f t="shared" si="16"/>
        <v>27913.225215041552</v>
      </c>
      <c r="U191" s="41">
        <f t="shared" si="15"/>
        <v>8520.653933333333</v>
      </c>
      <c r="V191" s="18">
        <f t="shared" si="17"/>
        <v>30</v>
      </c>
      <c r="W191" s="154">
        <f t="shared" si="18"/>
        <v>930.44084050138508</v>
      </c>
    </row>
    <row r="192" spans="1:23" ht="16" customHeight="1">
      <c r="A192" s="37"/>
      <c r="B192" s="38" t="str">
        <f t="shared" si="13"/>
        <v>30-P</v>
      </c>
      <c r="C192" s="39">
        <v>30</v>
      </c>
      <c r="D192" s="40"/>
      <c r="E192" s="39">
        <v>0</v>
      </c>
      <c r="F192" s="39">
        <v>15</v>
      </c>
      <c r="G192" s="39">
        <v>15</v>
      </c>
      <c r="H192" s="39" t="s">
        <v>64</v>
      </c>
      <c r="I192" s="39" t="s">
        <v>65</v>
      </c>
      <c r="J192" s="18">
        <v>-20200.556</v>
      </c>
      <c r="K192" s="18">
        <v>0.40100000000000002</v>
      </c>
      <c r="L192" s="18">
        <v>250604.93900000001</v>
      </c>
      <c r="M192" s="18">
        <v>0.40300000000000002</v>
      </c>
      <c r="N192" s="39" t="s">
        <v>28</v>
      </c>
      <c r="O192" s="18">
        <v>-6137.75</v>
      </c>
      <c r="P192" s="18">
        <v>3.0289999999999999</v>
      </c>
      <c r="Q192" s="18">
        <v>29978313.807</v>
      </c>
      <c r="R192" s="18">
        <v>0.43</v>
      </c>
      <c r="S192" s="16">
        <f t="shared" si="14"/>
        <v>29.978313806999999</v>
      </c>
      <c r="T192" s="16">
        <f t="shared" si="16"/>
        <v>27916.946799493369</v>
      </c>
      <c r="U192" s="41">
        <f t="shared" si="15"/>
        <v>8353.4979666666677</v>
      </c>
      <c r="V192" s="18">
        <f t="shared" si="17"/>
        <v>30</v>
      </c>
      <c r="W192" s="154">
        <f t="shared" si="18"/>
        <v>930.56489331644559</v>
      </c>
    </row>
    <row r="193" spans="1:23" ht="16" customHeight="1">
      <c r="A193" s="37"/>
      <c r="B193" s="38" t="str">
        <f t="shared" si="13"/>
        <v>30-S</v>
      </c>
      <c r="C193" s="39">
        <v>30</v>
      </c>
      <c r="D193" s="40"/>
      <c r="E193" s="39">
        <v>-2</v>
      </c>
      <c r="F193" s="39">
        <v>14</v>
      </c>
      <c r="G193" s="39">
        <v>16</v>
      </c>
      <c r="H193" s="39" t="s">
        <v>66</v>
      </c>
      <c r="I193" s="39" t="s">
        <v>62</v>
      </c>
      <c r="J193" s="18">
        <v>-14062.806</v>
      </c>
      <c r="K193" s="18">
        <v>3.0019999999999998</v>
      </c>
      <c r="L193" s="18">
        <v>243684.83499999999</v>
      </c>
      <c r="M193" s="18">
        <v>3.0019999999999998</v>
      </c>
      <c r="N193" s="39" t="s">
        <v>28</v>
      </c>
      <c r="O193" s="18">
        <v>-18506</v>
      </c>
      <c r="P193" s="18">
        <v>196</v>
      </c>
      <c r="Q193" s="18">
        <v>29984902.954</v>
      </c>
      <c r="R193" s="18">
        <v>3.2229999999999999</v>
      </c>
      <c r="S193" s="16">
        <f t="shared" si="14"/>
        <v>29.984902953999999</v>
      </c>
      <c r="T193" s="16">
        <f t="shared" si="16"/>
        <v>27922.573808160971</v>
      </c>
      <c r="U193" s="41">
        <f t="shared" si="15"/>
        <v>8122.8278333333328</v>
      </c>
      <c r="V193" s="18">
        <f t="shared" si="17"/>
        <v>30</v>
      </c>
      <c r="W193" s="154">
        <f t="shared" si="18"/>
        <v>930.75246027203241</v>
      </c>
    </row>
    <row r="194" spans="1:23" ht="16" customHeight="1">
      <c r="A194" s="37"/>
      <c r="B194" s="38" t="str">
        <f t="shared" si="13"/>
        <v>30-Cl</v>
      </c>
      <c r="C194" s="39">
        <v>30</v>
      </c>
      <c r="D194" s="40"/>
      <c r="E194" s="39">
        <v>-4</v>
      </c>
      <c r="F194" s="39">
        <v>13</v>
      </c>
      <c r="G194" s="39">
        <v>17</v>
      </c>
      <c r="H194" s="39" t="s">
        <v>67</v>
      </c>
      <c r="I194" s="39" t="s">
        <v>37</v>
      </c>
      <c r="J194" s="18">
        <v>4443</v>
      </c>
      <c r="K194" s="18">
        <v>196</v>
      </c>
      <c r="L194" s="18">
        <v>224396</v>
      </c>
      <c r="M194" s="18">
        <v>196</v>
      </c>
      <c r="N194" s="39" t="s">
        <v>28</v>
      </c>
      <c r="O194" s="18">
        <v>-15640</v>
      </c>
      <c r="P194" s="18">
        <v>357</v>
      </c>
      <c r="Q194" s="18">
        <v>30004770</v>
      </c>
      <c r="R194" s="18">
        <v>210</v>
      </c>
      <c r="S194" s="16">
        <f t="shared" si="14"/>
        <v>30.004770000000001</v>
      </c>
      <c r="T194" s="16">
        <f t="shared" si="16"/>
        <v>27940.569094965544</v>
      </c>
      <c r="U194" s="41">
        <f t="shared" si="15"/>
        <v>7479.8666666666668</v>
      </c>
      <c r="V194" s="18">
        <f t="shared" si="17"/>
        <v>30</v>
      </c>
      <c r="W194" s="154">
        <f t="shared" si="18"/>
        <v>931.35230316551815</v>
      </c>
    </row>
    <row r="195" spans="1:23" ht="16" customHeight="1">
      <c r="A195" s="37"/>
      <c r="B195" s="38" t="str">
        <f t="shared" si="13"/>
        <v>30-Ar</v>
      </c>
      <c r="C195" s="39">
        <v>30</v>
      </c>
      <c r="D195" s="40"/>
      <c r="E195" s="39">
        <v>-6</v>
      </c>
      <c r="F195" s="39">
        <v>12</v>
      </c>
      <c r="G195" s="39">
        <v>18</v>
      </c>
      <c r="H195" s="39" t="s">
        <v>68</v>
      </c>
      <c r="I195" s="39" t="s">
        <v>37</v>
      </c>
      <c r="J195" s="18">
        <v>20083</v>
      </c>
      <c r="K195" s="18">
        <v>298</v>
      </c>
      <c r="L195" s="18">
        <v>207974</v>
      </c>
      <c r="M195" s="18">
        <v>298</v>
      </c>
      <c r="N195" s="39" t="s">
        <v>28</v>
      </c>
      <c r="O195" s="18" t="s">
        <v>30</v>
      </c>
      <c r="P195" s="42"/>
      <c r="Q195" s="18">
        <v>30021560</v>
      </c>
      <c r="R195" s="18">
        <v>320</v>
      </c>
      <c r="S195" s="16">
        <f t="shared" si="14"/>
        <v>30.021560000000001</v>
      </c>
      <c r="T195" s="16">
        <f t="shared" si="16"/>
        <v>27955.698133068552</v>
      </c>
      <c r="U195" s="41">
        <f t="shared" si="15"/>
        <v>6932.4666666666662</v>
      </c>
      <c r="V195" s="18">
        <f t="shared" si="17"/>
        <v>30</v>
      </c>
      <c r="W195" s="154">
        <f t="shared" si="18"/>
        <v>931.85660443561835</v>
      </c>
    </row>
    <row r="196" spans="1:23" ht="16" customHeight="1">
      <c r="A196" s="37"/>
      <c r="B196" s="38" t="str">
        <f t="shared" si="13"/>
        <v>31-Ne</v>
      </c>
      <c r="C196" s="39">
        <v>31</v>
      </c>
      <c r="D196" s="39">
        <v>0</v>
      </c>
      <c r="E196" s="39">
        <v>11</v>
      </c>
      <c r="F196" s="39">
        <v>21</v>
      </c>
      <c r="G196" s="39">
        <v>10</v>
      </c>
      <c r="H196" s="39" t="s">
        <v>53</v>
      </c>
      <c r="I196" s="39" t="s">
        <v>37</v>
      </c>
      <c r="J196" s="18">
        <v>30842</v>
      </c>
      <c r="K196" s="18">
        <v>904</v>
      </c>
      <c r="L196" s="18">
        <v>211546</v>
      </c>
      <c r="M196" s="18">
        <v>904</v>
      </c>
      <c r="N196" s="39" t="s">
        <v>28</v>
      </c>
      <c r="O196" s="18">
        <v>18178</v>
      </c>
      <c r="P196" s="18">
        <v>918</v>
      </c>
      <c r="Q196" s="18">
        <v>31033110</v>
      </c>
      <c r="R196" s="18">
        <v>970</v>
      </c>
      <c r="S196" s="16">
        <f t="shared" si="14"/>
        <v>31.033110000000001</v>
      </c>
      <c r="T196" s="16">
        <f t="shared" si="16"/>
        <v>28902.036416679486</v>
      </c>
      <c r="U196" s="41">
        <f t="shared" si="15"/>
        <v>6824.0645161290322</v>
      </c>
      <c r="V196" s="18">
        <f t="shared" si="17"/>
        <v>31</v>
      </c>
      <c r="W196" s="154">
        <f t="shared" si="18"/>
        <v>932.32375537675762</v>
      </c>
    </row>
    <row r="197" spans="1:23" ht="16" customHeight="1">
      <c r="A197" s="37"/>
      <c r="B197" s="38" t="str">
        <f t="shared" si="13"/>
        <v>31-Na</v>
      </c>
      <c r="C197" s="39">
        <v>31</v>
      </c>
      <c r="D197" s="40"/>
      <c r="E197" s="39">
        <v>9</v>
      </c>
      <c r="F197" s="39">
        <v>20</v>
      </c>
      <c r="G197" s="39">
        <v>11</v>
      </c>
      <c r="H197" s="39" t="s">
        <v>57</v>
      </c>
      <c r="I197" s="39" t="s">
        <v>37</v>
      </c>
      <c r="J197" s="18">
        <v>12663.76</v>
      </c>
      <c r="K197" s="18">
        <v>164.595</v>
      </c>
      <c r="L197" s="18">
        <v>228941.36</v>
      </c>
      <c r="M197" s="18">
        <v>164.595</v>
      </c>
      <c r="N197" s="39" t="s">
        <v>28</v>
      </c>
      <c r="O197" s="18">
        <v>15878.849</v>
      </c>
      <c r="P197" s="18">
        <v>181.173</v>
      </c>
      <c r="Q197" s="18">
        <v>31013595.107999999</v>
      </c>
      <c r="R197" s="18">
        <v>176.7</v>
      </c>
      <c r="S197" s="16">
        <f t="shared" si="14"/>
        <v>31.013595108000001</v>
      </c>
      <c r="T197" s="16">
        <f t="shared" si="16"/>
        <v>28883.347679697094</v>
      </c>
      <c r="U197" s="41">
        <f t="shared" si="15"/>
        <v>7385.2051612903224</v>
      </c>
      <c r="V197" s="18">
        <f t="shared" si="17"/>
        <v>31</v>
      </c>
      <c r="W197" s="154">
        <f t="shared" si="18"/>
        <v>931.72089289345467</v>
      </c>
    </row>
    <row r="198" spans="1:23" ht="16" customHeight="1">
      <c r="A198" s="37"/>
      <c r="B198" s="38" t="str">
        <f t="shared" si="13"/>
        <v>31-Mg</v>
      </c>
      <c r="C198" s="39">
        <v>31</v>
      </c>
      <c r="D198" s="40"/>
      <c r="E198" s="39">
        <v>7</v>
      </c>
      <c r="F198" s="39">
        <v>19</v>
      </c>
      <c r="G198" s="39">
        <v>12</v>
      </c>
      <c r="H198" s="39" t="s">
        <v>59</v>
      </c>
      <c r="I198" s="39" t="s">
        <v>37</v>
      </c>
      <c r="J198" s="18">
        <v>-3215.0889999999999</v>
      </c>
      <c r="K198" s="18">
        <v>75.710999999999999</v>
      </c>
      <c r="L198" s="18">
        <v>244037.856</v>
      </c>
      <c r="M198" s="18">
        <v>75.710999999999999</v>
      </c>
      <c r="N198" s="39" t="s">
        <v>28</v>
      </c>
      <c r="O198" s="18">
        <v>11739.092000000001</v>
      </c>
      <c r="P198" s="18">
        <v>78.396000000000001</v>
      </c>
      <c r="Q198" s="18">
        <v>30996548.458999999</v>
      </c>
      <c r="R198" s="18">
        <v>81.278999999999996</v>
      </c>
      <c r="S198" s="16">
        <f t="shared" si="14"/>
        <v>30.996548459</v>
      </c>
      <c r="T198" s="16">
        <f t="shared" si="16"/>
        <v>28866.958095309066</v>
      </c>
      <c r="U198" s="41">
        <f t="shared" si="15"/>
        <v>7872.1889032258068</v>
      </c>
      <c r="V198" s="18">
        <f t="shared" si="17"/>
        <v>31</v>
      </c>
      <c r="W198" s="154">
        <f t="shared" si="18"/>
        <v>931.1921966228731</v>
      </c>
    </row>
    <row r="199" spans="1:23" ht="16" customHeight="1">
      <c r="A199" s="37"/>
      <c r="B199" s="38" t="str">
        <f t="shared" si="13"/>
        <v>31-Al</v>
      </c>
      <c r="C199" s="39">
        <v>31</v>
      </c>
      <c r="D199" s="40"/>
      <c r="E199" s="39">
        <v>5</v>
      </c>
      <c r="F199" s="39">
        <v>18</v>
      </c>
      <c r="G199" s="39">
        <v>13</v>
      </c>
      <c r="H199" s="39" t="s">
        <v>60</v>
      </c>
      <c r="I199" s="39" t="s">
        <v>58</v>
      </c>
      <c r="J199" s="18">
        <v>-14954.181</v>
      </c>
      <c r="K199" s="18">
        <v>20.343</v>
      </c>
      <c r="L199" s="18">
        <v>254994.59400000001</v>
      </c>
      <c r="M199" s="18">
        <v>20.343</v>
      </c>
      <c r="N199" s="39" t="s">
        <v>28</v>
      </c>
      <c r="O199" s="18">
        <v>7994.777</v>
      </c>
      <c r="P199" s="18">
        <v>20.343</v>
      </c>
      <c r="Q199" s="18">
        <v>30983946.022999998</v>
      </c>
      <c r="R199" s="18">
        <v>21.84</v>
      </c>
      <c r="S199" s="16">
        <f t="shared" si="14"/>
        <v>30.983946022999998</v>
      </c>
      <c r="T199" s="16">
        <f t="shared" si="16"/>
        <v>28854.708266953527</v>
      </c>
      <c r="U199" s="41">
        <f t="shared" si="15"/>
        <v>8225.6320645161286</v>
      </c>
      <c r="V199" s="18">
        <f t="shared" si="17"/>
        <v>31</v>
      </c>
      <c r="W199" s="154">
        <f t="shared" si="18"/>
        <v>930.79704086946856</v>
      </c>
    </row>
    <row r="200" spans="1:23" ht="16" customHeight="1">
      <c r="A200" s="37"/>
      <c r="B200" s="38" t="str">
        <f t="shared" si="13"/>
        <v>31-Si</v>
      </c>
      <c r="C200" s="39">
        <v>31</v>
      </c>
      <c r="D200" s="40"/>
      <c r="E200" s="39">
        <v>3</v>
      </c>
      <c r="F200" s="39">
        <v>17</v>
      </c>
      <c r="G200" s="39">
        <v>14</v>
      </c>
      <c r="H200" s="39" t="s">
        <v>63</v>
      </c>
      <c r="I200" s="39" t="s">
        <v>47</v>
      </c>
      <c r="J200" s="18">
        <v>-22948.957999999999</v>
      </c>
      <c r="K200" s="18">
        <v>6.5000000000000002E-2</v>
      </c>
      <c r="L200" s="18">
        <v>262207.01699999999</v>
      </c>
      <c r="M200" s="18">
        <v>7.6999999999999999E-2</v>
      </c>
      <c r="N200" s="39" t="s">
        <v>28</v>
      </c>
      <c r="O200" s="18">
        <v>1492.0319999999999</v>
      </c>
      <c r="P200" s="18">
        <v>0.19500000000000001</v>
      </c>
      <c r="Q200" s="18">
        <v>30975363.274999999</v>
      </c>
      <c r="R200" s="18">
        <v>7.0000000000000007E-2</v>
      </c>
      <c r="S200" s="16">
        <f t="shared" si="14"/>
        <v>30.975363274999999</v>
      </c>
      <c r="T200" s="16">
        <f t="shared" si="16"/>
        <v>28846.202752303627</v>
      </c>
      <c r="U200" s="41">
        <f t="shared" si="15"/>
        <v>8458.2908709677413</v>
      </c>
      <c r="V200" s="18">
        <f t="shared" si="17"/>
        <v>31</v>
      </c>
      <c r="W200" s="154">
        <f t="shared" si="18"/>
        <v>930.52266942914923</v>
      </c>
    </row>
    <row r="201" spans="1:23" ht="16" customHeight="1">
      <c r="A201" s="37"/>
      <c r="B201" s="38" t="str">
        <f t="shared" si="13"/>
        <v>31-P</v>
      </c>
      <c r="C201" s="39">
        <v>31</v>
      </c>
      <c r="D201" s="40"/>
      <c r="E201" s="39">
        <v>1</v>
      </c>
      <c r="F201" s="39">
        <v>16</v>
      </c>
      <c r="G201" s="39">
        <v>15</v>
      </c>
      <c r="H201" s="39" t="s">
        <v>64</v>
      </c>
      <c r="I201" s="40"/>
      <c r="J201" s="18">
        <v>-24440.991000000002</v>
      </c>
      <c r="K201" s="18">
        <v>0.183</v>
      </c>
      <c r="L201" s="18">
        <v>262916.69699999999</v>
      </c>
      <c r="M201" s="18">
        <v>0.188</v>
      </c>
      <c r="N201" s="39" t="s">
        <v>28</v>
      </c>
      <c r="O201" s="18">
        <v>-5396.0590000000002</v>
      </c>
      <c r="P201" s="18">
        <v>1.514</v>
      </c>
      <c r="Q201" s="18">
        <v>30973761.511999998</v>
      </c>
      <c r="R201" s="18">
        <v>0.19700000000000001</v>
      </c>
      <c r="S201" s="16">
        <f t="shared" si="14"/>
        <v>30.973761511999999</v>
      </c>
      <c r="T201" s="16">
        <f t="shared" si="16"/>
        <v>28844.199980606507</v>
      </c>
      <c r="U201" s="41">
        <f t="shared" si="15"/>
        <v>8481.1837741935487</v>
      </c>
      <c r="V201" s="18">
        <f t="shared" si="17"/>
        <v>31</v>
      </c>
      <c r="W201" s="154">
        <f t="shared" si="18"/>
        <v>930.45806389053246</v>
      </c>
    </row>
    <row r="202" spans="1:23" ht="16" customHeight="1">
      <c r="A202" s="37"/>
      <c r="B202" s="38" t="str">
        <f t="shared" si="13"/>
        <v>31-S</v>
      </c>
      <c r="C202" s="39">
        <v>31</v>
      </c>
      <c r="D202" s="40"/>
      <c r="E202" s="39">
        <v>-1</v>
      </c>
      <c r="F202" s="39">
        <v>15</v>
      </c>
      <c r="G202" s="39">
        <v>16</v>
      </c>
      <c r="H202" s="39" t="s">
        <v>66</v>
      </c>
      <c r="I202" s="39" t="s">
        <v>69</v>
      </c>
      <c r="J202" s="18">
        <v>-19044.932000000001</v>
      </c>
      <c r="K202" s="18">
        <v>1.504</v>
      </c>
      <c r="L202" s="18">
        <v>256738.28400000001</v>
      </c>
      <c r="M202" s="18">
        <v>1.5049999999999999</v>
      </c>
      <c r="N202" s="39" t="s">
        <v>28</v>
      </c>
      <c r="O202" s="18">
        <v>-11980.495000000001</v>
      </c>
      <c r="P202" s="18">
        <v>50.023000000000003</v>
      </c>
      <c r="Q202" s="18">
        <v>30979554.421</v>
      </c>
      <c r="R202" s="18">
        <v>1.615</v>
      </c>
      <c r="S202" s="16">
        <f t="shared" si="14"/>
        <v>30.979554421</v>
      </c>
      <c r="T202" s="16">
        <f t="shared" si="16"/>
        <v>28849.085298661219</v>
      </c>
      <c r="U202" s="41">
        <f t="shared" si="15"/>
        <v>8281.880129032259</v>
      </c>
      <c r="V202" s="18">
        <f t="shared" si="17"/>
        <v>31</v>
      </c>
      <c r="W202" s="154">
        <f t="shared" si="18"/>
        <v>930.61565479552314</v>
      </c>
    </row>
    <row r="203" spans="1:23" ht="16" customHeight="1">
      <c r="A203" s="37"/>
      <c r="B203" s="38" t="str">
        <f t="shared" si="13"/>
        <v>31-Cl</v>
      </c>
      <c r="C203" s="39">
        <v>31</v>
      </c>
      <c r="D203" s="40"/>
      <c r="E203" s="39">
        <v>-3</v>
      </c>
      <c r="F203" s="39">
        <v>14</v>
      </c>
      <c r="G203" s="39">
        <v>17</v>
      </c>
      <c r="H203" s="39" t="s">
        <v>67</v>
      </c>
      <c r="I203" s="39" t="s">
        <v>52</v>
      </c>
      <c r="J203" s="18">
        <v>-7064.4359999999997</v>
      </c>
      <c r="K203" s="18">
        <v>50.000999999999998</v>
      </c>
      <c r="L203" s="18">
        <v>243975.435</v>
      </c>
      <c r="M203" s="18">
        <v>50.000999999999998</v>
      </c>
      <c r="N203" s="39" t="s">
        <v>28</v>
      </c>
      <c r="O203" s="18">
        <v>-18360</v>
      </c>
      <c r="P203" s="18">
        <v>200</v>
      </c>
      <c r="Q203" s="18">
        <v>30992416.013999999</v>
      </c>
      <c r="R203" s="18">
        <v>53.677999999999997</v>
      </c>
      <c r="S203" s="16">
        <f t="shared" si="14"/>
        <v>30.992416014</v>
      </c>
      <c r="T203" s="16">
        <f t="shared" si="16"/>
        <v>28860.555050727238</v>
      </c>
      <c r="U203" s="41">
        <f t="shared" si="15"/>
        <v>7870.1753225806451</v>
      </c>
      <c r="V203" s="18">
        <f t="shared" si="17"/>
        <v>31</v>
      </c>
      <c r="W203" s="154">
        <f t="shared" si="18"/>
        <v>930.98564679765286</v>
      </c>
    </row>
    <row r="204" spans="1:23" ht="16" customHeight="1">
      <c r="A204" s="37"/>
      <c r="B204" s="38" t="str">
        <f t="shared" si="13"/>
        <v>31-Ar</v>
      </c>
      <c r="C204" s="39">
        <v>31</v>
      </c>
      <c r="D204" s="40"/>
      <c r="E204" s="39">
        <v>-5</v>
      </c>
      <c r="F204" s="39">
        <v>13</v>
      </c>
      <c r="G204" s="39">
        <v>18</v>
      </c>
      <c r="H204" s="39" t="s">
        <v>68</v>
      </c>
      <c r="I204" s="39" t="s">
        <v>39</v>
      </c>
      <c r="J204" s="18">
        <v>11296</v>
      </c>
      <c r="K204" s="18">
        <v>206</v>
      </c>
      <c r="L204" s="18">
        <v>224833</v>
      </c>
      <c r="M204" s="18">
        <v>206</v>
      </c>
      <c r="N204" s="39" t="s">
        <v>28</v>
      </c>
      <c r="O204" s="18" t="s">
        <v>30</v>
      </c>
      <c r="P204" s="42"/>
      <c r="Q204" s="18">
        <v>31012126</v>
      </c>
      <c r="R204" s="18">
        <v>221</v>
      </c>
      <c r="S204" s="16">
        <f t="shared" si="14"/>
        <v>31.012125999999999</v>
      </c>
      <c r="T204" s="16">
        <f t="shared" si="16"/>
        <v>28878.404037144664</v>
      </c>
      <c r="U204" s="41">
        <f t="shared" si="15"/>
        <v>7252.677419354839</v>
      </c>
      <c r="V204" s="18">
        <f t="shared" si="17"/>
        <v>31</v>
      </c>
      <c r="W204" s="154">
        <f t="shared" si="18"/>
        <v>931.56142055305372</v>
      </c>
    </row>
    <row r="205" spans="1:23" ht="16" customHeight="1">
      <c r="A205" s="37"/>
      <c r="B205" s="38" t="str">
        <f t="shared" si="13"/>
        <v>32-Ne</v>
      </c>
      <c r="C205" s="39">
        <v>32</v>
      </c>
      <c r="D205" s="39">
        <v>0</v>
      </c>
      <c r="E205" s="39">
        <v>12</v>
      </c>
      <c r="F205" s="39">
        <v>22</v>
      </c>
      <c r="G205" s="39">
        <v>10</v>
      </c>
      <c r="H205" s="39" t="s">
        <v>53</v>
      </c>
      <c r="I205" s="39" t="s">
        <v>37</v>
      </c>
      <c r="J205" s="18">
        <v>37176</v>
      </c>
      <c r="K205" s="18">
        <v>876</v>
      </c>
      <c r="L205" s="18">
        <v>213283</v>
      </c>
      <c r="M205" s="18">
        <v>876</v>
      </c>
      <c r="N205" s="39" t="s">
        <v>28</v>
      </c>
      <c r="O205" s="18">
        <v>18872</v>
      </c>
      <c r="P205" s="18">
        <v>999</v>
      </c>
      <c r="Q205" s="18">
        <v>32039910</v>
      </c>
      <c r="R205" s="18">
        <v>940</v>
      </c>
      <c r="S205" s="16">
        <f t="shared" si="14"/>
        <v>32.039909999999999</v>
      </c>
      <c r="T205" s="16">
        <f t="shared" si="16"/>
        <v>29839.864188098887</v>
      </c>
      <c r="U205" s="41">
        <f t="shared" si="15"/>
        <v>6665.09375</v>
      </c>
      <c r="V205" s="18">
        <f t="shared" si="17"/>
        <v>32</v>
      </c>
      <c r="W205" s="154">
        <f t="shared" si="18"/>
        <v>932.49575587809022</v>
      </c>
    </row>
    <row r="206" spans="1:23" ht="16" customHeight="1">
      <c r="A206" s="37"/>
      <c r="B206" s="38" t="str">
        <f t="shared" ref="B206:B269" si="19">CONCATENATE(C206,"-",H206)</f>
        <v>32-Na</v>
      </c>
      <c r="C206" s="39">
        <v>32</v>
      </c>
      <c r="D206" s="40"/>
      <c r="E206" s="39">
        <v>10</v>
      </c>
      <c r="F206" s="39">
        <v>21</v>
      </c>
      <c r="G206" s="39">
        <v>11</v>
      </c>
      <c r="H206" s="39" t="s">
        <v>57</v>
      </c>
      <c r="I206" s="39" t="s">
        <v>37</v>
      </c>
      <c r="J206" s="18">
        <v>18303.661</v>
      </c>
      <c r="K206" s="18">
        <v>481.464</v>
      </c>
      <c r="L206" s="18">
        <v>231372.78200000001</v>
      </c>
      <c r="M206" s="18">
        <v>481.464</v>
      </c>
      <c r="N206" s="39" t="s">
        <v>28</v>
      </c>
      <c r="O206" s="18">
        <v>19099.259999999998</v>
      </c>
      <c r="P206" s="18">
        <v>490.88499999999999</v>
      </c>
      <c r="Q206" s="18">
        <v>32019649.791999999</v>
      </c>
      <c r="R206" s="18">
        <v>516.87300000000005</v>
      </c>
      <c r="S206" s="16">
        <f t="shared" ref="S206:S269" si="20">Q206/1000000</f>
        <v>32.019649792000003</v>
      </c>
      <c r="T206" s="16">
        <f t="shared" si="16"/>
        <v>29820.48119402146</v>
      </c>
      <c r="U206" s="41">
        <f t="shared" ref="U206:U269" si="21">L206/C206</f>
        <v>7230.3994375000002</v>
      </c>
      <c r="V206" s="18">
        <f t="shared" si="17"/>
        <v>32</v>
      </c>
      <c r="W206" s="154">
        <f t="shared" si="18"/>
        <v>931.89003731317064</v>
      </c>
    </row>
    <row r="207" spans="1:23" ht="16" customHeight="1">
      <c r="A207" s="37"/>
      <c r="B207" s="38" t="str">
        <f t="shared" si="19"/>
        <v>32-Mg</v>
      </c>
      <c r="C207" s="39">
        <v>32</v>
      </c>
      <c r="D207" s="40"/>
      <c r="E207" s="39">
        <v>8</v>
      </c>
      <c r="F207" s="39">
        <v>20</v>
      </c>
      <c r="G207" s="39">
        <v>12</v>
      </c>
      <c r="H207" s="39" t="s">
        <v>59</v>
      </c>
      <c r="I207" s="39" t="s">
        <v>37</v>
      </c>
      <c r="J207" s="18">
        <v>-795.59900000000005</v>
      </c>
      <c r="K207" s="18">
        <v>95.707999999999998</v>
      </c>
      <c r="L207" s="18">
        <v>249689.68799999999</v>
      </c>
      <c r="M207" s="18">
        <v>95.707999999999998</v>
      </c>
      <c r="N207" s="39" t="s">
        <v>28</v>
      </c>
      <c r="O207" s="18">
        <v>10266.468999999999</v>
      </c>
      <c r="P207" s="18">
        <v>129.215</v>
      </c>
      <c r="Q207" s="18">
        <v>31999145.888999999</v>
      </c>
      <c r="R207" s="18">
        <v>102.747</v>
      </c>
      <c r="S207" s="16">
        <f t="shared" si="20"/>
        <v>31.999145888999998</v>
      </c>
      <c r="T207" s="16">
        <f t="shared" ref="T207:T270" si="22">S207*$W$9-(G207*$W$10)</f>
        <v>29800.871199607554</v>
      </c>
      <c r="U207" s="41">
        <f t="shared" si="21"/>
        <v>7802.8027499999998</v>
      </c>
      <c r="V207" s="18">
        <f t="shared" ref="V207:V270" si="23">C207</f>
        <v>32</v>
      </c>
      <c r="W207" s="154">
        <f t="shared" ref="W207:W270" si="24">T207/V207</f>
        <v>931.27722498773608</v>
      </c>
    </row>
    <row r="208" spans="1:23" ht="16" customHeight="1">
      <c r="A208" s="37"/>
      <c r="B208" s="38" t="str">
        <f t="shared" si="19"/>
        <v>32-Al</v>
      </c>
      <c r="C208" s="39">
        <v>32</v>
      </c>
      <c r="D208" s="40"/>
      <c r="E208" s="39">
        <v>6</v>
      </c>
      <c r="F208" s="39">
        <v>19</v>
      </c>
      <c r="G208" s="39">
        <v>13</v>
      </c>
      <c r="H208" s="39" t="s">
        <v>60</v>
      </c>
      <c r="I208" s="39" t="s">
        <v>37</v>
      </c>
      <c r="J208" s="18">
        <v>-11062.067999999999</v>
      </c>
      <c r="K208" s="18">
        <v>86.813000000000002</v>
      </c>
      <c r="L208" s="18">
        <v>259173.804</v>
      </c>
      <c r="M208" s="18">
        <v>86.813000000000002</v>
      </c>
      <c r="N208" s="39" t="s">
        <v>28</v>
      </c>
      <c r="O208" s="18">
        <v>13018.790999999999</v>
      </c>
      <c r="P208" s="18">
        <v>86.84</v>
      </c>
      <c r="Q208" s="18">
        <v>31988124.379000001</v>
      </c>
      <c r="R208" s="18">
        <v>93.197000000000003</v>
      </c>
      <c r="S208" s="16">
        <f t="shared" si="20"/>
        <v>31.988124379000002</v>
      </c>
      <c r="T208" s="16">
        <f t="shared" si="22"/>
        <v>29790.09399372655</v>
      </c>
      <c r="U208" s="41">
        <f t="shared" si="21"/>
        <v>8099.1813750000001</v>
      </c>
      <c r="V208" s="18">
        <f t="shared" si="23"/>
        <v>32</v>
      </c>
      <c r="W208" s="154">
        <f t="shared" si="24"/>
        <v>930.9404373039547</v>
      </c>
    </row>
    <row r="209" spans="1:23" ht="16" customHeight="1">
      <c r="A209" s="37"/>
      <c r="B209" s="38" t="str">
        <f t="shared" si="19"/>
        <v>32-Si</v>
      </c>
      <c r="C209" s="39">
        <v>32</v>
      </c>
      <c r="D209" s="40"/>
      <c r="E209" s="39">
        <v>4</v>
      </c>
      <c r="F209" s="39">
        <v>18</v>
      </c>
      <c r="G209" s="39">
        <v>14</v>
      </c>
      <c r="H209" s="39" t="s">
        <v>63</v>
      </c>
      <c r="I209" s="39" t="s">
        <v>35</v>
      </c>
      <c r="J209" s="18">
        <v>-24080.859</v>
      </c>
      <c r="K209" s="18">
        <v>2.1640000000000001</v>
      </c>
      <c r="L209" s="18">
        <v>271410.24200000003</v>
      </c>
      <c r="M209" s="18">
        <v>2.165</v>
      </c>
      <c r="N209" s="39" t="s">
        <v>28</v>
      </c>
      <c r="O209" s="18">
        <v>224.458</v>
      </c>
      <c r="P209" s="18">
        <v>2.1720000000000002</v>
      </c>
      <c r="Q209" s="18">
        <v>31974148.129000001</v>
      </c>
      <c r="R209" s="18">
        <v>2.3239999999999998</v>
      </c>
      <c r="S209" s="16">
        <f t="shared" si="20"/>
        <v>31.974148129</v>
      </c>
      <c r="T209" s="16">
        <f t="shared" si="22"/>
        <v>29776.564466402029</v>
      </c>
      <c r="U209" s="41">
        <f t="shared" si="21"/>
        <v>8481.5700625000009</v>
      </c>
      <c r="V209" s="18">
        <f t="shared" si="23"/>
        <v>32</v>
      </c>
      <c r="W209" s="154">
        <f t="shared" si="24"/>
        <v>930.51763957506341</v>
      </c>
    </row>
    <row r="210" spans="1:23" ht="16" customHeight="1">
      <c r="A210" s="37"/>
      <c r="B210" s="38" t="str">
        <f t="shared" si="19"/>
        <v>32-P</v>
      </c>
      <c r="C210" s="39">
        <v>32</v>
      </c>
      <c r="D210" s="40"/>
      <c r="E210" s="39">
        <v>2</v>
      </c>
      <c r="F210" s="39">
        <v>17</v>
      </c>
      <c r="G210" s="39">
        <v>15</v>
      </c>
      <c r="H210" s="39" t="s">
        <v>64</v>
      </c>
      <c r="I210" s="39" t="s">
        <v>47</v>
      </c>
      <c r="J210" s="18">
        <v>-24305.317999999999</v>
      </c>
      <c r="K210" s="18">
        <v>0.188</v>
      </c>
      <c r="L210" s="18">
        <v>270852.34600000002</v>
      </c>
      <c r="M210" s="18">
        <v>0.192</v>
      </c>
      <c r="N210" s="39" t="s">
        <v>28</v>
      </c>
      <c r="O210" s="18">
        <v>1710.663</v>
      </c>
      <c r="P210" s="18">
        <v>0.20899999999999999</v>
      </c>
      <c r="Q210" s="18">
        <v>31973907.162999999</v>
      </c>
      <c r="R210" s="18">
        <v>0.20200000000000001</v>
      </c>
      <c r="S210" s="16">
        <f t="shared" si="20"/>
        <v>31.973907163</v>
      </c>
      <c r="T210" s="16">
        <f t="shared" si="22"/>
        <v>29775.829268421505</v>
      </c>
      <c r="U210" s="41">
        <f t="shared" si="21"/>
        <v>8464.1358125000006</v>
      </c>
      <c r="V210" s="18">
        <f t="shared" si="23"/>
        <v>32</v>
      </c>
      <c r="W210" s="154">
        <f t="shared" si="24"/>
        <v>930.49466463817203</v>
      </c>
    </row>
    <row r="211" spans="1:23" ht="16" customHeight="1">
      <c r="A211" s="37"/>
      <c r="B211" s="38" t="str">
        <f t="shared" si="19"/>
        <v>32-S</v>
      </c>
      <c r="C211" s="39">
        <v>32</v>
      </c>
      <c r="D211" s="40"/>
      <c r="E211" s="39">
        <v>0</v>
      </c>
      <c r="F211" s="39">
        <v>16</v>
      </c>
      <c r="G211" s="39">
        <v>16</v>
      </c>
      <c r="H211" s="39" t="s">
        <v>66</v>
      </c>
      <c r="I211" s="40"/>
      <c r="J211" s="18">
        <v>-26015.981</v>
      </c>
      <c r="K211" s="18">
        <v>0.112</v>
      </c>
      <c r="L211" s="18">
        <v>271780.65600000002</v>
      </c>
      <c r="M211" s="18">
        <v>0.12</v>
      </c>
      <c r="N211" s="39" t="s">
        <v>28</v>
      </c>
      <c r="O211" s="18">
        <v>-12685.287</v>
      </c>
      <c r="P211" s="18">
        <v>6.782</v>
      </c>
      <c r="Q211" s="18">
        <v>31972070.690000001</v>
      </c>
      <c r="R211" s="18">
        <v>0.121</v>
      </c>
      <c r="S211" s="16">
        <f t="shared" si="20"/>
        <v>31.972070690000002</v>
      </c>
      <c r="T211" s="16">
        <f t="shared" si="22"/>
        <v>29773.607865858052</v>
      </c>
      <c r="U211" s="41">
        <f t="shared" si="21"/>
        <v>8493.1455000000005</v>
      </c>
      <c r="V211" s="18">
        <f t="shared" si="23"/>
        <v>32</v>
      </c>
      <c r="W211" s="154">
        <f t="shared" si="24"/>
        <v>930.42524580806412</v>
      </c>
    </row>
    <row r="212" spans="1:23" ht="16" customHeight="1">
      <c r="A212" s="37"/>
      <c r="B212" s="38" t="str">
        <f t="shared" si="19"/>
        <v>32-Cl</v>
      </c>
      <c r="C212" s="39">
        <v>32</v>
      </c>
      <c r="D212" s="40"/>
      <c r="E212" s="39">
        <v>-2</v>
      </c>
      <c r="F212" s="39">
        <v>15</v>
      </c>
      <c r="G212" s="39">
        <v>17</v>
      </c>
      <c r="H212" s="39" t="s">
        <v>67</v>
      </c>
      <c r="I212" s="39" t="s">
        <v>39</v>
      </c>
      <c r="J212" s="18">
        <v>-13330.694</v>
      </c>
      <c r="K212" s="18">
        <v>6.782</v>
      </c>
      <c r="L212" s="18">
        <v>258313.016</v>
      </c>
      <c r="M212" s="18">
        <v>6.7830000000000004</v>
      </c>
      <c r="N212" s="39" t="s">
        <v>28</v>
      </c>
      <c r="O212" s="18">
        <v>-11151.612999999999</v>
      </c>
      <c r="P212" s="18">
        <v>50.457999999999998</v>
      </c>
      <c r="Q212" s="18">
        <v>31985688.908</v>
      </c>
      <c r="R212" s="18">
        <v>7.2809999999999997</v>
      </c>
      <c r="S212" s="16">
        <f t="shared" si="20"/>
        <v>31.985688908</v>
      </c>
      <c r="T212" s="16">
        <f t="shared" si="22"/>
        <v>29785.782409280397</v>
      </c>
      <c r="U212" s="41">
        <f t="shared" si="21"/>
        <v>8072.2817500000001</v>
      </c>
      <c r="V212" s="18">
        <f t="shared" si="23"/>
        <v>32</v>
      </c>
      <c r="W212" s="154">
        <f t="shared" si="24"/>
        <v>930.8057002900124</v>
      </c>
    </row>
    <row r="213" spans="1:23" ht="16" customHeight="1">
      <c r="A213" s="37"/>
      <c r="B213" s="38" t="str">
        <f t="shared" si="19"/>
        <v>32-Ar</v>
      </c>
      <c r="C213" s="39">
        <v>32</v>
      </c>
      <c r="D213" s="40"/>
      <c r="E213" s="39">
        <v>-4</v>
      </c>
      <c r="F213" s="39">
        <v>14</v>
      </c>
      <c r="G213" s="39">
        <v>18</v>
      </c>
      <c r="H213" s="39" t="s">
        <v>68</v>
      </c>
      <c r="I213" s="39" t="s">
        <v>54</v>
      </c>
      <c r="J213" s="18">
        <v>-2179.0810000000001</v>
      </c>
      <c r="K213" s="18">
        <v>50</v>
      </c>
      <c r="L213" s="18">
        <v>246379.049</v>
      </c>
      <c r="M213" s="18">
        <v>50</v>
      </c>
      <c r="N213" s="39" t="s">
        <v>28</v>
      </c>
      <c r="O213" s="18">
        <v>-22597</v>
      </c>
      <c r="P213" s="18">
        <v>505</v>
      </c>
      <c r="Q213" s="18">
        <v>31997660.66</v>
      </c>
      <c r="R213" s="18">
        <v>53.677</v>
      </c>
      <c r="S213" s="16">
        <f t="shared" si="20"/>
        <v>31.997660660000001</v>
      </c>
      <c r="T213" s="16">
        <f t="shared" si="22"/>
        <v>29796.4232801367</v>
      </c>
      <c r="U213" s="41">
        <f t="shared" si="21"/>
        <v>7699.34528125</v>
      </c>
      <c r="V213" s="18">
        <f t="shared" si="23"/>
        <v>32</v>
      </c>
      <c r="W213" s="154">
        <f t="shared" si="24"/>
        <v>931.13822750427187</v>
      </c>
    </row>
    <row r="214" spans="1:23" ht="16" customHeight="1">
      <c r="A214" s="37"/>
      <c r="B214" s="38" t="str">
        <f t="shared" si="19"/>
        <v>32-K</v>
      </c>
      <c r="C214" s="39">
        <v>32</v>
      </c>
      <c r="D214" s="40"/>
      <c r="E214" s="39">
        <v>-6</v>
      </c>
      <c r="F214" s="39">
        <v>13</v>
      </c>
      <c r="G214" s="39">
        <v>19</v>
      </c>
      <c r="H214" s="39" t="s">
        <v>70</v>
      </c>
      <c r="I214" s="39" t="s">
        <v>37</v>
      </c>
      <c r="J214" s="18">
        <v>20418</v>
      </c>
      <c r="K214" s="18">
        <v>503</v>
      </c>
      <c r="L214" s="18">
        <v>222999</v>
      </c>
      <c r="M214" s="18">
        <v>503</v>
      </c>
      <c r="N214" s="39" t="s">
        <v>28</v>
      </c>
      <c r="O214" s="18" t="s">
        <v>30</v>
      </c>
      <c r="P214" s="42"/>
      <c r="Q214" s="18">
        <v>32021920</v>
      </c>
      <c r="R214" s="18">
        <v>540</v>
      </c>
      <c r="S214" s="16">
        <f t="shared" si="20"/>
        <v>32.021920000000001</v>
      </c>
      <c r="T214" s="16">
        <f t="shared" si="22"/>
        <v>29818.509960756761</v>
      </c>
      <c r="U214" s="41">
        <f t="shared" si="21"/>
        <v>6968.71875</v>
      </c>
      <c r="V214" s="18">
        <f t="shared" si="23"/>
        <v>32</v>
      </c>
      <c r="W214" s="154">
        <f t="shared" si="24"/>
        <v>931.82843627364878</v>
      </c>
    </row>
    <row r="215" spans="1:23" ht="16" customHeight="1">
      <c r="A215" s="37"/>
      <c r="B215" s="38" t="str">
        <f t="shared" si="19"/>
        <v>33-Na</v>
      </c>
      <c r="C215" s="39">
        <v>33</v>
      </c>
      <c r="D215" s="39">
        <v>0</v>
      </c>
      <c r="E215" s="39">
        <v>11</v>
      </c>
      <c r="F215" s="39">
        <v>22</v>
      </c>
      <c r="G215" s="39">
        <v>11</v>
      </c>
      <c r="H215" s="39" t="s">
        <v>57</v>
      </c>
      <c r="I215" s="39" t="s">
        <v>37</v>
      </c>
      <c r="J215" s="18">
        <v>25509.891</v>
      </c>
      <c r="K215" s="18">
        <v>1491.3219999999999</v>
      </c>
      <c r="L215" s="18">
        <v>232237.87400000001</v>
      </c>
      <c r="M215" s="18">
        <v>1491.3219999999999</v>
      </c>
      <c r="N215" s="39" t="s">
        <v>28</v>
      </c>
      <c r="O215" s="18">
        <v>20305.657999999999</v>
      </c>
      <c r="P215" s="18">
        <v>1498.443</v>
      </c>
      <c r="Q215" s="18">
        <v>33027386</v>
      </c>
      <c r="R215" s="18">
        <v>1601</v>
      </c>
      <c r="S215" s="16">
        <f t="shared" si="20"/>
        <v>33.027386</v>
      </c>
      <c r="T215" s="16">
        <f t="shared" si="22"/>
        <v>30759.181037215021</v>
      </c>
      <c r="U215" s="41">
        <f t="shared" si="21"/>
        <v>7037.5113333333338</v>
      </c>
      <c r="V215" s="18">
        <f t="shared" si="23"/>
        <v>33</v>
      </c>
      <c r="W215" s="154">
        <f t="shared" si="24"/>
        <v>932.09639506712188</v>
      </c>
    </row>
    <row r="216" spans="1:23" ht="16" customHeight="1">
      <c r="A216" s="37"/>
      <c r="B216" s="38" t="str">
        <f t="shared" si="19"/>
        <v>33-Mg</v>
      </c>
      <c r="C216" s="39">
        <v>33</v>
      </c>
      <c r="D216" s="40"/>
      <c r="E216" s="39">
        <v>9</v>
      </c>
      <c r="F216" s="39">
        <v>21</v>
      </c>
      <c r="G216" s="39">
        <v>12</v>
      </c>
      <c r="H216" s="39" t="s">
        <v>59</v>
      </c>
      <c r="I216" s="39" t="s">
        <v>37</v>
      </c>
      <c r="J216" s="18">
        <v>5204.2330000000002</v>
      </c>
      <c r="K216" s="18">
        <v>145.91499999999999</v>
      </c>
      <c r="L216" s="18">
        <v>251761.179</v>
      </c>
      <c r="M216" s="18">
        <v>145.91499999999999</v>
      </c>
      <c r="N216" s="39" t="s">
        <v>28</v>
      </c>
      <c r="O216" s="18">
        <v>13709.156000000001</v>
      </c>
      <c r="P216" s="18">
        <v>159.922</v>
      </c>
      <c r="Q216" s="18">
        <v>33005586.975000001</v>
      </c>
      <c r="R216" s="18">
        <v>156.64599999999999</v>
      </c>
      <c r="S216" s="16">
        <f t="shared" si="20"/>
        <v>33.005586975</v>
      </c>
      <c r="T216" s="16">
        <f t="shared" si="22"/>
        <v>30738.364644927682</v>
      </c>
      <c r="U216" s="41">
        <f t="shared" si="21"/>
        <v>7629.1266363636369</v>
      </c>
      <c r="V216" s="18">
        <f t="shared" si="23"/>
        <v>33</v>
      </c>
      <c r="W216" s="154">
        <f t="shared" si="24"/>
        <v>931.4655953008388</v>
      </c>
    </row>
    <row r="217" spans="1:23" ht="16" customHeight="1">
      <c r="A217" s="37"/>
      <c r="B217" s="38" t="str">
        <f t="shared" si="19"/>
        <v>33-Al</v>
      </c>
      <c r="C217" s="39">
        <v>33</v>
      </c>
      <c r="D217" s="40"/>
      <c r="E217" s="39">
        <v>7</v>
      </c>
      <c r="F217" s="39">
        <v>20</v>
      </c>
      <c r="G217" s="39">
        <v>13</v>
      </c>
      <c r="H217" s="39" t="s">
        <v>60</v>
      </c>
      <c r="I217" s="39" t="s">
        <v>37</v>
      </c>
      <c r="J217" s="18">
        <v>-8504.9230000000007</v>
      </c>
      <c r="K217" s="18">
        <v>65.450999999999993</v>
      </c>
      <c r="L217" s="18">
        <v>264687.98200000002</v>
      </c>
      <c r="M217" s="18">
        <v>65.451999999999998</v>
      </c>
      <c r="N217" s="39" t="s">
        <v>28</v>
      </c>
      <c r="O217" s="18">
        <v>11987.457</v>
      </c>
      <c r="P217" s="18">
        <v>67.328999999999994</v>
      </c>
      <c r="Q217" s="18">
        <v>32990869.587000001</v>
      </c>
      <c r="R217" s="18">
        <v>70.265000000000001</v>
      </c>
      <c r="S217" s="16">
        <f t="shared" si="20"/>
        <v>32.990869586999999</v>
      </c>
      <c r="T217" s="16">
        <f t="shared" si="22"/>
        <v>30724.144752288452</v>
      </c>
      <c r="U217" s="41">
        <f t="shared" si="21"/>
        <v>8020.8479393939397</v>
      </c>
      <c r="V217" s="18">
        <f t="shared" si="23"/>
        <v>33</v>
      </c>
      <c r="W217" s="154">
        <f t="shared" si="24"/>
        <v>931.03468946328644</v>
      </c>
    </row>
    <row r="218" spans="1:23" ht="16" customHeight="1">
      <c r="A218" s="37"/>
      <c r="B218" s="38" t="str">
        <f t="shared" si="19"/>
        <v>33-Si</v>
      </c>
      <c r="C218" s="39">
        <v>33</v>
      </c>
      <c r="D218" s="40"/>
      <c r="E218" s="39">
        <v>5</v>
      </c>
      <c r="F218" s="39">
        <v>19</v>
      </c>
      <c r="G218" s="39">
        <v>14</v>
      </c>
      <c r="H218" s="39" t="s">
        <v>63</v>
      </c>
      <c r="I218" s="39" t="s">
        <v>71</v>
      </c>
      <c r="J218" s="18">
        <v>-20492.381000000001</v>
      </c>
      <c r="K218" s="18">
        <v>15.791</v>
      </c>
      <c r="L218" s="18">
        <v>275893.08600000001</v>
      </c>
      <c r="M218" s="18">
        <v>15.791</v>
      </c>
      <c r="N218" s="39" t="s">
        <v>28</v>
      </c>
      <c r="O218" s="18">
        <v>5845.3469999999998</v>
      </c>
      <c r="P218" s="18">
        <v>15.829000000000001</v>
      </c>
      <c r="Q218" s="18">
        <v>32978000.52</v>
      </c>
      <c r="R218" s="18">
        <v>16.952999999999999</v>
      </c>
      <c r="S218" s="16">
        <f t="shared" si="20"/>
        <v>32.978000520000002</v>
      </c>
      <c r="T218" s="16">
        <f t="shared" si="22"/>
        <v>30711.646558858894</v>
      </c>
      <c r="U218" s="41">
        <f t="shared" si="21"/>
        <v>8360.396545454545</v>
      </c>
      <c r="V218" s="18">
        <f t="shared" si="23"/>
        <v>33</v>
      </c>
      <c r="W218" s="154">
        <f t="shared" si="24"/>
        <v>930.6559563290574</v>
      </c>
    </row>
    <row r="219" spans="1:23" ht="16" customHeight="1">
      <c r="A219" s="37"/>
      <c r="B219" s="38" t="str">
        <f t="shared" si="19"/>
        <v>33-P</v>
      </c>
      <c r="C219" s="39">
        <v>33</v>
      </c>
      <c r="D219" s="40"/>
      <c r="E219" s="39">
        <v>3</v>
      </c>
      <c r="F219" s="39">
        <v>18</v>
      </c>
      <c r="G219" s="39">
        <v>15</v>
      </c>
      <c r="H219" s="39" t="s">
        <v>64</v>
      </c>
      <c r="I219" s="39" t="s">
        <v>40</v>
      </c>
      <c r="J219" s="18">
        <v>-26337.726999999999</v>
      </c>
      <c r="K219" s="18">
        <v>1.095</v>
      </c>
      <c r="L219" s="18">
        <v>280956.07900000003</v>
      </c>
      <c r="M219" s="18">
        <v>1.0960000000000001</v>
      </c>
      <c r="N219" s="39" t="s">
        <v>28</v>
      </c>
      <c r="O219" s="18">
        <v>248.50800000000001</v>
      </c>
      <c r="P219" s="18">
        <v>1.0900000000000001</v>
      </c>
      <c r="Q219" s="18">
        <v>32971725.280999999</v>
      </c>
      <c r="R219" s="18">
        <v>1.1759999999999999</v>
      </c>
      <c r="S219" s="16">
        <f t="shared" si="20"/>
        <v>32.971725280999998</v>
      </c>
      <c r="T219" s="16">
        <f t="shared" si="22"/>
        <v>30705.290474108671</v>
      </c>
      <c r="U219" s="41">
        <f t="shared" si="21"/>
        <v>8513.8205757575761</v>
      </c>
      <c r="V219" s="18">
        <f t="shared" si="23"/>
        <v>33</v>
      </c>
      <c r="W219" s="154">
        <f t="shared" si="24"/>
        <v>930.46334770026272</v>
      </c>
    </row>
    <row r="220" spans="1:23" ht="16" customHeight="1">
      <c r="A220" s="37"/>
      <c r="B220" s="38" t="str">
        <f t="shared" si="19"/>
        <v>33-S</v>
      </c>
      <c r="C220" s="39">
        <v>33</v>
      </c>
      <c r="D220" s="40"/>
      <c r="E220" s="39">
        <v>1</v>
      </c>
      <c r="F220" s="39">
        <v>17</v>
      </c>
      <c r="G220" s="39">
        <v>16</v>
      </c>
      <c r="H220" s="39" t="s">
        <v>66</v>
      </c>
      <c r="I220" s="40"/>
      <c r="J220" s="18">
        <v>-26586.235000000001</v>
      </c>
      <c r="K220" s="18">
        <v>0.109</v>
      </c>
      <c r="L220" s="18">
        <v>280422.23300000001</v>
      </c>
      <c r="M220" s="18">
        <v>0.11799999999999999</v>
      </c>
      <c r="N220" s="39" t="s">
        <v>28</v>
      </c>
      <c r="O220" s="18">
        <v>-5582.7240000000002</v>
      </c>
      <c r="P220" s="18">
        <v>0.501</v>
      </c>
      <c r="Q220" s="18">
        <v>32971458.497000001</v>
      </c>
      <c r="R220" s="18">
        <v>0.11700000000000001</v>
      </c>
      <c r="S220" s="16">
        <f t="shared" si="20"/>
        <v>32.971458497</v>
      </c>
      <c r="T220" s="16">
        <f t="shared" si="22"/>
        <v>30704.531226826002</v>
      </c>
      <c r="U220" s="41">
        <f t="shared" si="21"/>
        <v>8497.6434242424239</v>
      </c>
      <c r="V220" s="18">
        <f t="shared" si="23"/>
        <v>33</v>
      </c>
      <c r="W220" s="154">
        <f t="shared" si="24"/>
        <v>930.44034020684853</v>
      </c>
    </row>
    <row r="221" spans="1:23" ht="16" customHeight="1">
      <c r="A221" s="37"/>
      <c r="B221" s="38" t="str">
        <f t="shared" si="19"/>
        <v>33-Cl</v>
      </c>
      <c r="C221" s="39">
        <v>33</v>
      </c>
      <c r="D221" s="40"/>
      <c r="E221" s="39">
        <v>-1</v>
      </c>
      <c r="F221" s="39">
        <v>16</v>
      </c>
      <c r="G221" s="39">
        <v>17</v>
      </c>
      <c r="H221" s="39" t="s">
        <v>67</v>
      </c>
      <c r="I221" s="39" t="s">
        <v>65</v>
      </c>
      <c r="J221" s="18">
        <v>-21003.511999999999</v>
      </c>
      <c r="K221" s="18">
        <v>0.51200000000000001</v>
      </c>
      <c r="L221" s="18">
        <v>274057.15600000002</v>
      </c>
      <c r="M221" s="18">
        <v>0.51400000000000001</v>
      </c>
      <c r="N221" s="39" t="s">
        <v>28</v>
      </c>
      <c r="O221" s="18">
        <v>-11622.174999999999</v>
      </c>
      <c r="P221" s="18">
        <v>30.004999999999999</v>
      </c>
      <c r="Q221" s="18">
        <v>32977451.798</v>
      </c>
      <c r="R221" s="18">
        <v>0.55000000000000004</v>
      </c>
      <c r="S221" s="16">
        <f t="shared" si="20"/>
        <v>32.977451797999997</v>
      </c>
      <c r="T221" s="16">
        <f t="shared" si="22"/>
        <v>30709.603208749173</v>
      </c>
      <c r="U221" s="41">
        <f t="shared" si="21"/>
        <v>8304.7623030303039</v>
      </c>
      <c r="V221" s="18">
        <f t="shared" si="23"/>
        <v>33</v>
      </c>
      <c r="W221" s="154">
        <f t="shared" si="24"/>
        <v>930.59403662876286</v>
      </c>
    </row>
    <row r="222" spans="1:23" ht="16" customHeight="1">
      <c r="A222" s="37"/>
      <c r="B222" s="38" t="str">
        <f t="shared" si="19"/>
        <v>33-Ar</v>
      </c>
      <c r="C222" s="39">
        <v>33</v>
      </c>
      <c r="D222" s="40"/>
      <c r="E222" s="39">
        <v>-3</v>
      </c>
      <c r="F222" s="39">
        <v>15</v>
      </c>
      <c r="G222" s="39">
        <v>18</v>
      </c>
      <c r="H222" s="39" t="s">
        <v>68</v>
      </c>
      <c r="I222" s="39" t="s">
        <v>42</v>
      </c>
      <c r="J222" s="18">
        <v>-9381.3359999999993</v>
      </c>
      <c r="K222" s="18">
        <v>30.001000000000001</v>
      </c>
      <c r="L222" s="18">
        <v>261652.628</v>
      </c>
      <c r="M222" s="18">
        <v>30.001000000000001</v>
      </c>
      <c r="N222" s="39" t="s">
        <v>28</v>
      </c>
      <c r="O222" s="18">
        <v>-16144</v>
      </c>
      <c r="P222" s="18">
        <v>198</v>
      </c>
      <c r="Q222" s="18">
        <v>32989928.719000001</v>
      </c>
      <c r="R222" s="18">
        <v>32.207000000000001</v>
      </c>
      <c r="S222" s="16">
        <f t="shared" si="20"/>
        <v>32.989928718999998</v>
      </c>
      <c r="T222" s="16">
        <f t="shared" si="22"/>
        <v>30720.714641303388</v>
      </c>
      <c r="U222" s="41">
        <f t="shared" si="21"/>
        <v>7928.8675151515154</v>
      </c>
      <c r="V222" s="18">
        <f t="shared" si="23"/>
        <v>33</v>
      </c>
      <c r="W222" s="154">
        <f t="shared" si="24"/>
        <v>930.93074670616329</v>
      </c>
    </row>
    <row r="223" spans="1:23" ht="16" customHeight="1">
      <c r="A223" s="37"/>
      <c r="B223" s="38" t="str">
        <f t="shared" si="19"/>
        <v>33-K</v>
      </c>
      <c r="C223" s="39">
        <v>33</v>
      </c>
      <c r="D223" s="40"/>
      <c r="E223" s="39">
        <v>-5</v>
      </c>
      <c r="F223" s="39">
        <v>14</v>
      </c>
      <c r="G223" s="39">
        <v>19</v>
      </c>
      <c r="H223" s="39" t="s">
        <v>70</v>
      </c>
      <c r="I223" s="39" t="s">
        <v>37</v>
      </c>
      <c r="J223" s="18">
        <v>6763</v>
      </c>
      <c r="K223" s="18">
        <v>196</v>
      </c>
      <c r="L223" s="18">
        <v>244726</v>
      </c>
      <c r="M223" s="18">
        <v>196</v>
      </c>
      <c r="N223" s="39" t="s">
        <v>28</v>
      </c>
      <c r="O223" s="18" t="s">
        <v>30</v>
      </c>
      <c r="P223" s="42"/>
      <c r="Q223" s="18">
        <v>33007260</v>
      </c>
      <c r="R223" s="18">
        <v>210</v>
      </c>
      <c r="S223" s="16">
        <f t="shared" si="20"/>
        <v>33.007260000000002</v>
      </c>
      <c r="T223" s="16">
        <f t="shared" si="22"/>
        <v>30736.34787920173</v>
      </c>
      <c r="U223" s="41">
        <f t="shared" si="21"/>
        <v>7415.939393939394</v>
      </c>
      <c r="V223" s="18">
        <f t="shared" si="23"/>
        <v>33</v>
      </c>
      <c r="W223" s="154">
        <f t="shared" si="24"/>
        <v>931.4044811879312</v>
      </c>
    </row>
    <row r="224" spans="1:23" ht="16" customHeight="1">
      <c r="A224" s="37"/>
      <c r="B224" s="38" t="str">
        <f t="shared" si="19"/>
        <v>34-Na</v>
      </c>
      <c r="C224" s="39">
        <v>34</v>
      </c>
      <c r="D224" s="39">
        <v>0</v>
      </c>
      <c r="E224" s="39">
        <v>12</v>
      </c>
      <c r="F224" s="39">
        <v>23</v>
      </c>
      <c r="G224" s="39">
        <v>11</v>
      </c>
      <c r="H224" s="39" t="s">
        <v>57</v>
      </c>
      <c r="I224" s="39" t="s">
        <v>37</v>
      </c>
      <c r="J224" s="18">
        <v>32509</v>
      </c>
      <c r="K224" s="18">
        <v>1053</v>
      </c>
      <c r="L224" s="18">
        <v>233310</v>
      </c>
      <c r="M224" s="18">
        <v>1053</v>
      </c>
      <c r="N224" s="39" t="s">
        <v>28</v>
      </c>
      <c r="O224" s="18">
        <v>24058</v>
      </c>
      <c r="P224" s="18">
        <v>1085</v>
      </c>
      <c r="Q224" s="18">
        <v>34034900</v>
      </c>
      <c r="R224" s="18">
        <v>1130</v>
      </c>
      <c r="S224" s="16">
        <f t="shared" si="20"/>
        <v>34.0349</v>
      </c>
      <c r="T224" s="16">
        <f t="shared" si="22"/>
        <v>31697.673895075419</v>
      </c>
      <c r="U224" s="41">
        <f t="shared" si="21"/>
        <v>6862.0588235294117</v>
      </c>
      <c r="V224" s="18">
        <f t="shared" si="23"/>
        <v>34</v>
      </c>
      <c r="W224" s="154">
        <f t="shared" si="24"/>
        <v>932.28452632574761</v>
      </c>
    </row>
    <row r="225" spans="1:23" ht="16" customHeight="1">
      <c r="A225" s="37"/>
      <c r="B225" s="38" t="str">
        <f t="shared" si="19"/>
        <v>34-Mg</v>
      </c>
      <c r="C225" s="39">
        <v>34</v>
      </c>
      <c r="D225" s="40"/>
      <c r="E225" s="39">
        <v>10</v>
      </c>
      <c r="F225" s="39">
        <v>22</v>
      </c>
      <c r="G225" s="39">
        <v>12</v>
      </c>
      <c r="H225" s="39" t="s">
        <v>59</v>
      </c>
      <c r="I225" s="39" t="s">
        <v>37</v>
      </c>
      <c r="J225" s="18">
        <v>8450.9220000000005</v>
      </c>
      <c r="K225" s="18">
        <v>262.661</v>
      </c>
      <c r="L225" s="18">
        <v>256585.81299999999</v>
      </c>
      <c r="M225" s="18">
        <v>262.661</v>
      </c>
      <c r="N225" s="39" t="s">
        <v>28</v>
      </c>
      <c r="O225" s="18">
        <v>11313.165000000001</v>
      </c>
      <c r="P225" s="18">
        <v>277.73899999999998</v>
      </c>
      <c r="Q225" s="18">
        <v>34009072.439999998</v>
      </c>
      <c r="R225" s="18">
        <v>281.97800000000001</v>
      </c>
      <c r="S225" s="16">
        <f t="shared" si="20"/>
        <v>34.009072439999997</v>
      </c>
      <c r="T225" s="16">
        <f t="shared" si="22"/>
        <v>31673.104948158423</v>
      </c>
      <c r="U225" s="41">
        <f t="shared" si="21"/>
        <v>7546.6415588235295</v>
      </c>
      <c r="V225" s="18">
        <f t="shared" si="23"/>
        <v>34</v>
      </c>
      <c r="W225" s="154">
        <f t="shared" si="24"/>
        <v>931.56191023995359</v>
      </c>
    </row>
    <row r="226" spans="1:23" ht="16" customHeight="1">
      <c r="A226" s="37"/>
      <c r="B226" s="38" t="str">
        <f t="shared" si="19"/>
        <v>34-Al</v>
      </c>
      <c r="C226" s="39">
        <v>34</v>
      </c>
      <c r="D226" s="40"/>
      <c r="E226" s="39">
        <v>8</v>
      </c>
      <c r="F226" s="39">
        <v>21</v>
      </c>
      <c r="G226" s="39">
        <v>13</v>
      </c>
      <c r="H226" s="39" t="s">
        <v>60</v>
      </c>
      <c r="I226" s="39" t="s">
        <v>37</v>
      </c>
      <c r="J226" s="18">
        <v>-2862.2429999999999</v>
      </c>
      <c r="K226" s="18">
        <v>90.268000000000001</v>
      </c>
      <c r="L226" s="18">
        <v>267116.62400000001</v>
      </c>
      <c r="M226" s="18">
        <v>90.268000000000001</v>
      </c>
      <c r="N226" s="39" t="s">
        <v>28</v>
      </c>
      <c r="O226" s="18">
        <v>17094.319</v>
      </c>
      <c r="P226" s="18">
        <v>91.364999999999995</v>
      </c>
      <c r="Q226" s="18">
        <v>33996927.255000003</v>
      </c>
      <c r="R226" s="18">
        <v>96.906000000000006</v>
      </c>
      <c r="S226" s="16">
        <f t="shared" si="20"/>
        <v>33.996927255000003</v>
      </c>
      <c r="T226" s="16">
        <f t="shared" si="22"/>
        <v>31661.281046189768</v>
      </c>
      <c r="U226" s="41">
        <f t="shared" si="21"/>
        <v>7856.3712941176473</v>
      </c>
      <c r="V226" s="18">
        <f t="shared" si="23"/>
        <v>34</v>
      </c>
      <c r="W226" s="154">
        <f t="shared" si="24"/>
        <v>931.21414841734611</v>
      </c>
    </row>
    <row r="227" spans="1:23" ht="16" customHeight="1">
      <c r="A227" s="37"/>
      <c r="B227" s="38" t="str">
        <f t="shared" si="19"/>
        <v>34-Si</v>
      </c>
      <c r="C227" s="39">
        <v>34</v>
      </c>
      <c r="D227" s="40"/>
      <c r="E227" s="39">
        <v>6</v>
      </c>
      <c r="F227" s="39">
        <v>20</v>
      </c>
      <c r="G227" s="39">
        <v>14</v>
      </c>
      <c r="H227" s="39" t="s">
        <v>63</v>
      </c>
      <c r="I227" s="39" t="s">
        <v>72</v>
      </c>
      <c r="J227" s="18">
        <v>-19956.562000000002</v>
      </c>
      <c r="K227" s="18">
        <v>14.118</v>
      </c>
      <c r="L227" s="18">
        <v>283428.59000000003</v>
      </c>
      <c r="M227" s="18">
        <v>14.118</v>
      </c>
      <c r="N227" s="39" t="s">
        <v>28</v>
      </c>
      <c r="O227" s="18">
        <v>4600.9870000000001</v>
      </c>
      <c r="P227" s="18">
        <v>14.976000000000001</v>
      </c>
      <c r="Q227" s="18">
        <v>33978575.744999997</v>
      </c>
      <c r="R227" s="18">
        <v>15.157</v>
      </c>
      <c r="S227" s="16">
        <f t="shared" si="20"/>
        <v>33.978575745000001</v>
      </c>
      <c r="T227" s="16">
        <f t="shared" si="22"/>
        <v>31643.675992111988</v>
      </c>
      <c r="U227" s="41">
        <f t="shared" si="21"/>
        <v>8336.1350000000002</v>
      </c>
      <c r="V227" s="18">
        <f t="shared" si="23"/>
        <v>34</v>
      </c>
      <c r="W227" s="154">
        <f t="shared" si="24"/>
        <v>930.69635270917615</v>
      </c>
    </row>
    <row r="228" spans="1:23" ht="16" customHeight="1">
      <c r="A228" s="37"/>
      <c r="B228" s="38" t="str">
        <f t="shared" si="19"/>
        <v>34-P</v>
      </c>
      <c r="C228" s="39">
        <v>34</v>
      </c>
      <c r="D228" s="40"/>
      <c r="E228" s="39">
        <v>4</v>
      </c>
      <c r="F228" s="39">
        <v>19</v>
      </c>
      <c r="G228" s="39">
        <v>15</v>
      </c>
      <c r="H228" s="39" t="s">
        <v>64</v>
      </c>
      <c r="I228" s="39" t="s">
        <v>48</v>
      </c>
      <c r="J228" s="18">
        <v>-24557.548999999999</v>
      </c>
      <c r="K228" s="18">
        <v>5.0060000000000002</v>
      </c>
      <c r="L228" s="18">
        <v>287247.223</v>
      </c>
      <c r="M228" s="18">
        <v>5.0060000000000002</v>
      </c>
      <c r="N228" s="39" t="s">
        <v>28</v>
      </c>
      <c r="O228" s="18">
        <v>5374.3010000000004</v>
      </c>
      <c r="P228" s="18">
        <v>5.0060000000000002</v>
      </c>
      <c r="Q228" s="18">
        <v>33973636.380999997</v>
      </c>
      <c r="R228" s="18">
        <v>5.3739999999999997</v>
      </c>
      <c r="S228" s="16">
        <f t="shared" si="20"/>
        <v>33.973636380999999</v>
      </c>
      <c r="T228" s="16">
        <f t="shared" si="22"/>
        <v>31638.564266394489</v>
      </c>
      <c r="U228" s="41">
        <f t="shared" si="21"/>
        <v>8448.4477352941176</v>
      </c>
      <c r="V228" s="18">
        <f t="shared" si="23"/>
        <v>34</v>
      </c>
      <c r="W228" s="154">
        <f t="shared" si="24"/>
        <v>930.54600783513206</v>
      </c>
    </row>
    <row r="229" spans="1:23" ht="16" customHeight="1">
      <c r="A229" s="37"/>
      <c r="B229" s="38" t="str">
        <f t="shared" si="19"/>
        <v>34-S</v>
      </c>
      <c r="C229" s="39">
        <v>34</v>
      </c>
      <c r="D229" s="40"/>
      <c r="E229" s="39">
        <v>2</v>
      </c>
      <c r="F229" s="39">
        <v>18</v>
      </c>
      <c r="G229" s="39">
        <v>16</v>
      </c>
      <c r="H229" s="39" t="s">
        <v>66</v>
      </c>
      <c r="I229" s="40"/>
      <c r="J229" s="18">
        <v>-29931.85</v>
      </c>
      <c r="K229" s="18">
        <v>9.8000000000000004E-2</v>
      </c>
      <c r="L229" s="18">
        <v>291839.17099999997</v>
      </c>
      <c r="M229" s="18">
        <v>0.108</v>
      </c>
      <c r="N229" s="39" t="s">
        <v>28</v>
      </c>
      <c r="O229" s="18">
        <v>-5491.2839999999997</v>
      </c>
      <c r="P229" s="18">
        <v>7.0999999999999994E-2</v>
      </c>
      <c r="Q229" s="18">
        <v>33967866.831</v>
      </c>
      <c r="R229" s="18">
        <v>0.106</v>
      </c>
      <c r="S229" s="16">
        <f t="shared" si="20"/>
        <v>33.967866831000002</v>
      </c>
      <c r="T229" s="16">
        <f t="shared" si="22"/>
        <v>31632.679227718872</v>
      </c>
      <c r="U229" s="41">
        <f t="shared" si="21"/>
        <v>8583.5050294117646</v>
      </c>
      <c r="V229" s="18">
        <f t="shared" si="23"/>
        <v>34</v>
      </c>
      <c r="W229" s="154">
        <f t="shared" si="24"/>
        <v>930.37291846231983</v>
      </c>
    </row>
    <row r="230" spans="1:23" ht="16" customHeight="1">
      <c r="A230" s="37"/>
      <c r="B230" s="38" t="str">
        <f t="shared" si="19"/>
        <v>34-Cl</v>
      </c>
      <c r="C230" s="39">
        <v>34</v>
      </c>
      <c r="D230" s="40"/>
      <c r="E230" s="39">
        <v>0</v>
      </c>
      <c r="F230" s="39">
        <v>17</v>
      </c>
      <c r="G230" s="39">
        <v>17</v>
      </c>
      <c r="H230" s="39" t="s">
        <v>67</v>
      </c>
      <c r="I230" s="39" t="s">
        <v>65</v>
      </c>
      <c r="J230" s="18">
        <v>-24440.565999999999</v>
      </c>
      <c r="K230" s="18">
        <v>0.12</v>
      </c>
      <c r="L230" s="18">
        <v>285565.53399999999</v>
      </c>
      <c r="M230" s="18">
        <v>0.128</v>
      </c>
      <c r="N230" s="39" t="s">
        <v>28</v>
      </c>
      <c r="O230" s="18">
        <v>-6062.3019999999997</v>
      </c>
      <c r="P230" s="18">
        <v>3.0129999999999999</v>
      </c>
      <c r="Q230" s="18">
        <v>33973761.967</v>
      </c>
      <c r="R230" s="18">
        <v>0.129</v>
      </c>
      <c r="S230" s="16">
        <f t="shared" si="20"/>
        <v>33.973761967000002</v>
      </c>
      <c r="T230" s="16">
        <f t="shared" si="22"/>
        <v>31637.659769571343</v>
      </c>
      <c r="U230" s="41">
        <f t="shared" si="21"/>
        <v>8398.986294117647</v>
      </c>
      <c r="V230" s="18">
        <f t="shared" si="23"/>
        <v>34</v>
      </c>
      <c r="W230" s="154">
        <f t="shared" si="24"/>
        <v>930.51940498739248</v>
      </c>
    </row>
    <row r="231" spans="1:23" ht="16" customHeight="1">
      <c r="A231" s="37"/>
      <c r="B231" s="38" t="str">
        <f t="shared" si="19"/>
        <v>34-Ar</v>
      </c>
      <c r="C231" s="39">
        <v>34</v>
      </c>
      <c r="D231" s="40"/>
      <c r="E231" s="39">
        <v>-2</v>
      </c>
      <c r="F231" s="39">
        <v>16</v>
      </c>
      <c r="G231" s="39">
        <v>18</v>
      </c>
      <c r="H231" s="39" t="s">
        <v>68</v>
      </c>
      <c r="I231" s="39" t="s">
        <v>62</v>
      </c>
      <c r="J231" s="18">
        <v>-18378.263999999999</v>
      </c>
      <c r="K231" s="18">
        <v>3.0110000000000001</v>
      </c>
      <c r="L231" s="18">
        <v>278720.87800000003</v>
      </c>
      <c r="M231" s="18">
        <v>3.0110000000000001</v>
      </c>
      <c r="N231" s="39" t="s">
        <v>28</v>
      </c>
      <c r="O231" s="18">
        <v>-16897</v>
      </c>
      <c r="P231" s="18">
        <v>298</v>
      </c>
      <c r="Q231" s="18">
        <v>33980270.118000001</v>
      </c>
      <c r="R231" s="18">
        <v>3.2320000000000002</v>
      </c>
      <c r="S231" s="16">
        <f t="shared" si="20"/>
        <v>33.980270118</v>
      </c>
      <c r="T231" s="16">
        <f t="shared" si="22"/>
        <v>31643.211330982118</v>
      </c>
      <c r="U231" s="41">
        <f t="shared" si="21"/>
        <v>8197.6728823529411</v>
      </c>
      <c r="V231" s="18">
        <f t="shared" si="23"/>
        <v>34</v>
      </c>
      <c r="W231" s="154">
        <f t="shared" si="24"/>
        <v>930.68268620535639</v>
      </c>
    </row>
    <row r="232" spans="1:23" ht="16" customHeight="1">
      <c r="A232" s="37"/>
      <c r="B232" s="38" t="str">
        <f t="shared" si="19"/>
        <v>34-K</v>
      </c>
      <c r="C232" s="39">
        <v>34</v>
      </c>
      <c r="D232" s="40"/>
      <c r="E232" s="39">
        <v>-4</v>
      </c>
      <c r="F232" s="39">
        <v>15</v>
      </c>
      <c r="G232" s="39">
        <v>19</v>
      </c>
      <c r="H232" s="39" t="s">
        <v>70</v>
      </c>
      <c r="I232" s="39" t="s">
        <v>37</v>
      </c>
      <c r="J232" s="18">
        <v>-1481</v>
      </c>
      <c r="K232" s="18">
        <v>298</v>
      </c>
      <c r="L232" s="18">
        <v>261041</v>
      </c>
      <c r="M232" s="18">
        <v>298</v>
      </c>
      <c r="N232" s="39" t="s">
        <v>28</v>
      </c>
      <c r="O232" s="18">
        <v>-14634</v>
      </c>
      <c r="P232" s="18">
        <v>422</v>
      </c>
      <c r="Q232" s="18">
        <v>33998410</v>
      </c>
      <c r="R232" s="18">
        <v>320</v>
      </c>
      <c r="S232" s="16">
        <f t="shared" si="20"/>
        <v>33.99841</v>
      </c>
      <c r="T232" s="16">
        <f t="shared" si="22"/>
        <v>31659.597775548908</v>
      </c>
      <c r="U232" s="41">
        <f t="shared" si="21"/>
        <v>7677.6764705882351</v>
      </c>
      <c r="V232" s="18">
        <f t="shared" si="23"/>
        <v>34</v>
      </c>
      <c r="W232" s="154">
        <f t="shared" si="24"/>
        <v>931.16464045732084</v>
      </c>
    </row>
    <row r="233" spans="1:23" ht="16" customHeight="1">
      <c r="A233" s="37"/>
      <c r="B233" s="38" t="str">
        <f t="shared" si="19"/>
        <v>34-Ca</v>
      </c>
      <c r="C233" s="39">
        <v>34</v>
      </c>
      <c r="D233" s="40"/>
      <c r="E233" s="39">
        <v>-6</v>
      </c>
      <c r="F233" s="39">
        <v>14</v>
      </c>
      <c r="G233" s="39">
        <v>20</v>
      </c>
      <c r="H233" s="39" t="s">
        <v>73</v>
      </c>
      <c r="I233" s="39" t="s">
        <v>37</v>
      </c>
      <c r="J233" s="18">
        <v>13153</v>
      </c>
      <c r="K233" s="18">
        <v>298</v>
      </c>
      <c r="L233" s="18">
        <v>245625</v>
      </c>
      <c r="M233" s="18">
        <v>298</v>
      </c>
      <c r="N233" s="39" t="s">
        <v>28</v>
      </c>
      <c r="O233" s="18" t="s">
        <v>30</v>
      </c>
      <c r="P233" s="42"/>
      <c r="Q233" s="18">
        <v>34014120</v>
      </c>
      <c r="R233" s="18">
        <v>320</v>
      </c>
      <c r="S233" s="16">
        <f t="shared" si="20"/>
        <v>34.014119999999998</v>
      </c>
      <c r="T233" s="16">
        <f t="shared" si="22"/>
        <v>31673.72080054789</v>
      </c>
      <c r="U233" s="41">
        <f t="shared" si="21"/>
        <v>7224.2647058823532</v>
      </c>
      <c r="V233" s="18">
        <f t="shared" si="23"/>
        <v>34</v>
      </c>
      <c r="W233" s="154">
        <f t="shared" si="24"/>
        <v>931.58002354552616</v>
      </c>
    </row>
    <row r="234" spans="1:23" ht="16" customHeight="1">
      <c r="A234" s="37"/>
      <c r="B234" s="38" t="str">
        <f t="shared" si="19"/>
        <v>35-Na</v>
      </c>
      <c r="C234" s="39">
        <v>35</v>
      </c>
      <c r="D234" s="39">
        <v>0</v>
      </c>
      <c r="E234" s="39">
        <v>13</v>
      </c>
      <c r="F234" s="39">
        <v>24</v>
      </c>
      <c r="G234" s="39">
        <v>11</v>
      </c>
      <c r="H234" s="39" t="s">
        <v>57</v>
      </c>
      <c r="I234" s="39" t="s">
        <v>37</v>
      </c>
      <c r="J234" s="18">
        <v>41153</v>
      </c>
      <c r="K234" s="18">
        <v>1546</v>
      </c>
      <c r="L234" s="18">
        <v>232737</v>
      </c>
      <c r="M234" s="18">
        <v>1546</v>
      </c>
      <c r="N234" s="39" t="s">
        <v>28</v>
      </c>
      <c r="O234" s="18">
        <v>24862</v>
      </c>
      <c r="P234" s="18">
        <v>1607</v>
      </c>
      <c r="Q234" s="18">
        <v>35044180</v>
      </c>
      <c r="R234" s="18">
        <v>1660</v>
      </c>
      <c r="S234" s="16">
        <f t="shared" si="20"/>
        <v>35.044179999999997</v>
      </c>
      <c r="T234" s="16">
        <f t="shared" si="22"/>
        <v>32637.811770659617</v>
      </c>
      <c r="U234" s="41">
        <f t="shared" si="21"/>
        <v>6649.6285714285714</v>
      </c>
      <c r="V234" s="18">
        <f t="shared" si="23"/>
        <v>35</v>
      </c>
      <c r="W234" s="154">
        <f t="shared" si="24"/>
        <v>932.50890773313188</v>
      </c>
    </row>
    <row r="235" spans="1:23" ht="16" customHeight="1">
      <c r="A235" s="37"/>
      <c r="B235" s="38" t="str">
        <f t="shared" si="19"/>
        <v>35-Mg</v>
      </c>
      <c r="C235" s="39">
        <v>35</v>
      </c>
      <c r="D235" s="40"/>
      <c r="E235" s="39">
        <v>11</v>
      </c>
      <c r="F235" s="39">
        <v>23</v>
      </c>
      <c r="G235" s="39">
        <v>12</v>
      </c>
      <c r="H235" s="39" t="s">
        <v>59</v>
      </c>
      <c r="I235" s="39" t="s">
        <v>37</v>
      </c>
      <c r="J235" s="18">
        <v>16292</v>
      </c>
      <c r="K235" s="18">
        <v>438</v>
      </c>
      <c r="L235" s="18">
        <v>256816</v>
      </c>
      <c r="M235" s="18">
        <v>438</v>
      </c>
      <c r="N235" s="39" t="s">
        <v>28</v>
      </c>
      <c r="O235" s="18">
        <v>16350</v>
      </c>
      <c r="P235" s="18">
        <v>460</v>
      </c>
      <c r="Q235" s="18">
        <v>35017490</v>
      </c>
      <c r="R235" s="18">
        <v>470</v>
      </c>
      <c r="S235" s="16">
        <f t="shared" si="20"/>
        <v>35.017490000000002</v>
      </c>
      <c r="T235" s="16">
        <f t="shared" si="22"/>
        <v>32612.439466389449</v>
      </c>
      <c r="U235" s="41">
        <f t="shared" si="21"/>
        <v>7337.6</v>
      </c>
      <c r="V235" s="18">
        <f t="shared" si="23"/>
        <v>35</v>
      </c>
      <c r="W235" s="154">
        <f t="shared" si="24"/>
        <v>931.78398475398421</v>
      </c>
    </row>
    <row r="236" spans="1:23" ht="16" customHeight="1">
      <c r="A236" s="37"/>
      <c r="B236" s="38" t="str">
        <f t="shared" si="19"/>
        <v>35-Al</v>
      </c>
      <c r="C236" s="39">
        <v>35</v>
      </c>
      <c r="D236" s="40"/>
      <c r="E236" s="39">
        <v>9</v>
      </c>
      <c r="F236" s="39">
        <v>22</v>
      </c>
      <c r="G236" s="39">
        <v>13</v>
      </c>
      <c r="H236" s="39" t="s">
        <v>60</v>
      </c>
      <c r="I236" s="39" t="s">
        <v>37</v>
      </c>
      <c r="J236" s="18">
        <v>-58.079000000000001</v>
      </c>
      <c r="K236" s="18">
        <v>140.929</v>
      </c>
      <c r="L236" s="18">
        <v>272383.783</v>
      </c>
      <c r="M236" s="18">
        <v>140.929</v>
      </c>
      <c r="N236" s="39" t="s">
        <v>28</v>
      </c>
      <c r="O236" s="18">
        <v>14301.683000000001</v>
      </c>
      <c r="P236" s="18">
        <v>146.07</v>
      </c>
      <c r="Q236" s="18">
        <v>34999937.649999999</v>
      </c>
      <c r="R236" s="18">
        <v>151.29400000000001</v>
      </c>
      <c r="S236" s="16">
        <f t="shared" si="20"/>
        <v>34.99993765</v>
      </c>
      <c r="T236" s="16">
        <f t="shared" si="22"/>
        <v>32595.578824748907</v>
      </c>
      <c r="U236" s="41">
        <f t="shared" si="21"/>
        <v>7782.3937999999998</v>
      </c>
      <c r="V236" s="18">
        <f t="shared" si="23"/>
        <v>35</v>
      </c>
      <c r="W236" s="154">
        <f t="shared" si="24"/>
        <v>931.30225213568303</v>
      </c>
    </row>
    <row r="237" spans="1:23" ht="16" customHeight="1">
      <c r="A237" s="37"/>
      <c r="B237" s="38" t="str">
        <f t="shared" si="19"/>
        <v>35-Si</v>
      </c>
      <c r="C237" s="39">
        <v>35</v>
      </c>
      <c r="D237" s="40"/>
      <c r="E237" s="39">
        <v>7</v>
      </c>
      <c r="F237" s="39">
        <v>21</v>
      </c>
      <c r="G237" s="39">
        <v>14</v>
      </c>
      <c r="H237" s="39" t="s">
        <v>63</v>
      </c>
      <c r="I237" s="39" t="s">
        <v>55</v>
      </c>
      <c r="J237" s="18">
        <v>-14359.762000000001</v>
      </c>
      <c r="K237" s="18">
        <v>38.411999999999999</v>
      </c>
      <c r="L237" s="18">
        <v>285903.11300000001</v>
      </c>
      <c r="M237" s="18">
        <v>38.411999999999999</v>
      </c>
      <c r="N237" s="39" t="s">
        <v>28</v>
      </c>
      <c r="O237" s="18">
        <v>10497.851000000001</v>
      </c>
      <c r="P237" s="18">
        <v>38.456000000000003</v>
      </c>
      <c r="Q237" s="18">
        <v>34984584.158</v>
      </c>
      <c r="R237" s="18">
        <v>41.237000000000002</v>
      </c>
      <c r="S237" s="16">
        <f t="shared" si="20"/>
        <v>34.984584157999997</v>
      </c>
      <c r="T237" s="16">
        <f t="shared" si="22"/>
        <v>32580.766405295297</v>
      </c>
      <c r="U237" s="41">
        <f t="shared" si="21"/>
        <v>8168.660371428572</v>
      </c>
      <c r="V237" s="18">
        <f t="shared" si="23"/>
        <v>35</v>
      </c>
      <c r="W237" s="154">
        <f t="shared" si="24"/>
        <v>930.87904015129425</v>
      </c>
    </row>
    <row r="238" spans="1:23" ht="16" customHeight="1">
      <c r="A238" s="37"/>
      <c r="B238" s="38" t="str">
        <f t="shared" si="19"/>
        <v>35-P</v>
      </c>
      <c r="C238" s="39">
        <v>35</v>
      </c>
      <c r="D238" s="40"/>
      <c r="E238" s="39">
        <v>5</v>
      </c>
      <c r="F238" s="39">
        <v>20</v>
      </c>
      <c r="G238" s="39">
        <v>15</v>
      </c>
      <c r="H238" s="39" t="s">
        <v>64</v>
      </c>
      <c r="I238" s="39" t="s">
        <v>74</v>
      </c>
      <c r="J238" s="18">
        <v>-24857.613000000001</v>
      </c>
      <c r="K238" s="18">
        <v>1.8720000000000001</v>
      </c>
      <c r="L238" s="18">
        <v>295618.61099999998</v>
      </c>
      <c r="M238" s="18">
        <v>1.8720000000000001</v>
      </c>
      <c r="N238" s="39" t="s">
        <v>28</v>
      </c>
      <c r="O238" s="18">
        <v>3988.7579999999998</v>
      </c>
      <c r="P238" s="18">
        <v>1.8740000000000001</v>
      </c>
      <c r="Q238" s="18">
        <v>34973314.248999998</v>
      </c>
      <c r="R238" s="18">
        <v>2.0089999999999999</v>
      </c>
      <c r="S238" s="16">
        <f t="shared" si="20"/>
        <v>34.973314248999998</v>
      </c>
      <c r="T238" s="16">
        <f t="shared" si="22"/>
        <v>32569.757817331854</v>
      </c>
      <c r="U238" s="41">
        <f t="shared" si="21"/>
        <v>8446.2460285714278</v>
      </c>
      <c r="V238" s="18">
        <f t="shared" si="23"/>
        <v>35</v>
      </c>
      <c r="W238" s="154">
        <f t="shared" si="24"/>
        <v>930.5645090666244</v>
      </c>
    </row>
    <row r="239" spans="1:23" ht="16" customHeight="1">
      <c r="A239" s="37"/>
      <c r="B239" s="38" t="str">
        <f t="shared" si="19"/>
        <v>35-S</v>
      </c>
      <c r="C239" s="39">
        <v>35</v>
      </c>
      <c r="D239" s="40"/>
      <c r="E239" s="39">
        <v>3</v>
      </c>
      <c r="F239" s="39">
        <v>19</v>
      </c>
      <c r="G239" s="39">
        <v>16</v>
      </c>
      <c r="H239" s="39" t="s">
        <v>66</v>
      </c>
      <c r="I239" s="40"/>
      <c r="J239" s="18">
        <v>-28846.370999999999</v>
      </c>
      <c r="K239" s="18">
        <v>9.1999999999999998E-2</v>
      </c>
      <c r="L239" s="18">
        <v>298825.01500000001</v>
      </c>
      <c r="M239" s="18">
        <v>0.10299999999999999</v>
      </c>
      <c r="N239" s="39" t="s">
        <v>28</v>
      </c>
      <c r="O239" s="18">
        <v>167.14099999999999</v>
      </c>
      <c r="P239" s="18">
        <v>8.4000000000000005E-2</v>
      </c>
      <c r="Q239" s="18">
        <v>34969032.140000001</v>
      </c>
      <c r="R239" s="18">
        <v>9.9000000000000005E-2</v>
      </c>
      <c r="S239" s="16">
        <f t="shared" si="20"/>
        <v>34.969032140000003</v>
      </c>
      <c r="T239" s="16">
        <f t="shared" si="22"/>
        <v>32565.258320450186</v>
      </c>
      <c r="U239" s="41">
        <f t="shared" si="21"/>
        <v>8537.8575714285726</v>
      </c>
      <c r="V239" s="18">
        <f t="shared" si="23"/>
        <v>35</v>
      </c>
      <c r="W239" s="154">
        <f t="shared" si="24"/>
        <v>930.43595201286246</v>
      </c>
    </row>
    <row r="240" spans="1:23" ht="16" customHeight="1">
      <c r="A240" s="37"/>
      <c r="B240" s="38" t="str">
        <f t="shared" si="19"/>
        <v>35-Cl</v>
      </c>
      <c r="C240" s="39">
        <v>35</v>
      </c>
      <c r="D240" s="40"/>
      <c r="E240" s="39">
        <v>1</v>
      </c>
      <c r="F240" s="39">
        <v>18</v>
      </c>
      <c r="G240" s="39">
        <v>17</v>
      </c>
      <c r="H240" s="39" t="s">
        <v>67</v>
      </c>
      <c r="I240" s="40"/>
      <c r="J240" s="18">
        <v>-29013.511999999999</v>
      </c>
      <c r="K240" s="18">
        <v>3.9E-2</v>
      </c>
      <c r="L240" s="18">
        <v>298209.80300000001</v>
      </c>
      <c r="M240" s="18">
        <v>5.8000000000000003E-2</v>
      </c>
      <c r="N240" s="39" t="s">
        <v>28</v>
      </c>
      <c r="O240" s="18">
        <v>-5965.3050000000003</v>
      </c>
      <c r="P240" s="18">
        <v>0.76900000000000002</v>
      </c>
      <c r="Q240" s="18">
        <v>34968852.707000002</v>
      </c>
      <c r="R240" s="18">
        <v>4.2000000000000003E-2</v>
      </c>
      <c r="S240" s="16">
        <f t="shared" si="20"/>
        <v>34.968852707000003</v>
      </c>
      <c r="T240" s="16">
        <f t="shared" si="22"/>
        <v>32564.580440066264</v>
      </c>
      <c r="U240" s="41">
        <f t="shared" si="21"/>
        <v>8520.2800857142865</v>
      </c>
      <c r="V240" s="18">
        <f t="shared" si="23"/>
        <v>35</v>
      </c>
      <c r="W240" s="154">
        <f t="shared" si="24"/>
        <v>930.41658400189328</v>
      </c>
    </row>
    <row r="241" spans="1:23" ht="16" customHeight="1">
      <c r="A241" s="37"/>
      <c r="B241" s="38" t="str">
        <f t="shared" si="19"/>
        <v>35-Ar</v>
      </c>
      <c r="C241" s="39">
        <v>35</v>
      </c>
      <c r="D241" s="40"/>
      <c r="E241" s="39">
        <v>-1</v>
      </c>
      <c r="F241" s="39">
        <v>17</v>
      </c>
      <c r="G241" s="39">
        <v>18</v>
      </c>
      <c r="H241" s="39" t="s">
        <v>68</v>
      </c>
      <c r="I241" s="39" t="s">
        <v>39</v>
      </c>
      <c r="J241" s="18">
        <v>-23048.207999999999</v>
      </c>
      <c r="K241" s="18">
        <v>0.77</v>
      </c>
      <c r="L241" s="18">
        <v>291462.14399999997</v>
      </c>
      <c r="M241" s="18">
        <v>0.77100000000000002</v>
      </c>
      <c r="N241" s="39" t="s">
        <v>28</v>
      </c>
      <c r="O241" s="18">
        <v>-11881.101000000001</v>
      </c>
      <c r="P241" s="18">
        <v>20.016999999999999</v>
      </c>
      <c r="Q241" s="18">
        <v>34975256.726000004</v>
      </c>
      <c r="R241" s="18">
        <v>0.82699999999999996</v>
      </c>
      <c r="S241" s="16">
        <f t="shared" si="20"/>
        <v>34.975256726000005</v>
      </c>
      <c r="T241" s="16">
        <f t="shared" si="22"/>
        <v>32570.035003183937</v>
      </c>
      <c r="U241" s="41">
        <f t="shared" si="21"/>
        <v>8327.489828571428</v>
      </c>
      <c r="V241" s="18">
        <f t="shared" si="23"/>
        <v>35</v>
      </c>
      <c r="W241" s="154">
        <f t="shared" si="24"/>
        <v>930.57242866239824</v>
      </c>
    </row>
    <row r="242" spans="1:23" ht="16" customHeight="1">
      <c r="A242" s="37"/>
      <c r="B242" s="38" t="str">
        <f t="shared" si="19"/>
        <v>35-K</v>
      </c>
      <c r="C242" s="39">
        <v>35</v>
      </c>
      <c r="D242" s="40"/>
      <c r="E242" s="39">
        <v>-3</v>
      </c>
      <c r="F242" s="39">
        <v>16</v>
      </c>
      <c r="G242" s="39">
        <v>19</v>
      </c>
      <c r="H242" s="39" t="s">
        <v>70</v>
      </c>
      <c r="I242" s="39" t="s">
        <v>52</v>
      </c>
      <c r="J242" s="18">
        <v>-11167.107</v>
      </c>
      <c r="K242" s="18">
        <v>20.001999999999999</v>
      </c>
      <c r="L242" s="18">
        <v>278798.69</v>
      </c>
      <c r="M242" s="18">
        <v>20.001999999999999</v>
      </c>
      <c r="N242" s="39" t="s">
        <v>28</v>
      </c>
      <c r="O242" s="18">
        <v>-15606</v>
      </c>
      <c r="P242" s="18">
        <v>72</v>
      </c>
      <c r="Q242" s="18">
        <v>34988011.615000002</v>
      </c>
      <c r="R242" s="18">
        <v>21.472999999999999</v>
      </c>
      <c r="S242" s="16">
        <f t="shared" si="20"/>
        <v>34.988011615000005</v>
      </c>
      <c r="T242" s="16">
        <f t="shared" si="22"/>
        <v>32581.405361155281</v>
      </c>
      <c r="U242" s="41">
        <f t="shared" si="21"/>
        <v>7965.6768571428574</v>
      </c>
      <c r="V242" s="18">
        <f t="shared" si="23"/>
        <v>35</v>
      </c>
      <c r="W242" s="154">
        <f t="shared" si="24"/>
        <v>930.89729603300805</v>
      </c>
    </row>
    <row r="243" spans="1:23" ht="16" customHeight="1">
      <c r="A243" s="37"/>
      <c r="B243" s="38" t="str">
        <f t="shared" si="19"/>
        <v>35-Ca</v>
      </c>
      <c r="C243" s="39">
        <v>35</v>
      </c>
      <c r="D243" s="40"/>
      <c r="E243" s="39">
        <v>-5</v>
      </c>
      <c r="F243" s="39">
        <v>15</v>
      </c>
      <c r="G243" s="39">
        <v>20</v>
      </c>
      <c r="H243" s="39" t="s">
        <v>73</v>
      </c>
      <c r="I243" s="39" t="s">
        <v>37</v>
      </c>
      <c r="J243" s="18">
        <v>4439</v>
      </c>
      <c r="K243" s="18">
        <v>69</v>
      </c>
      <c r="L243" s="18">
        <v>262411</v>
      </c>
      <c r="M243" s="18">
        <v>69</v>
      </c>
      <c r="N243" s="39" t="s">
        <v>28</v>
      </c>
      <c r="O243" s="18" t="s">
        <v>30</v>
      </c>
      <c r="P243" s="42"/>
      <c r="Q243" s="18">
        <v>35004765</v>
      </c>
      <c r="R243" s="18">
        <v>74</v>
      </c>
      <c r="S243" s="16">
        <f t="shared" si="20"/>
        <v>35.004764999999999</v>
      </c>
      <c r="T243" s="16">
        <f t="shared" si="22"/>
        <v>32596.500292619574</v>
      </c>
      <c r="U243" s="41">
        <f t="shared" si="21"/>
        <v>7497.4571428571426</v>
      </c>
      <c r="V243" s="18">
        <f t="shared" si="23"/>
        <v>35</v>
      </c>
      <c r="W243" s="154">
        <f t="shared" si="24"/>
        <v>931.32857978913069</v>
      </c>
    </row>
    <row r="244" spans="1:23" ht="16" customHeight="1">
      <c r="A244" s="37"/>
      <c r="B244" s="38" t="str">
        <f t="shared" si="19"/>
        <v>36-Mg</v>
      </c>
      <c r="C244" s="39">
        <v>36</v>
      </c>
      <c r="D244" s="39">
        <v>0</v>
      </c>
      <c r="E244" s="39">
        <v>12</v>
      </c>
      <c r="F244" s="39">
        <v>24</v>
      </c>
      <c r="G244" s="39">
        <v>12</v>
      </c>
      <c r="H244" s="39" t="s">
        <v>59</v>
      </c>
      <c r="I244" s="39" t="s">
        <v>37</v>
      </c>
      <c r="J244" s="18">
        <v>20912</v>
      </c>
      <c r="K244" s="18">
        <v>904</v>
      </c>
      <c r="L244" s="18">
        <v>260267</v>
      </c>
      <c r="M244" s="18">
        <v>904</v>
      </c>
      <c r="N244" s="39" t="s">
        <v>28</v>
      </c>
      <c r="O244" s="18">
        <v>14996</v>
      </c>
      <c r="P244" s="18">
        <v>943</v>
      </c>
      <c r="Q244" s="18">
        <v>36022450</v>
      </c>
      <c r="R244" s="18">
        <v>970</v>
      </c>
      <c r="S244" s="16">
        <f t="shared" si="20"/>
        <v>36.022449999999999</v>
      </c>
      <c r="T244" s="16">
        <f t="shared" si="22"/>
        <v>33548.553289557545</v>
      </c>
      <c r="U244" s="41">
        <f t="shared" si="21"/>
        <v>7229.6388888888887</v>
      </c>
      <c r="V244" s="18">
        <f t="shared" si="23"/>
        <v>36</v>
      </c>
      <c r="W244" s="154">
        <f t="shared" si="24"/>
        <v>931.90425804326514</v>
      </c>
    </row>
    <row r="245" spans="1:23" ht="16" customHeight="1">
      <c r="A245" s="37"/>
      <c r="B245" s="38" t="str">
        <f t="shared" si="19"/>
        <v>36-Al</v>
      </c>
      <c r="C245" s="39">
        <v>36</v>
      </c>
      <c r="D245" s="40"/>
      <c r="E245" s="39">
        <v>10</v>
      </c>
      <c r="F245" s="39">
        <v>23</v>
      </c>
      <c r="G245" s="39">
        <v>13</v>
      </c>
      <c r="H245" s="39" t="s">
        <v>60</v>
      </c>
      <c r="I245" s="39" t="s">
        <v>37</v>
      </c>
      <c r="J245" s="18">
        <v>5916.384</v>
      </c>
      <c r="K245" s="18">
        <v>270.11700000000002</v>
      </c>
      <c r="L245" s="18">
        <v>274480.64299999998</v>
      </c>
      <c r="M245" s="18">
        <v>270.11700000000002</v>
      </c>
      <c r="N245" s="39" t="s">
        <v>28</v>
      </c>
      <c r="O245" s="18">
        <v>18317.023000000001</v>
      </c>
      <c r="P245" s="18">
        <v>289.12599999999998</v>
      </c>
      <c r="Q245" s="18">
        <v>36006351.501000002</v>
      </c>
      <c r="R245" s="18">
        <v>289.983</v>
      </c>
      <c r="S245" s="16">
        <f t="shared" si="20"/>
        <v>36.006351501000005</v>
      </c>
      <c r="T245" s="16">
        <f t="shared" si="22"/>
        <v>33533.046900840432</v>
      </c>
      <c r="U245" s="41">
        <f t="shared" si="21"/>
        <v>7624.4623055555548</v>
      </c>
      <c r="V245" s="18">
        <f t="shared" si="23"/>
        <v>36</v>
      </c>
      <c r="W245" s="154">
        <f t="shared" si="24"/>
        <v>931.47352502334536</v>
      </c>
    </row>
    <row r="246" spans="1:23" ht="16" customHeight="1">
      <c r="A246" s="37"/>
      <c r="B246" s="38" t="str">
        <f t="shared" si="19"/>
        <v>36-Si</v>
      </c>
      <c r="C246" s="39">
        <v>36</v>
      </c>
      <c r="D246" s="40"/>
      <c r="E246" s="39">
        <v>8</v>
      </c>
      <c r="F246" s="39">
        <v>22</v>
      </c>
      <c r="G246" s="39">
        <v>14</v>
      </c>
      <c r="H246" s="39" t="s">
        <v>63</v>
      </c>
      <c r="I246" s="39" t="s">
        <v>37</v>
      </c>
      <c r="J246" s="18">
        <v>-12400.638999999999</v>
      </c>
      <c r="K246" s="18">
        <v>103.104</v>
      </c>
      <c r="L246" s="18">
        <v>292015.31300000002</v>
      </c>
      <c r="M246" s="18">
        <v>103.104</v>
      </c>
      <c r="N246" s="39" t="s">
        <v>28</v>
      </c>
      <c r="O246" s="18">
        <v>7850.201</v>
      </c>
      <c r="P246" s="18">
        <v>103.935</v>
      </c>
      <c r="Q246" s="18">
        <v>35986687.362999998</v>
      </c>
      <c r="R246" s="18">
        <v>110.687</v>
      </c>
      <c r="S246" s="16">
        <f t="shared" si="20"/>
        <v>35.986687363000001</v>
      </c>
      <c r="T246" s="16">
        <f t="shared" si="22"/>
        <v>33514.219142161994</v>
      </c>
      <c r="U246" s="41">
        <f t="shared" si="21"/>
        <v>8111.536472222223</v>
      </c>
      <c r="V246" s="18">
        <f t="shared" si="23"/>
        <v>36</v>
      </c>
      <c r="W246" s="154">
        <f t="shared" si="24"/>
        <v>930.95053172672203</v>
      </c>
    </row>
    <row r="247" spans="1:23" ht="16" customHeight="1">
      <c r="A247" s="37"/>
      <c r="B247" s="38" t="str">
        <f t="shared" si="19"/>
        <v>36-P</v>
      </c>
      <c r="C247" s="39">
        <v>36</v>
      </c>
      <c r="D247" s="40"/>
      <c r="E247" s="39">
        <v>6</v>
      </c>
      <c r="F247" s="39">
        <v>21</v>
      </c>
      <c r="G247" s="39">
        <v>15</v>
      </c>
      <c r="H247" s="39" t="s">
        <v>64</v>
      </c>
      <c r="I247" s="39" t="s">
        <v>40</v>
      </c>
      <c r="J247" s="18">
        <v>-20250.84</v>
      </c>
      <c r="K247" s="18">
        <v>13.114000000000001</v>
      </c>
      <c r="L247" s="18">
        <v>299083.15999999997</v>
      </c>
      <c r="M247" s="18">
        <v>13.115</v>
      </c>
      <c r="N247" s="39" t="s">
        <v>28</v>
      </c>
      <c r="O247" s="18">
        <v>10413.118</v>
      </c>
      <c r="P247" s="18">
        <v>13.112</v>
      </c>
      <c r="Q247" s="18">
        <v>35978259.824000001</v>
      </c>
      <c r="R247" s="18">
        <v>14.079000000000001</v>
      </c>
      <c r="S247" s="16">
        <f t="shared" si="20"/>
        <v>35.978259823999998</v>
      </c>
      <c r="T247" s="16">
        <f t="shared" si="22"/>
        <v>33505.858203704563</v>
      </c>
      <c r="U247" s="41">
        <f t="shared" si="21"/>
        <v>8307.8655555555542</v>
      </c>
      <c r="V247" s="18">
        <f t="shared" si="23"/>
        <v>36</v>
      </c>
      <c r="W247" s="154">
        <f t="shared" si="24"/>
        <v>930.71828343623793</v>
      </c>
    </row>
    <row r="248" spans="1:23" ht="16" customHeight="1">
      <c r="A248" s="37"/>
      <c r="B248" s="38" t="str">
        <f t="shared" si="19"/>
        <v>36-S</v>
      </c>
      <c r="C248" s="39">
        <v>36</v>
      </c>
      <c r="D248" s="40"/>
      <c r="E248" s="39">
        <v>4</v>
      </c>
      <c r="F248" s="39">
        <v>20</v>
      </c>
      <c r="G248" s="39">
        <v>16</v>
      </c>
      <c r="H248" s="39" t="s">
        <v>66</v>
      </c>
      <c r="I248" s="39" t="s">
        <v>74</v>
      </c>
      <c r="J248" s="18">
        <v>-30663.957999999999</v>
      </c>
      <c r="K248" s="18">
        <v>0.23499999999999999</v>
      </c>
      <c r="L248" s="18">
        <v>308713.92499999999</v>
      </c>
      <c r="M248" s="18">
        <v>0.23899999999999999</v>
      </c>
      <c r="N248" s="39" t="s">
        <v>28</v>
      </c>
      <c r="O248" s="18">
        <v>-1142.0719999999999</v>
      </c>
      <c r="P248" s="18">
        <v>0.247</v>
      </c>
      <c r="Q248" s="18">
        <v>35967080.880000003</v>
      </c>
      <c r="R248" s="18">
        <v>0.252</v>
      </c>
      <c r="S248" s="16">
        <f t="shared" si="20"/>
        <v>35.967080880000005</v>
      </c>
      <c r="T248" s="16">
        <f t="shared" si="22"/>
        <v>33494.934349057796</v>
      </c>
      <c r="U248" s="41">
        <f t="shared" si="21"/>
        <v>8575.3868055555558</v>
      </c>
      <c r="V248" s="18">
        <f t="shared" si="23"/>
        <v>36</v>
      </c>
      <c r="W248" s="154">
        <f t="shared" si="24"/>
        <v>930.41484302938318</v>
      </c>
    </row>
    <row r="249" spans="1:23" ht="16" customHeight="1">
      <c r="A249" s="37"/>
      <c r="B249" s="38" t="str">
        <f t="shared" si="19"/>
        <v>36-Cl</v>
      </c>
      <c r="C249" s="39">
        <v>36</v>
      </c>
      <c r="D249" s="40"/>
      <c r="E249" s="39">
        <v>2</v>
      </c>
      <c r="F249" s="39">
        <v>19</v>
      </c>
      <c r="G249" s="39">
        <v>17</v>
      </c>
      <c r="H249" s="39" t="s">
        <v>67</v>
      </c>
      <c r="I249" s="40"/>
      <c r="J249" s="18">
        <v>-29521.885999999999</v>
      </c>
      <c r="K249" s="18">
        <v>7.6999999999999999E-2</v>
      </c>
      <c r="L249" s="18">
        <v>306789.49900000001</v>
      </c>
      <c r="M249" s="18">
        <v>8.8999999999999996E-2</v>
      </c>
      <c r="N249" s="39" t="s">
        <v>28</v>
      </c>
      <c r="O249" s="18">
        <v>708.55399999999997</v>
      </c>
      <c r="P249" s="18">
        <v>0.25800000000000001</v>
      </c>
      <c r="Q249" s="18">
        <v>35968306.945</v>
      </c>
      <c r="R249" s="18">
        <v>8.3000000000000004E-2</v>
      </c>
      <c r="S249" s="16">
        <f t="shared" si="20"/>
        <v>35.968306945000002</v>
      </c>
      <c r="T249" s="16">
        <f t="shared" si="22"/>
        <v>33495.56568108654</v>
      </c>
      <c r="U249" s="41">
        <f t="shared" si="21"/>
        <v>8521.9305277777785</v>
      </c>
      <c r="V249" s="18">
        <f t="shared" si="23"/>
        <v>36</v>
      </c>
      <c r="W249" s="154">
        <f t="shared" si="24"/>
        <v>930.43238003018166</v>
      </c>
    </row>
    <row r="250" spans="1:23" ht="16" customHeight="1">
      <c r="A250" s="37"/>
      <c r="B250" s="38" t="str">
        <f t="shared" si="19"/>
        <v>36-Ar</v>
      </c>
      <c r="C250" s="39">
        <v>36</v>
      </c>
      <c r="D250" s="40"/>
      <c r="E250" s="39">
        <v>0</v>
      </c>
      <c r="F250" s="39">
        <v>18</v>
      </c>
      <c r="G250" s="39">
        <v>18</v>
      </c>
      <c r="H250" s="39" t="s">
        <v>68</v>
      </c>
      <c r="I250" s="40"/>
      <c r="J250" s="18">
        <v>-30230.438999999998</v>
      </c>
      <c r="K250" s="18">
        <v>0.254</v>
      </c>
      <c r="L250" s="18">
        <v>306715.69900000002</v>
      </c>
      <c r="M250" s="18">
        <v>0.25800000000000001</v>
      </c>
      <c r="N250" s="39" t="s">
        <v>28</v>
      </c>
      <c r="O250" s="18">
        <v>-12805.361000000001</v>
      </c>
      <c r="P250" s="18">
        <v>7.7809999999999997</v>
      </c>
      <c r="Q250" s="18">
        <v>35967546.281999998</v>
      </c>
      <c r="R250" s="18">
        <v>0.27300000000000002</v>
      </c>
      <c r="S250" s="16">
        <f t="shared" si="20"/>
        <v>35.967546282000001</v>
      </c>
      <c r="T250" s="16">
        <f t="shared" si="22"/>
        <v>33494.346388668862</v>
      </c>
      <c r="U250" s="41">
        <f t="shared" si="21"/>
        <v>8519.8805277777792</v>
      </c>
      <c r="V250" s="18">
        <f t="shared" si="23"/>
        <v>36</v>
      </c>
      <c r="W250" s="154">
        <f t="shared" si="24"/>
        <v>930.3985107963573</v>
      </c>
    </row>
    <row r="251" spans="1:23" ht="16" customHeight="1">
      <c r="A251" s="37"/>
      <c r="B251" s="38" t="str">
        <f t="shared" si="19"/>
        <v>36-K</v>
      </c>
      <c r="C251" s="39">
        <v>36</v>
      </c>
      <c r="D251" s="40"/>
      <c r="E251" s="39">
        <v>-2</v>
      </c>
      <c r="F251" s="39">
        <v>17</v>
      </c>
      <c r="G251" s="39">
        <v>19</v>
      </c>
      <c r="H251" s="39" t="s">
        <v>70</v>
      </c>
      <c r="I251" s="39" t="s">
        <v>39</v>
      </c>
      <c r="J251" s="18">
        <v>-17425.078000000001</v>
      </c>
      <c r="K251" s="18">
        <v>7.7850000000000001</v>
      </c>
      <c r="L251" s="18">
        <v>293127.984</v>
      </c>
      <c r="M251" s="18">
        <v>7.7850000000000001</v>
      </c>
      <c r="N251" s="39" t="s">
        <v>28</v>
      </c>
      <c r="O251" s="18">
        <v>-10985.879000000001</v>
      </c>
      <c r="P251" s="18">
        <v>40.752000000000002</v>
      </c>
      <c r="Q251" s="18">
        <v>35981293.405000001</v>
      </c>
      <c r="R251" s="18">
        <v>8.3569999999999993</v>
      </c>
      <c r="S251" s="16">
        <f t="shared" si="20"/>
        <v>35.981293405000002</v>
      </c>
      <c r="T251" s="16">
        <f t="shared" si="22"/>
        <v>33506.641006275633</v>
      </c>
      <c r="U251" s="41">
        <f t="shared" si="21"/>
        <v>8142.4439999999995</v>
      </c>
      <c r="V251" s="18">
        <f t="shared" si="23"/>
        <v>36</v>
      </c>
      <c r="W251" s="154">
        <f t="shared" si="24"/>
        <v>930.74002795210095</v>
      </c>
    </row>
    <row r="252" spans="1:23" ht="16" customHeight="1">
      <c r="A252" s="37"/>
      <c r="B252" s="38" t="str">
        <f t="shared" si="19"/>
        <v>36-Ca</v>
      </c>
      <c r="C252" s="39">
        <v>36</v>
      </c>
      <c r="D252" s="40"/>
      <c r="E252" s="39">
        <v>-4</v>
      </c>
      <c r="F252" s="39">
        <v>16</v>
      </c>
      <c r="G252" s="39">
        <v>20</v>
      </c>
      <c r="H252" s="39" t="s">
        <v>73</v>
      </c>
      <c r="I252" s="39" t="s">
        <v>44</v>
      </c>
      <c r="J252" s="18">
        <v>-6439.1989999999996</v>
      </c>
      <c r="K252" s="18">
        <v>40.000999999999998</v>
      </c>
      <c r="L252" s="18">
        <v>281359.75199999998</v>
      </c>
      <c r="M252" s="18">
        <v>40.000999999999998</v>
      </c>
      <c r="N252" s="39" t="s">
        <v>28</v>
      </c>
      <c r="O252" s="18">
        <v>-20337</v>
      </c>
      <c r="P252" s="18">
        <v>505</v>
      </c>
      <c r="Q252" s="18">
        <v>35993087.233999997</v>
      </c>
      <c r="R252" s="18">
        <v>42.942999999999998</v>
      </c>
      <c r="S252" s="16">
        <f t="shared" si="20"/>
        <v>35.993087234000001</v>
      </c>
      <c r="T252" s="16">
        <f t="shared" si="22"/>
        <v>33517.116142993495</v>
      </c>
      <c r="U252" s="41">
        <f t="shared" si="21"/>
        <v>7815.5486666666657</v>
      </c>
      <c r="V252" s="18">
        <f t="shared" si="23"/>
        <v>36</v>
      </c>
      <c r="W252" s="154">
        <f t="shared" si="24"/>
        <v>931.0310039720415</v>
      </c>
    </row>
    <row r="253" spans="1:23" ht="16" customHeight="1">
      <c r="A253" s="37"/>
      <c r="B253" s="38" t="str">
        <f t="shared" si="19"/>
        <v>36-Sc</v>
      </c>
      <c r="C253" s="39">
        <v>36</v>
      </c>
      <c r="D253" s="40"/>
      <c r="E253" s="39">
        <v>-6</v>
      </c>
      <c r="F253" s="39">
        <v>15</v>
      </c>
      <c r="G253" s="39">
        <v>21</v>
      </c>
      <c r="H253" s="39" t="s">
        <v>75</v>
      </c>
      <c r="I253" s="39" t="s">
        <v>37</v>
      </c>
      <c r="J253" s="18">
        <v>13898</v>
      </c>
      <c r="K253" s="18">
        <v>503</v>
      </c>
      <c r="L253" s="18">
        <v>260240</v>
      </c>
      <c r="M253" s="18">
        <v>503</v>
      </c>
      <c r="N253" s="39" t="s">
        <v>28</v>
      </c>
      <c r="O253" s="18" t="s">
        <v>30</v>
      </c>
      <c r="P253" s="42"/>
      <c r="Q253" s="18">
        <v>36014920</v>
      </c>
      <c r="R253" s="18">
        <v>540</v>
      </c>
      <c r="S253" s="16">
        <f t="shared" si="20"/>
        <v>36.014919999999996</v>
      </c>
      <c r="T253" s="16">
        <f t="shared" si="22"/>
        <v>33536.942485426625</v>
      </c>
      <c r="U253" s="41">
        <f t="shared" si="21"/>
        <v>7228.8888888888887</v>
      </c>
      <c r="V253" s="18">
        <f t="shared" si="23"/>
        <v>36</v>
      </c>
      <c r="W253" s="154">
        <f t="shared" si="24"/>
        <v>931.58173570629515</v>
      </c>
    </row>
    <row r="254" spans="1:23" ht="16" customHeight="1">
      <c r="A254" s="37"/>
      <c r="B254" s="38" t="str">
        <f t="shared" si="19"/>
        <v>37-Mg</v>
      </c>
      <c r="C254" s="39">
        <v>37</v>
      </c>
      <c r="D254" s="39">
        <v>0</v>
      </c>
      <c r="E254" s="39">
        <v>13</v>
      </c>
      <c r="F254" s="39">
        <v>25</v>
      </c>
      <c r="G254" s="39">
        <v>12</v>
      </c>
      <c r="H254" s="39" t="s">
        <v>59</v>
      </c>
      <c r="I254" s="39" t="s">
        <v>37</v>
      </c>
      <c r="J254" s="18">
        <v>29100</v>
      </c>
      <c r="K254" s="18">
        <v>904</v>
      </c>
      <c r="L254" s="18">
        <v>260151</v>
      </c>
      <c r="M254" s="18">
        <v>904</v>
      </c>
      <c r="N254" s="39" t="s">
        <v>28</v>
      </c>
      <c r="O254" s="18">
        <v>19496</v>
      </c>
      <c r="P254" s="18">
        <v>1052</v>
      </c>
      <c r="Q254" s="18">
        <v>37031240</v>
      </c>
      <c r="R254" s="18">
        <v>970</v>
      </c>
      <c r="S254" s="16">
        <f t="shared" si="20"/>
        <v>37.031239999999997</v>
      </c>
      <c r="T254" s="16">
        <f t="shared" si="22"/>
        <v>34488.234733270474</v>
      </c>
      <c r="U254" s="41">
        <f t="shared" si="21"/>
        <v>7031.1081081081084</v>
      </c>
      <c r="V254" s="18">
        <f t="shared" si="23"/>
        <v>37</v>
      </c>
      <c r="W254" s="154">
        <f t="shared" si="24"/>
        <v>932.11445225055331</v>
      </c>
    </row>
    <row r="255" spans="1:23" ht="16" customHeight="1">
      <c r="A255" s="37"/>
      <c r="B255" s="38" t="str">
        <f t="shared" si="19"/>
        <v>37-Al</v>
      </c>
      <c r="C255" s="39">
        <v>37</v>
      </c>
      <c r="D255" s="40"/>
      <c r="E255" s="39">
        <v>11</v>
      </c>
      <c r="F255" s="39">
        <v>24</v>
      </c>
      <c r="G255" s="39">
        <v>13</v>
      </c>
      <c r="H255" s="39" t="s">
        <v>60</v>
      </c>
      <c r="I255" s="39" t="s">
        <v>37</v>
      </c>
      <c r="J255" s="18">
        <v>9603.7019999999993</v>
      </c>
      <c r="K255" s="18">
        <v>539.33500000000004</v>
      </c>
      <c r="L255" s="18">
        <v>278864.64799999999</v>
      </c>
      <c r="M255" s="18">
        <v>539.33500000000004</v>
      </c>
      <c r="N255" s="39" t="s">
        <v>28</v>
      </c>
      <c r="O255" s="18">
        <v>16127.894</v>
      </c>
      <c r="P255" s="18">
        <v>553.71699999999998</v>
      </c>
      <c r="Q255" s="18">
        <v>37010310</v>
      </c>
      <c r="R255" s="18">
        <v>579</v>
      </c>
      <c r="S255" s="16">
        <f t="shared" si="20"/>
        <v>37.010309999999997</v>
      </c>
      <c r="T255" s="16">
        <f t="shared" si="22"/>
        <v>34468.227832221768</v>
      </c>
      <c r="U255" s="41">
        <f t="shared" si="21"/>
        <v>7536.8823783783782</v>
      </c>
      <c r="V255" s="18">
        <f t="shared" si="23"/>
        <v>37</v>
      </c>
      <c r="W255" s="154">
        <f t="shared" si="24"/>
        <v>931.57372519518287</v>
      </c>
    </row>
    <row r="256" spans="1:23" ht="16" customHeight="1">
      <c r="A256" s="37"/>
      <c r="B256" s="38" t="str">
        <f t="shared" si="19"/>
        <v>37-Si</v>
      </c>
      <c r="C256" s="39">
        <v>37</v>
      </c>
      <c r="D256" s="40"/>
      <c r="E256" s="39">
        <v>9</v>
      </c>
      <c r="F256" s="39">
        <v>23</v>
      </c>
      <c r="G256" s="39">
        <v>14</v>
      </c>
      <c r="H256" s="39" t="s">
        <v>63</v>
      </c>
      <c r="I256" s="39" t="s">
        <v>37</v>
      </c>
      <c r="J256" s="18">
        <v>-6524.192</v>
      </c>
      <c r="K256" s="18">
        <v>125.381</v>
      </c>
      <c r="L256" s="18">
        <v>294210.18900000001</v>
      </c>
      <c r="M256" s="18">
        <v>125.381</v>
      </c>
      <c r="N256" s="39" t="s">
        <v>28</v>
      </c>
      <c r="O256" s="18">
        <v>12470.516</v>
      </c>
      <c r="P256" s="18">
        <v>130.99799999999999</v>
      </c>
      <c r="Q256" s="18">
        <v>36992995.990000002</v>
      </c>
      <c r="R256" s="18">
        <v>134.602</v>
      </c>
      <c r="S256" s="16">
        <f t="shared" si="20"/>
        <v>36.992995990000004</v>
      </c>
      <c r="T256" s="16">
        <f t="shared" si="22"/>
        <v>34451.589202769399</v>
      </c>
      <c r="U256" s="41">
        <f t="shared" si="21"/>
        <v>7951.62672972973</v>
      </c>
      <c r="V256" s="18">
        <f t="shared" si="23"/>
        <v>37</v>
      </c>
      <c r="W256" s="154">
        <f t="shared" si="24"/>
        <v>931.12403250728107</v>
      </c>
    </row>
    <row r="257" spans="1:23" ht="16" customHeight="1">
      <c r="A257" s="37"/>
      <c r="B257" s="38" t="str">
        <f t="shared" si="19"/>
        <v>37-P</v>
      </c>
      <c r="C257" s="39">
        <v>37</v>
      </c>
      <c r="D257" s="40"/>
      <c r="E257" s="39">
        <v>7</v>
      </c>
      <c r="F257" s="39">
        <v>22</v>
      </c>
      <c r="G257" s="39">
        <v>15</v>
      </c>
      <c r="H257" s="39" t="s">
        <v>64</v>
      </c>
      <c r="I257" s="39" t="s">
        <v>58</v>
      </c>
      <c r="J257" s="18">
        <v>-18994.707999999999</v>
      </c>
      <c r="K257" s="18">
        <v>37.948</v>
      </c>
      <c r="L257" s="18">
        <v>305898.35100000002</v>
      </c>
      <c r="M257" s="18">
        <v>37.948</v>
      </c>
      <c r="N257" s="39" t="s">
        <v>28</v>
      </c>
      <c r="O257" s="18">
        <v>7901.51</v>
      </c>
      <c r="P257" s="18">
        <v>37.947000000000003</v>
      </c>
      <c r="Q257" s="18">
        <v>36979608.338</v>
      </c>
      <c r="R257" s="18">
        <v>40.738999999999997</v>
      </c>
      <c r="S257" s="16">
        <f t="shared" si="20"/>
        <v>36.979608337999998</v>
      </c>
      <c r="T257" s="16">
        <f t="shared" si="22"/>
        <v>34438.607950723585</v>
      </c>
      <c r="U257" s="41">
        <f t="shared" si="21"/>
        <v>8267.523000000001</v>
      </c>
      <c r="V257" s="18">
        <f t="shared" si="23"/>
        <v>37</v>
      </c>
      <c r="W257" s="154">
        <f t="shared" si="24"/>
        <v>930.77318785739419</v>
      </c>
    </row>
    <row r="258" spans="1:23" ht="16" customHeight="1">
      <c r="A258" s="37"/>
      <c r="B258" s="38" t="str">
        <f t="shared" si="19"/>
        <v>37-S</v>
      </c>
      <c r="C258" s="39">
        <v>37</v>
      </c>
      <c r="D258" s="40"/>
      <c r="E258" s="39">
        <v>5</v>
      </c>
      <c r="F258" s="39">
        <v>21</v>
      </c>
      <c r="G258" s="39">
        <v>16</v>
      </c>
      <c r="H258" s="39" t="s">
        <v>66</v>
      </c>
      <c r="I258" s="39" t="s">
        <v>47</v>
      </c>
      <c r="J258" s="18">
        <v>-26896.218000000001</v>
      </c>
      <c r="K258" s="18">
        <v>0.251</v>
      </c>
      <c r="L258" s="18">
        <v>313017.50699999998</v>
      </c>
      <c r="M258" s="18">
        <v>0.25600000000000001</v>
      </c>
      <c r="N258" s="39" t="s">
        <v>28</v>
      </c>
      <c r="O258" s="18">
        <v>4865.3010000000004</v>
      </c>
      <c r="P258" s="18">
        <v>0.246</v>
      </c>
      <c r="Q258" s="18">
        <v>36971125.715999998</v>
      </c>
      <c r="R258" s="18">
        <v>0.26900000000000002</v>
      </c>
      <c r="S258" s="16">
        <f t="shared" si="20"/>
        <v>36.971125715999996</v>
      </c>
      <c r="T258" s="16">
        <f t="shared" si="22"/>
        <v>34430.195702803358</v>
      </c>
      <c r="U258" s="41">
        <f t="shared" si="21"/>
        <v>8459.9326216216214</v>
      </c>
      <c r="V258" s="18">
        <f t="shared" si="23"/>
        <v>37</v>
      </c>
      <c r="W258" s="154">
        <f t="shared" si="24"/>
        <v>930.54582980549617</v>
      </c>
    </row>
    <row r="259" spans="1:23" ht="16" customHeight="1">
      <c r="A259" s="37"/>
      <c r="B259" s="38" t="str">
        <f t="shared" si="19"/>
        <v>37-Cl</v>
      </c>
      <c r="C259" s="39">
        <v>37</v>
      </c>
      <c r="D259" s="40"/>
      <c r="E259" s="39">
        <v>3</v>
      </c>
      <c r="F259" s="39">
        <v>20</v>
      </c>
      <c r="G259" s="39">
        <v>17</v>
      </c>
      <c r="H259" s="39" t="s">
        <v>67</v>
      </c>
      <c r="I259" s="40"/>
      <c r="J259" s="18">
        <v>-31761.519</v>
      </c>
      <c r="K259" s="18">
        <v>4.8000000000000001E-2</v>
      </c>
      <c r="L259" s="18">
        <v>317100.45500000002</v>
      </c>
      <c r="M259" s="18">
        <v>6.7000000000000004E-2</v>
      </c>
      <c r="N259" s="39" t="s">
        <v>28</v>
      </c>
      <c r="O259" s="18">
        <v>-813.48500000000001</v>
      </c>
      <c r="P259" s="18">
        <v>0.30299999999999999</v>
      </c>
      <c r="Q259" s="18">
        <v>36965902.600000001</v>
      </c>
      <c r="R259" s="18">
        <v>5.0999999999999997E-2</v>
      </c>
      <c r="S259" s="16">
        <f t="shared" si="20"/>
        <v>36.9659026</v>
      </c>
      <c r="T259" s="16">
        <f t="shared" si="22"/>
        <v>34424.819663909671</v>
      </c>
      <c r="U259" s="41">
        <f t="shared" si="21"/>
        <v>8570.2825675675685</v>
      </c>
      <c r="V259" s="18">
        <f t="shared" si="23"/>
        <v>37</v>
      </c>
      <c r="W259" s="154">
        <f t="shared" si="24"/>
        <v>930.40053145701813</v>
      </c>
    </row>
    <row r="260" spans="1:23" ht="16" customHeight="1">
      <c r="A260" s="37"/>
      <c r="B260" s="38" t="str">
        <f t="shared" si="19"/>
        <v>37-Ar</v>
      </c>
      <c r="C260" s="39">
        <v>37</v>
      </c>
      <c r="D260" s="40"/>
      <c r="E260" s="39">
        <v>1</v>
      </c>
      <c r="F260" s="39">
        <v>19</v>
      </c>
      <c r="G260" s="39">
        <v>18</v>
      </c>
      <c r="H260" s="39" t="s">
        <v>68</v>
      </c>
      <c r="I260" s="40"/>
      <c r="J260" s="18">
        <v>-30948.034</v>
      </c>
      <c r="K260" s="18">
        <v>0.30499999999999999</v>
      </c>
      <c r="L260" s="18">
        <v>315504.61599999998</v>
      </c>
      <c r="M260" s="18">
        <v>0.309</v>
      </c>
      <c r="N260" s="39" t="s">
        <v>28</v>
      </c>
      <c r="O260" s="18">
        <v>-6148.7929999999997</v>
      </c>
      <c r="P260" s="18">
        <v>0.374</v>
      </c>
      <c r="Q260" s="18">
        <v>36966775.912</v>
      </c>
      <c r="R260" s="18">
        <v>0.32800000000000001</v>
      </c>
      <c r="S260" s="16">
        <f t="shared" si="20"/>
        <v>36.966775912000003</v>
      </c>
      <c r="T260" s="16">
        <f t="shared" si="22"/>
        <v>34425.122408771305</v>
      </c>
      <c r="U260" s="41">
        <f t="shared" si="21"/>
        <v>8527.1517837837837</v>
      </c>
      <c r="V260" s="18">
        <f t="shared" si="23"/>
        <v>37</v>
      </c>
      <c r="W260" s="154">
        <f t="shared" si="24"/>
        <v>930.40871375057577</v>
      </c>
    </row>
    <row r="261" spans="1:23" ht="16" customHeight="1">
      <c r="A261" s="37"/>
      <c r="B261" s="38" t="str">
        <f t="shared" si="19"/>
        <v>37-K</v>
      </c>
      <c r="C261" s="39">
        <v>37</v>
      </c>
      <c r="D261" s="40"/>
      <c r="E261" s="39">
        <v>-1</v>
      </c>
      <c r="F261" s="39">
        <v>18</v>
      </c>
      <c r="G261" s="39">
        <v>19</v>
      </c>
      <c r="H261" s="39" t="s">
        <v>70</v>
      </c>
      <c r="I261" s="39" t="s">
        <v>65</v>
      </c>
      <c r="J261" s="18">
        <v>-24799.24</v>
      </c>
      <c r="K261" s="18">
        <v>0.27</v>
      </c>
      <c r="L261" s="18">
        <v>308573.46999999997</v>
      </c>
      <c r="M261" s="18">
        <v>0.27300000000000002</v>
      </c>
      <c r="N261" s="39" t="s">
        <v>28</v>
      </c>
      <c r="O261" s="18">
        <v>-11638.634</v>
      </c>
      <c r="P261" s="18">
        <v>22.364000000000001</v>
      </c>
      <c r="Q261" s="18">
        <v>36973376.914999999</v>
      </c>
      <c r="R261" s="18">
        <v>0.28999999999999998</v>
      </c>
      <c r="S261" s="16">
        <f t="shared" si="20"/>
        <v>36.973376914999996</v>
      </c>
      <c r="T261" s="16">
        <f t="shared" si="22"/>
        <v>34430.760461227197</v>
      </c>
      <c r="U261" s="41">
        <f t="shared" si="21"/>
        <v>8339.8235135135128</v>
      </c>
      <c r="V261" s="18">
        <f t="shared" si="23"/>
        <v>37</v>
      </c>
      <c r="W261" s="154">
        <f t="shared" si="24"/>
        <v>930.56109354668104</v>
      </c>
    </row>
    <row r="262" spans="1:23" ht="16" customHeight="1">
      <c r="A262" s="37"/>
      <c r="B262" s="38" t="str">
        <f t="shared" si="19"/>
        <v>37-Ca</v>
      </c>
      <c r="C262" s="39">
        <v>37</v>
      </c>
      <c r="D262" s="40"/>
      <c r="E262" s="39">
        <v>-3</v>
      </c>
      <c r="F262" s="39">
        <v>17</v>
      </c>
      <c r="G262" s="39">
        <v>20</v>
      </c>
      <c r="H262" s="39" t="s">
        <v>73</v>
      </c>
      <c r="I262" s="39" t="s">
        <v>42</v>
      </c>
      <c r="J262" s="18">
        <v>-13160.607</v>
      </c>
      <c r="K262" s="18">
        <v>22.363</v>
      </c>
      <c r="L262" s="18">
        <v>296152.48200000002</v>
      </c>
      <c r="M262" s="18">
        <v>22.363</v>
      </c>
      <c r="N262" s="39" t="s">
        <v>28</v>
      </c>
      <c r="O262" s="18">
        <v>-16002</v>
      </c>
      <c r="P262" s="18">
        <v>299</v>
      </c>
      <c r="Q262" s="18">
        <v>36985871.505000003</v>
      </c>
      <c r="R262" s="18">
        <v>24.007000000000001</v>
      </c>
      <c r="S262" s="16">
        <f t="shared" si="20"/>
        <v>36.985871505000006</v>
      </c>
      <c r="T262" s="16">
        <f t="shared" si="22"/>
        <v>34441.888352342095</v>
      </c>
      <c r="U262" s="41">
        <f t="shared" si="21"/>
        <v>8004.1211351351358</v>
      </c>
      <c r="V262" s="18">
        <f t="shared" si="23"/>
        <v>37</v>
      </c>
      <c r="W262" s="154">
        <f t="shared" si="24"/>
        <v>930.86184736059715</v>
      </c>
    </row>
    <row r="263" spans="1:23" ht="16" customHeight="1">
      <c r="A263" s="37"/>
      <c r="B263" s="38" t="str">
        <f t="shared" si="19"/>
        <v>37-Sc</v>
      </c>
      <c r="C263" s="39">
        <v>37</v>
      </c>
      <c r="D263" s="40"/>
      <c r="E263" s="39">
        <v>-5</v>
      </c>
      <c r="F263" s="39">
        <v>16</v>
      </c>
      <c r="G263" s="39">
        <v>21</v>
      </c>
      <c r="H263" s="39" t="s">
        <v>75</v>
      </c>
      <c r="I263" s="39" t="s">
        <v>37</v>
      </c>
      <c r="J263" s="18">
        <v>2841</v>
      </c>
      <c r="K263" s="18">
        <v>298</v>
      </c>
      <c r="L263" s="18">
        <v>279368</v>
      </c>
      <c r="M263" s="18">
        <v>298</v>
      </c>
      <c r="N263" s="39" t="s">
        <v>28</v>
      </c>
      <c r="O263" s="18" t="s">
        <v>30</v>
      </c>
      <c r="P263" s="42"/>
      <c r="Q263" s="18">
        <v>37003050</v>
      </c>
      <c r="R263" s="18">
        <v>320</v>
      </c>
      <c r="S263" s="16">
        <f t="shared" si="20"/>
        <v>37.003050000000002</v>
      </c>
      <c r="T263" s="16">
        <f t="shared" si="22"/>
        <v>34457.379271056998</v>
      </c>
      <c r="U263" s="41">
        <f t="shared" si="21"/>
        <v>7550.4864864864867</v>
      </c>
      <c r="V263" s="18">
        <f t="shared" si="23"/>
        <v>37</v>
      </c>
      <c r="W263" s="154">
        <f t="shared" si="24"/>
        <v>931.28052083937837</v>
      </c>
    </row>
    <row r="264" spans="1:23" ht="16" customHeight="1">
      <c r="A264" s="37"/>
      <c r="B264" s="38" t="str">
        <f t="shared" si="19"/>
        <v>38-Al</v>
      </c>
      <c r="C264" s="39">
        <v>38</v>
      </c>
      <c r="D264" s="39">
        <v>0</v>
      </c>
      <c r="E264" s="39">
        <v>12</v>
      </c>
      <c r="F264" s="39">
        <v>25</v>
      </c>
      <c r="G264" s="39">
        <v>13</v>
      </c>
      <c r="H264" s="39" t="s">
        <v>60</v>
      </c>
      <c r="I264" s="39" t="s">
        <v>37</v>
      </c>
      <c r="J264" s="18">
        <v>15742</v>
      </c>
      <c r="K264" s="18">
        <v>559</v>
      </c>
      <c r="L264" s="18">
        <v>280797</v>
      </c>
      <c r="M264" s="18">
        <v>559</v>
      </c>
      <c r="N264" s="39" t="s">
        <v>28</v>
      </c>
      <c r="O264" s="18">
        <v>19487</v>
      </c>
      <c r="P264" s="18">
        <v>621</v>
      </c>
      <c r="Q264" s="18">
        <v>38016900</v>
      </c>
      <c r="R264" s="18">
        <v>600</v>
      </c>
      <c r="S264" s="16">
        <f t="shared" si="20"/>
        <v>38.0169</v>
      </c>
      <c r="T264" s="16">
        <f t="shared" si="22"/>
        <v>35405.859989982055</v>
      </c>
      <c r="U264" s="41">
        <f t="shared" si="21"/>
        <v>7389.394736842105</v>
      </c>
      <c r="V264" s="18">
        <f t="shared" si="23"/>
        <v>38</v>
      </c>
      <c r="W264" s="154">
        <f t="shared" si="24"/>
        <v>931.73315763110668</v>
      </c>
    </row>
    <row r="265" spans="1:23" ht="16" customHeight="1">
      <c r="A265" s="37"/>
      <c r="B265" s="38" t="str">
        <f t="shared" si="19"/>
        <v>38-Si</v>
      </c>
      <c r="C265" s="39">
        <v>38</v>
      </c>
      <c r="D265" s="40"/>
      <c r="E265" s="39">
        <v>10</v>
      </c>
      <c r="F265" s="39">
        <v>24</v>
      </c>
      <c r="G265" s="39">
        <v>14</v>
      </c>
      <c r="H265" s="39" t="s">
        <v>63</v>
      </c>
      <c r="I265" s="39" t="s">
        <v>37</v>
      </c>
      <c r="J265" s="18">
        <v>-3744.605</v>
      </c>
      <c r="K265" s="18">
        <v>270.13299999999998</v>
      </c>
      <c r="L265" s="18">
        <v>299501.924</v>
      </c>
      <c r="M265" s="18">
        <v>270.13299999999998</v>
      </c>
      <c r="N265" s="39" t="s">
        <v>28</v>
      </c>
      <c r="O265" s="18">
        <v>10721.494000000001</v>
      </c>
      <c r="P265" s="18">
        <v>304.13</v>
      </c>
      <c r="Q265" s="18">
        <v>37995980</v>
      </c>
      <c r="R265" s="18">
        <v>290</v>
      </c>
      <c r="S265" s="16">
        <f t="shared" si="20"/>
        <v>37.995980000000003</v>
      </c>
      <c r="T265" s="16">
        <f t="shared" si="22"/>
        <v>35385.862403869512</v>
      </c>
      <c r="U265" s="41">
        <f t="shared" si="21"/>
        <v>7881.6295789473688</v>
      </c>
      <c r="V265" s="18">
        <f t="shared" si="23"/>
        <v>38</v>
      </c>
      <c r="W265" s="154">
        <f t="shared" si="24"/>
        <v>931.20690536498716</v>
      </c>
    </row>
    <row r="266" spans="1:23" ht="16" customHeight="1">
      <c r="A266" s="37"/>
      <c r="B266" s="38" t="str">
        <f t="shared" si="19"/>
        <v>38-P</v>
      </c>
      <c r="C266" s="39">
        <v>38</v>
      </c>
      <c r="D266" s="40"/>
      <c r="E266" s="39">
        <v>8</v>
      </c>
      <c r="F266" s="39">
        <v>23</v>
      </c>
      <c r="G266" s="39">
        <v>15</v>
      </c>
      <c r="H266" s="39" t="s">
        <v>64</v>
      </c>
      <c r="I266" s="39" t="s">
        <v>37</v>
      </c>
      <c r="J266" s="18">
        <v>-14466.1</v>
      </c>
      <c r="K266" s="18">
        <v>139.72399999999999</v>
      </c>
      <c r="L266" s="18">
        <v>309441.065</v>
      </c>
      <c r="M266" s="18">
        <v>139.72399999999999</v>
      </c>
      <c r="N266" s="39" t="s">
        <v>28</v>
      </c>
      <c r="O266" s="18">
        <v>12394.976000000001</v>
      </c>
      <c r="P266" s="18">
        <v>139.90799999999999</v>
      </c>
      <c r="Q266" s="18">
        <v>37984470</v>
      </c>
      <c r="R266" s="18">
        <v>150</v>
      </c>
      <c r="S266" s="16">
        <f t="shared" si="20"/>
        <v>37.984470000000002</v>
      </c>
      <c r="T266" s="16">
        <f t="shared" si="22"/>
        <v>35374.630172672587</v>
      </c>
      <c r="U266" s="41">
        <f t="shared" si="21"/>
        <v>8143.1859210526318</v>
      </c>
      <c r="V266" s="18">
        <f t="shared" si="23"/>
        <v>38</v>
      </c>
      <c r="W266" s="154">
        <f t="shared" si="24"/>
        <v>930.91132033348913</v>
      </c>
    </row>
    <row r="267" spans="1:23" ht="16" customHeight="1">
      <c r="A267" s="37"/>
      <c r="B267" s="38" t="str">
        <f t="shared" si="19"/>
        <v>38-S</v>
      </c>
      <c r="C267" s="39">
        <v>38</v>
      </c>
      <c r="D267" s="40"/>
      <c r="E267" s="39">
        <v>6</v>
      </c>
      <c r="F267" s="39">
        <v>22</v>
      </c>
      <c r="G267" s="39">
        <v>16</v>
      </c>
      <c r="H267" s="39" t="s">
        <v>66</v>
      </c>
      <c r="I267" s="39" t="s">
        <v>40</v>
      </c>
      <c r="J267" s="18">
        <v>-26861.076000000001</v>
      </c>
      <c r="K267" s="18">
        <v>7.1719999999999997</v>
      </c>
      <c r="L267" s="18">
        <v>321053.68800000002</v>
      </c>
      <c r="M267" s="18">
        <v>7.1719999999999997</v>
      </c>
      <c r="N267" s="39" t="s">
        <v>28</v>
      </c>
      <c r="O267" s="18">
        <v>2936.9</v>
      </c>
      <c r="P267" s="18">
        <v>7.1710000000000003</v>
      </c>
      <c r="Q267" s="18">
        <v>37971163.443000004</v>
      </c>
      <c r="R267" s="18">
        <v>7.7</v>
      </c>
      <c r="S267" s="16">
        <f t="shared" si="20"/>
        <v>37.971163443000002</v>
      </c>
      <c r="T267" s="16">
        <f t="shared" si="22"/>
        <v>35361.724460101468</v>
      </c>
      <c r="U267" s="41">
        <f t="shared" si="21"/>
        <v>8448.7812631578945</v>
      </c>
      <c r="V267" s="18">
        <f t="shared" si="23"/>
        <v>38</v>
      </c>
      <c r="W267" s="154">
        <f t="shared" si="24"/>
        <v>930.57169631845966</v>
      </c>
    </row>
    <row r="268" spans="1:23" ht="16" customHeight="1">
      <c r="A268" s="37"/>
      <c r="B268" s="38" t="str">
        <f t="shared" si="19"/>
        <v>38-Cl</v>
      </c>
      <c r="C268" s="39">
        <v>38</v>
      </c>
      <c r="D268" s="40"/>
      <c r="E268" s="39">
        <v>4</v>
      </c>
      <c r="F268" s="39">
        <v>21</v>
      </c>
      <c r="G268" s="39">
        <v>17</v>
      </c>
      <c r="H268" s="39" t="s">
        <v>67</v>
      </c>
      <c r="I268" s="39" t="s">
        <v>47</v>
      </c>
      <c r="J268" s="18">
        <v>-29797.975999999999</v>
      </c>
      <c r="K268" s="18">
        <v>0.111</v>
      </c>
      <c r="L268" s="18">
        <v>323208.23499999999</v>
      </c>
      <c r="M268" s="18">
        <v>0.121</v>
      </c>
      <c r="N268" s="39" t="s">
        <v>28</v>
      </c>
      <c r="O268" s="18">
        <v>4916.7870000000003</v>
      </c>
      <c r="P268" s="18">
        <v>0.503</v>
      </c>
      <c r="Q268" s="18">
        <v>37968010.549999997</v>
      </c>
      <c r="R268" s="18">
        <v>0.11899999999999999</v>
      </c>
      <c r="S268" s="16">
        <f t="shared" si="20"/>
        <v>37.968010549999995</v>
      </c>
      <c r="T268" s="16">
        <f t="shared" si="22"/>
        <v>35358.27682071356</v>
      </c>
      <c r="U268" s="41">
        <f t="shared" si="21"/>
        <v>8505.4798684210527</v>
      </c>
      <c r="V268" s="18">
        <f t="shared" si="23"/>
        <v>38</v>
      </c>
      <c r="W268" s="154">
        <f t="shared" si="24"/>
        <v>930.48096896614629</v>
      </c>
    </row>
    <row r="269" spans="1:23" ht="16" customHeight="1">
      <c r="A269" s="37"/>
      <c r="B269" s="38" t="str">
        <f t="shared" si="19"/>
        <v>38-Ar</v>
      </c>
      <c r="C269" s="39">
        <v>38</v>
      </c>
      <c r="D269" s="40"/>
      <c r="E269" s="39">
        <v>2</v>
      </c>
      <c r="F269" s="39">
        <v>20</v>
      </c>
      <c r="G269" s="39">
        <v>18</v>
      </c>
      <c r="H269" s="39" t="s">
        <v>68</v>
      </c>
      <c r="I269" s="40"/>
      <c r="J269" s="18">
        <v>-34714.762999999999</v>
      </c>
      <c r="K269" s="18">
        <v>0.49099999999999999</v>
      </c>
      <c r="L269" s="18">
        <v>327342.66899999999</v>
      </c>
      <c r="M269" s="18">
        <v>0.49399999999999999</v>
      </c>
      <c r="N269" s="39" t="s">
        <v>28</v>
      </c>
      <c r="O269" s="18">
        <v>-5913.0720000000001</v>
      </c>
      <c r="P269" s="18">
        <v>0.64300000000000002</v>
      </c>
      <c r="Q269" s="18">
        <v>37962732.160999998</v>
      </c>
      <c r="R269" s="18">
        <v>0.52800000000000002</v>
      </c>
      <c r="S269" s="16">
        <f t="shared" si="20"/>
        <v>37.962732160999998</v>
      </c>
      <c r="T269" s="16">
        <f t="shared" si="22"/>
        <v>35352.8492953733</v>
      </c>
      <c r="U269" s="41">
        <f t="shared" si="21"/>
        <v>8614.2807631578944</v>
      </c>
      <c r="V269" s="18">
        <f t="shared" si="23"/>
        <v>38</v>
      </c>
      <c r="W269" s="154">
        <f t="shared" si="24"/>
        <v>930.33813935192893</v>
      </c>
    </row>
    <row r="270" spans="1:23" ht="16" customHeight="1">
      <c r="A270" s="37"/>
      <c r="B270" s="38" t="str">
        <f t="shared" ref="B270:B333" si="25">CONCATENATE(C270,"-",H270)</f>
        <v>38-K</v>
      </c>
      <c r="C270" s="39">
        <v>38</v>
      </c>
      <c r="D270" s="40"/>
      <c r="E270" s="39">
        <v>0</v>
      </c>
      <c r="F270" s="39">
        <v>19</v>
      </c>
      <c r="G270" s="39">
        <v>19</v>
      </c>
      <c r="H270" s="39" t="s">
        <v>70</v>
      </c>
      <c r="I270" s="40"/>
      <c r="J270" s="18">
        <v>-28801.690999999999</v>
      </c>
      <c r="K270" s="18">
        <v>0.72399999999999998</v>
      </c>
      <c r="L270" s="18">
        <v>320647.24300000002</v>
      </c>
      <c r="M270" s="18">
        <v>0.72499999999999998</v>
      </c>
      <c r="N270" s="39" t="s">
        <v>28</v>
      </c>
      <c r="O270" s="18">
        <v>-6742.6469999999999</v>
      </c>
      <c r="P270" s="18">
        <v>4.6070000000000002</v>
      </c>
      <c r="Q270" s="18">
        <v>37969080.107000001</v>
      </c>
      <c r="R270" s="18">
        <v>0.77700000000000002</v>
      </c>
      <c r="S270" s="16">
        <f t="shared" ref="S270:S333" si="26">Q270/1000000</f>
        <v>37.969080107000003</v>
      </c>
      <c r="T270" s="16">
        <f t="shared" si="22"/>
        <v>35358.251626849516</v>
      </c>
      <c r="U270" s="41">
        <f t="shared" ref="U270:U333" si="27">L270/C270</f>
        <v>8438.0853421052634</v>
      </c>
      <c r="V270" s="18">
        <f t="shared" si="23"/>
        <v>38</v>
      </c>
      <c r="W270" s="154">
        <f t="shared" si="24"/>
        <v>930.4803059697241</v>
      </c>
    </row>
    <row r="271" spans="1:23" ht="16" customHeight="1">
      <c r="A271" s="37"/>
      <c r="B271" s="38" t="str">
        <f t="shared" si="25"/>
        <v>38-Ca</v>
      </c>
      <c r="C271" s="39">
        <v>38</v>
      </c>
      <c r="D271" s="40"/>
      <c r="E271" s="39">
        <v>-2</v>
      </c>
      <c r="F271" s="39">
        <v>18</v>
      </c>
      <c r="G271" s="39">
        <v>20</v>
      </c>
      <c r="H271" s="39" t="s">
        <v>73</v>
      </c>
      <c r="I271" s="39" t="s">
        <v>62</v>
      </c>
      <c r="J271" s="18">
        <v>-22059.044000000002</v>
      </c>
      <c r="K271" s="18">
        <v>4.5609999999999999</v>
      </c>
      <c r="L271" s="18">
        <v>313122.24300000002</v>
      </c>
      <c r="M271" s="18">
        <v>4.5609999999999999</v>
      </c>
      <c r="N271" s="39" t="s">
        <v>28</v>
      </c>
      <c r="O271" s="18">
        <v>-17122</v>
      </c>
      <c r="P271" s="18">
        <v>298</v>
      </c>
      <c r="Q271" s="18">
        <v>37976318.637000002</v>
      </c>
      <c r="R271" s="18">
        <v>4.8970000000000002</v>
      </c>
      <c r="S271" s="16">
        <f t="shared" si="26"/>
        <v>37.976318636999999</v>
      </c>
      <c r="T271" s="16">
        <f t="shared" ref="T271:T334" si="28">S271*$W$9-(G271*$W$10)</f>
        <v>35364.483531635196</v>
      </c>
      <c r="U271" s="41">
        <f t="shared" si="27"/>
        <v>8240.0590263157901</v>
      </c>
      <c r="V271" s="18">
        <f t="shared" ref="V271:V334" si="29">C271</f>
        <v>38</v>
      </c>
      <c r="W271" s="154">
        <f t="shared" ref="W271:W334" si="30">T271/V271</f>
        <v>930.64430346408415</v>
      </c>
    </row>
    <row r="272" spans="1:23" ht="16" customHeight="1">
      <c r="A272" s="37"/>
      <c r="B272" s="38" t="str">
        <f t="shared" si="25"/>
        <v>38-Sc</v>
      </c>
      <c r="C272" s="39">
        <v>38</v>
      </c>
      <c r="D272" s="40"/>
      <c r="E272" s="39">
        <v>-4</v>
      </c>
      <c r="F272" s="39">
        <v>17</v>
      </c>
      <c r="G272" s="39">
        <v>21</v>
      </c>
      <c r="H272" s="39" t="s">
        <v>75</v>
      </c>
      <c r="I272" s="39" t="s">
        <v>37</v>
      </c>
      <c r="J272" s="18">
        <v>-4937</v>
      </c>
      <c r="K272" s="18">
        <v>298</v>
      </c>
      <c r="L272" s="18">
        <v>295218</v>
      </c>
      <c r="M272" s="18">
        <v>298</v>
      </c>
      <c r="N272" s="39" t="s">
        <v>28</v>
      </c>
      <c r="O272" s="18">
        <v>-14038</v>
      </c>
      <c r="P272" s="18">
        <v>390</v>
      </c>
      <c r="Q272" s="18">
        <v>37994700</v>
      </c>
      <c r="R272" s="18">
        <v>320</v>
      </c>
      <c r="S272" s="16">
        <f t="shared" si="26"/>
        <v>37.994700000000002</v>
      </c>
      <c r="T272" s="16">
        <f t="shared" si="28"/>
        <v>35381.094914211593</v>
      </c>
      <c r="U272" s="41">
        <f t="shared" si="27"/>
        <v>7768.894736842105</v>
      </c>
      <c r="V272" s="18">
        <f t="shared" si="29"/>
        <v>38</v>
      </c>
      <c r="W272" s="154">
        <f t="shared" si="30"/>
        <v>931.0814451108314</v>
      </c>
    </row>
    <row r="273" spans="1:23" ht="16" customHeight="1">
      <c r="A273" s="37"/>
      <c r="B273" s="38" t="str">
        <f t="shared" si="25"/>
        <v>38-Ti</v>
      </c>
      <c r="C273" s="39">
        <v>38</v>
      </c>
      <c r="D273" s="40"/>
      <c r="E273" s="39">
        <v>-6</v>
      </c>
      <c r="F273" s="39">
        <v>16</v>
      </c>
      <c r="G273" s="39">
        <v>22</v>
      </c>
      <c r="H273" s="39" t="s">
        <v>76</v>
      </c>
      <c r="I273" s="39" t="s">
        <v>37</v>
      </c>
      <c r="J273" s="18">
        <v>9101</v>
      </c>
      <c r="K273" s="18">
        <v>252</v>
      </c>
      <c r="L273" s="18">
        <v>280398</v>
      </c>
      <c r="M273" s="18">
        <v>252</v>
      </c>
      <c r="N273" s="39" t="s">
        <v>28</v>
      </c>
      <c r="O273" s="18" t="s">
        <v>30</v>
      </c>
      <c r="P273" s="42"/>
      <c r="Q273" s="18">
        <v>38009770</v>
      </c>
      <c r="R273" s="18">
        <v>270</v>
      </c>
      <c r="S273" s="16">
        <f t="shared" si="26"/>
        <v>38.009770000000003</v>
      </c>
      <c r="T273" s="16">
        <f t="shared" si="28"/>
        <v>35394.621783297087</v>
      </c>
      <c r="U273" s="41">
        <f t="shared" si="27"/>
        <v>7378.894736842105</v>
      </c>
      <c r="V273" s="18">
        <f t="shared" si="29"/>
        <v>38</v>
      </c>
      <c r="W273" s="154">
        <f t="shared" si="30"/>
        <v>931.4374153499233</v>
      </c>
    </row>
    <row r="274" spans="1:23" ht="16" customHeight="1">
      <c r="A274" s="37"/>
      <c r="B274" s="38" t="str">
        <f t="shared" si="25"/>
        <v>39-Al</v>
      </c>
      <c r="C274" s="39">
        <v>39</v>
      </c>
      <c r="D274" s="39">
        <v>0</v>
      </c>
      <c r="E274" s="39">
        <v>13</v>
      </c>
      <c r="F274" s="39">
        <v>26</v>
      </c>
      <c r="G274" s="39">
        <v>13</v>
      </c>
      <c r="H274" s="39" t="s">
        <v>60</v>
      </c>
      <c r="I274" s="39" t="s">
        <v>37</v>
      </c>
      <c r="J274" s="18">
        <v>20400</v>
      </c>
      <c r="K274" s="18">
        <v>596</v>
      </c>
      <c r="L274" s="18">
        <v>284211</v>
      </c>
      <c r="M274" s="18">
        <v>596</v>
      </c>
      <c r="N274" s="39" t="s">
        <v>28</v>
      </c>
      <c r="O274" s="18">
        <v>18257</v>
      </c>
      <c r="P274" s="18">
        <v>718</v>
      </c>
      <c r="Q274" s="18">
        <v>39021900</v>
      </c>
      <c r="R274" s="18">
        <v>640</v>
      </c>
      <c r="S274" s="16">
        <f t="shared" si="26"/>
        <v>39.021900000000002</v>
      </c>
      <c r="T274" s="16">
        <f t="shared" si="28"/>
        <v>36342.011072894755</v>
      </c>
      <c r="U274" s="41">
        <f t="shared" si="27"/>
        <v>7287.4615384615381</v>
      </c>
      <c r="V274" s="18">
        <f t="shared" si="29"/>
        <v>39</v>
      </c>
      <c r="W274" s="154">
        <f t="shared" si="30"/>
        <v>931.84643776653218</v>
      </c>
    </row>
    <row r="275" spans="1:23" ht="16" customHeight="1">
      <c r="A275" s="37"/>
      <c r="B275" s="38" t="str">
        <f t="shared" si="25"/>
        <v>39-Si</v>
      </c>
      <c r="C275" s="39">
        <v>39</v>
      </c>
      <c r="D275" s="40"/>
      <c r="E275" s="39">
        <v>11</v>
      </c>
      <c r="F275" s="39">
        <v>25</v>
      </c>
      <c r="G275" s="39">
        <v>14</v>
      </c>
      <c r="H275" s="39" t="s">
        <v>63</v>
      </c>
      <c r="I275" s="39" t="s">
        <v>37</v>
      </c>
      <c r="J275" s="18">
        <v>2142</v>
      </c>
      <c r="K275" s="18">
        <v>401</v>
      </c>
      <c r="L275" s="18">
        <v>301686</v>
      </c>
      <c r="M275" s="18">
        <v>401</v>
      </c>
      <c r="N275" s="39" t="s">
        <v>28</v>
      </c>
      <c r="O275" s="18">
        <v>14792</v>
      </c>
      <c r="P275" s="18">
        <v>427</v>
      </c>
      <c r="Q275" s="18">
        <v>39002300</v>
      </c>
      <c r="R275" s="18">
        <v>430</v>
      </c>
      <c r="S275" s="16">
        <f t="shared" si="26"/>
        <v>39.002299999999998</v>
      </c>
      <c r="T275" s="16">
        <f t="shared" si="28"/>
        <v>36323.243058353786</v>
      </c>
      <c r="U275" s="41">
        <f t="shared" si="27"/>
        <v>7735.5384615384619</v>
      </c>
      <c r="V275" s="18">
        <f t="shared" si="29"/>
        <v>39</v>
      </c>
      <c r="W275" s="154">
        <f t="shared" si="30"/>
        <v>931.36520662445605</v>
      </c>
    </row>
    <row r="276" spans="1:23" ht="16" customHeight="1">
      <c r="A276" s="37"/>
      <c r="B276" s="38" t="str">
        <f t="shared" si="25"/>
        <v>39-P</v>
      </c>
      <c r="C276" s="39">
        <v>39</v>
      </c>
      <c r="D276" s="40"/>
      <c r="E276" s="39">
        <v>9</v>
      </c>
      <c r="F276" s="39">
        <v>24</v>
      </c>
      <c r="G276" s="39">
        <v>15</v>
      </c>
      <c r="H276" s="39" t="s">
        <v>64</v>
      </c>
      <c r="I276" s="39" t="s">
        <v>37</v>
      </c>
      <c r="J276" s="18">
        <v>-12649.687</v>
      </c>
      <c r="K276" s="18">
        <v>149.03899999999999</v>
      </c>
      <c r="L276" s="18">
        <v>315695.97499999998</v>
      </c>
      <c r="M276" s="18">
        <v>149.03899999999999</v>
      </c>
      <c r="N276" s="39" t="s">
        <v>28</v>
      </c>
      <c r="O276" s="18">
        <v>10511.652</v>
      </c>
      <c r="P276" s="18">
        <v>157.203</v>
      </c>
      <c r="Q276" s="18">
        <v>38986420</v>
      </c>
      <c r="R276" s="18">
        <v>160</v>
      </c>
      <c r="S276" s="16">
        <f t="shared" si="26"/>
        <v>38.986420000000003</v>
      </c>
      <c r="T276" s="16">
        <f t="shared" si="28"/>
        <v>36307.940200060024</v>
      </c>
      <c r="U276" s="41">
        <f t="shared" si="27"/>
        <v>8094.7685897435895</v>
      </c>
      <c r="V276" s="18">
        <f t="shared" si="29"/>
        <v>39</v>
      </c>
      <c r="W276" s="154">
        <f t="shared" si="30"/>
        <v>930.97282564256477</v>
      </c>
    </row>
    <row r="277" spans="1:23" ht="16" customHeight="1">
      <c r="A277" s="37"/>
      <c r="B277" s="38" t="str">
        <f t="shared" si="25"/>
        <v>39-S</v>
      </c>
      <c r="C277" s="39">
        <v>39</v>
      </c>
      <c r="D277" s="40"/>
      <c r="E277" s="39">
        <v>7</v>
      </c>
      <c r="F277" s="39">
        <v>23</v>
      </c>
      <c r="G277" s="39">
        <v>16</v>
      </c>
      <c r="H277" s="39" t="s">
        <v>66</v>
      </c>
      <c r="I277" s="39" t="s">
        <v>55</v>
      </c>
      <c r="J277" s="18">
        <v>-23161.339</v>
      </c>
      <c r="K277" s="18">
        <v>50</v>
      </c>
      <c r="L277" s="18">
        <v>325425.27399999998</v>
      </c>
      <c r="M277" s="18">
        <v>50</v>
      </c>
      <c r="N277" s="39" t="s">
        <v>28</v>
      </c>
      <c r="O277" s="18">
        <v>6639.3140000000003</v>
      </c>
      <c r="P277" s="18">
        <v>50.03</v>
      </c>
      <c r="Q277" s="18">
        <v>38975135.274999999</v>
      </c>
      <c r="R277" s="18">
        <v>53.677</v>
      </c>
      <c r="S277" s="16">
        <f t="shared" si="26"/>
        <v>38.975135275</v>
      </c>
      <c r="T277" s="16">
        <f t="shared" si="28"/>
        <v>36296.91781108718</v>
      </c>
      <c r="U277" s="41">
        <f t="shared" si="27"/>
        <v>8344.2377948717949</v>
      </c>
      <c r="V277" s="18">
        <f t="shared" si="29"/>
        <v>39</v>
      </c>
      <c r="W277" s="154">
        <f t="shared" si="30"/>
        <v>930.69020028428668</v>
      </c>
    </row>
    <row r="278" spans="1:23" ht="16" customHeight="1">
      <c r="A278" s="37"/>
      <c r="B278" s="38" t="str">
        <f t="shared" si="25"/>
        <v>39-Cl</v>
      </c>
      <c r="C278" s="39">
        <v>39</v>
      </c>
      <c r="D278" s="40"/>
      <c r="E278" s="39">
        <v>5</v>
      </c>
      <c r="F278" s="39">
        <v>22</v>
      </c>
      <c r="G278" s="39">
        <v>17</v>
      </c>
      <c r="H278" s="39" t="s">
        <v>67</v>
      </c>
      <c r="I278" s="40"/>
      <c r="J278" s="18">
        <v>-29800.651999999998</v>
      </c>
      <c r="K278" s="18">
        <v>1.736</v>
      </c>
      <c r="L278" s="18">
        <v>331282.234</v>
      </c>
      <c r="M278" s="18">
        <v>1.7370000000000001</v>
      </c>
      <c r="N278" s="39" t="s">
        <v>28</v>
      </c>
      <c r="O278" s="18">
        <v>3441.1840000000002</v>
      </c>
      <c r="P278" s="18">
        <v>5.3</v>
      </c>
      <c r="Q278" s="18">
        <v>38968007.677000001</v>
      </c>
      <c r="R278" s="18">
        <v>1.8640000000000001</v>
      </c>
      <c r="S278" s="16">
        <f t="shared" si="26"/>
        <v>38.968007677000003</v>
      </c>
      <c r="T278" s="16">
        <f t="shared" si="28"/>
        <v>36289.767759370916</v>
      </c>
      <c r="U278" s="41">
        <f t="shared" si="27"/>
        <v>8494.4162564102571</v>
      </c>
      <c r="V278" s="18">
        <f t="shared" si="29"/>
        <v>39</v>
      </c>
      <c r="W278" s="154">
        <f t="shared" si="30"/>
        <v>930.50686562489523</v>
      </c>
    </row>
    <row r="279" spans="1:23" ht="16" customHeight="1">
      <c r="A279" s="37"/>
      <c r="B279" s="38" t="str">
        <f t="shared" si="25"/>
        <v>39-Ar</v>
      </c>
      <c r="C279" s="39">
        <v>39</v>
      </c>
      <c r="D279" s="40"/>
      <c r="E279" s="39">
        <v>3</v>
      </c>
      <c r="F279" s="39">
        <v>21</v>
      </c>
      <c r="G279" s="39">
        <v>18</v>
      </c>
      <c r="H279" s="39" t="s">
        <v>68</v>
      </c>
      <c r="I279" s="39" t="s">
        <v>40</v>
      </c>
      <c r="J279" s="18">
        <v>-33241.836000000003</v>
      </c>
      <c r="K279" s="18">
        <v>5.008</v>
      </c>
      <c r="L279" s="18">
        <v>333941.065</v>
      </c>
      <c r="M279" s="18">
        <v>5.008</v>
      </c>
      <c r="N279" s="39" t="s">
        <v>28</v>
      </c>
      <c r="O279" s="18">
        <v>565</v>
      </c>
      <c r="P279" s="18">
        <v>5</v>
      </c>
      <c r="Q279" s="18">
        <v>38964313.413000003</v>
      </c>
      <c r="R279" s="18">
        <v>5.3760000000000003</v>
      </c>
      <c r="S279" s="16">
        <f t="shared" si="26"/>
        <v>38.964313412999999</v>
      </c>
      <c r="T279" s="16">
        <f t="shared" si="28"/>
        <v>36285.815836353257</v>
      </c>
      <c r="U279" s="41">
        <f t="shared" si="27"/>
        <v>8562.5914102564111</v>
      </c>
      <c r="V279" s="18">
        <f t="shared" si="29"/>
        <v>39</v>
      </c>
      <c r="W279" s="154">
        <f t="shared" si="30"/>
        <v>930.40553426546808</v>
      </c>
    </row>
    <row r="280" spans="1:23" ht="16" customHeight="1">
      <c r="A280" s="37"/>
      <c r="B280" s="38" t="str">
        <f t="shared" si="25"/>
        <v>39-K</v>
      </c>
      <c r="C280" s="39">
        <v>39</v>
      </c>
      <c r="D280" s="40"/>
      <c r="E280" s="39">
        <v>1</v>
      </c>
      <c r="F280" s="39">
        <v>20</v>
      </c>
      <c r="G280" s="39">
        <v>19</v>
      </c>
      <c r="H280" s="39" t="s">
        <v>70</v>
      </c>
      <c r="I280" s="40"/>
      <c r="J280" s="18">
        <v>-33806.836000000003</v>
      </c>
      <c r="K280" s="18">
        <v>0.28000000000000003</v>
      </c>
      <c r="L280" s="18">
        <v>333723.71100000001</v>
      </c>
      <c r="M280" s="18">
        <v>0.28499999999999998</v>
      </c>
      <c r="N280" s="39" t="s">
        <v>28</v>
      </c>
      <c r="O280" s="18">
        <v>-6530.5810000000001</v>
      </c>
      <c r="P280" s="18">
        <v>1.766</v>
      </c>
      <c r="Q280" s="18">
        <v>38963706.861000001</v>
      </c>
      <c r="R280" s="18">
        <v>0.30099999999999999</v>
      </c>
      <c r="S280" s="16">
        <f t="shared" si="26"/>
        <v>38.963706860999999</v>
      </c>
      <c r="T280" s="16">
        <f t="shared" si="28"/>
        <v>36284.740097348054</v>
      </c>
      <c r="U280" s="41">
        <f t="shared" si="27"/>
        <v>8557.0182307692303</v>
      </c>
      <c r="V280" s="18">
        <f t="shared" si="29"/>
        <v>39</v>
      </c>
      <c r="W280" s="154">
        <f t="shared" si="30"/>
        <v>930.3779512140527</v>
      </c>
    </row>
    <row r="281" spans="1:23" ht="16" customHeight="1">
      <c r="A281" s="37"/>
      <c r="B281" s="38" t="str">
        <f t="shared" si="25"/>
        <v>39-Ca</v>
      </c>
      <c r="C281" s="39">
        <v>39</v>
      </c>
      <c r="D281" s="40"/>
      <c r="E281" s="39">
        <v>-1</v>
      </c>
      <c r="F281" s="39">
        <v>19</v>
      </c>
      <c r="G281" s="39">
        <v>20</v>
      </c>
      <c r="H281" s="39" t="s">
        <v>73</v>
      </c>
      <c r="I281" s="39" t="s">
        <v>39</v>
      </c>
      <c r="J281" s="18">
        <v>-27276.256000000001</v>
      </c>
      <c r="K281" s="18">
        <v>1.788</v>
      </c>
      <c r="L281" s="18">
        <v>326410.777</v>
      </c>
      <c r="M281" s="18">
        <v>1.788</v>
      </c>
      <c r="N281" s="39" t="s">
        <v>28</v>
      </c>
      <c r="O281" s="18">
        <v>-13108.242</v>
      </c>
      <c r="P281" s="18">
        <v>24.065000000000001</v>
      </c>
      <c r="Q281" s="18">
        <v>38970717.729000002</v>
      </c>
      <c r="R281" s="18">
        <v>1.919</v>
      </c>
      <c r="S281" s="16">
        <f t="shared" si="26"/>
        <v>38.970717729</v>
      </c>
      <c r="T281" s="16">
        <f t="shared" si="28"/>
        <v>36290.759936434399</v>
      </c>
      <c r="U281" s="41">
        <f t="shared" si="27"/>
        <v>8369.5071025641028</v>
      </c>
      <c r="V281" s="18">
        <f t="shared" si="29"/>
        <v>39</v>
      </c>
      <c r="W281" s="154">
        <f t="shared" si="30"/>
        <v>930.5323060624205</v>
      </c>
    </row>
    <row r="282" spans="1:23" ht="16" customHeight="1">
      <c r="A282" s="37"/>
      <c r="B282" s="38" t="str">
        <f t="shared" si="25"/>
        <v>39-Sc</v>
      </c>
      <c r="C282" s="39">
        <v>39</v>
      </c>
      <c r="D282" s="40"/>
      <c r="E282" s="39">
        <v>-3</v>
      </c>
      <c r="F282" s="39">
        <v>18</v>
      </c>
      <c r="G282" s="39">
        <v>21</v>
      </c>
      <c r="H282" s="39" t="s">
        <v>75</v>
      </c>
      <c r="I282" s="39" t="s">
        <v>77</v>
      </c>
      <c r="J282" s="18">
        <v>-14168.013999999999</v>
      </c>
      <c r="K282" s="18">
        <v>24.001999999999999</v>
      </c>
      <c r="L282" s="18">
        <v>312520.18099999998</v>
      </c>
      <c r="M282" s="18">
        <v>24.001999999999999</v>
      </c>
      <c r="N282" s="39" t="s">
        <v>28</v>
      </c>
      <c r="O282" s="18">
        <v>-15400</v>
      </c>
      <c r="P282" s="18">
        <v>100</v>
      </c>
      <c r="Q282" s="18">
        <v>38984790.009000003</v>
      </c>
      <c r="R282" s="18">
        <v>25.766999999999999</v>
      </c>
      <c r="S282" s="16">
        <f t="shared" si="26"/>
        <v>38.984790009000001</v>
      </c>
      <c r="T282" s="16">
        <f t="shared" si="28"/>
        <v>36303.357435710488</v>
      </c>
      <c r="U282" s="41">
        <f t="shared" si="27"/>
        <v>8013.337974358974</v>
      </c>
      <c r="V282" s="18">
        <f t="shared" si="29"/>
        <v>39</v>
      </c>
      <c r="W282" s="154">
        <f t="shared" si="30"/>
        <v>930.8553188643715</v>
      </c>
    </row>
    <row r="283" spans="1:23" ht="16" customHeight="1">
      <c r="A283" s="37"/>
      <c r="B283" s="38" t="str">
        <f t="shared" si="25"/>
        <v>39-Ti</v>
      </c>
      <c r="C283" s="39">
        <v>39</v>
      </c>
      <c r="D283" s="40"/>
      <c r="E283" s="39">
        <v>-5</v>
      </c>
      <c r="F283" s="39">
        <v>17</v>
      </c>
      <c r="G283" s="39">
        <v>22</v>
      </c>
      <c r="H283" s="39" t="s">
        <v>76</v>
      </c>
      <c r="I283" s="39" t="s">
        <v>39</v>
      </c>
      <c r="J283" s="18">
        <v>1232</v>
      </c>
      <c r="K283" s="18">
        <v>103</v>
      </c>
      <c r="L283" s="18">
        <v>296338</v>
      </c>
      <c r="M283" s="18">
        <v>103</v>
      </c>
      <c r="N283" s="39" t="s">
        <v>28</v>
      </c>
      <c r="O283" s="18" t="s">
        <v>30</v>
      </c>
      <c r="P283" s="42"/>
      <c r="Q283" s="18">
        <v>39001323</v>
      </c>
      <c r="R283" s="18">
        <v>110</v>
      </c>
      <c r="S283" s="16">
        <f t="shared" si="26"/>
        <v>39.001322999999999</v>
      </c>
      <c r="T283" s="16">
        <f t="shared" si="28"/>
        <v>36318.247071571037</v>
      </c>
      <c r="U283" s="41">
        <f t="shared" si="27"/>
        <v>7598.4102564102568</v>
      </c>
      <c r="V283" s="18">
        <f t="shared" si="29"/>
        <v>39</v>
      </c>
      <c r="W283" s="154">
        <f t="shared" si="30"/>
        <v>931.2371043992573</v>
      </c>
    </row>
    <row r="284" spans="1:23" ht="16" customHeight="1">
      <c r="A284" s="37"/>
      <c r="B284" s="38" t="str">
        <f t="shared" si="25"/>
        <v>40-Si</v>
      </c>
      <c r="C284" s="39">
        <v>40</v>
      </c>
      <c r="D284" s="39">
        <v>0</v>
      </c>
      <c r="E284" s="39">
        <v>12</v>
      </c>
      <c r="F284" s="39">
        <v>26</v>
      </c>
      <c r="G284" s="39">
        <v>14</v>
      </c>
      <c r="H284" s="39" t="s">
        <v>63</v>
      </c>
      <c r="I284" s="39" t="s">
        <v>37</v>
      </c>
      <c r="J284" s="18">
        <v>5403</v>
      </c>
      <c r="K284" s="18">
        <v>503</v>
      </c>
      <c r="L284" s="18">
        <v>306497</v>
      </c>
      <c r="M284" s="18">
        <v>503</v>
      </c>
      <c r="N284" s="39" t="s">
        <v>28</v>
      </c>
      <c r="O284" s="18">
        <v>13740</v>
      </c>
      <c r="P284" s="18">
        <v>540</v>
      </c>
      <c r="Q284" s="18">
        <v>40005800</v>
      </c>
      <c r="R284" s="18">
        <v>540</v>
      </c>
      <c r="S284" s="16">
        <f t="shared" si="26"/>
        <v>40.005800000000001</v>
      </c>
      <c r="T284" s="16">
        <f t="shared" si="28"/>
        <v>37257.99690084422</v>
      </c>
      <c r="U284" s="41">
        <f t="shared" si="27"/>
        <v>7662.4250000000002</v>
      </c>
      <c r="V284" s="18">
        <f t="shared" si="29"/>
        <v>40</v>
      </c>
      <c r="W284" s="154">
        <f t="shared" si="30"/>
        <v>931.44992252110546</v>
      </c>
    </row>
    <row r="285" spans="1:23" ht="16" customHeight="1">
      <c r="A285" s="37"/>
      <c r="B285" s="38" t="str">
        <f t="shared" si="25"/>
        <v>40-P</v>
      </c>
      <c r="C285" s="39">
        <v>40</v>
      </c>
      <c r="D285" s="40"/>
      <c r="E285" s="39">
        <v>10</v>
      </c>
      <c r="F285" s="39">
        <v>25</v>
      </c>
      <c r="G285" s="39">
        <v>15</v>
      </c>
      <c r="H285" s="39" t="s">
        <v>64</v>
      </c>
      <c r="I285" s="39" t="s">
        <v>37</v>
      </c>
      <c r="J285" s="18">
        <v>-8336.8700000000008</v>
      </c>
      <c r="K285" s="18">
        <v>195.614</v>
      </c>
      <c r="L285" s="18">
        <v>319454.48100000003</v>
      </c>
      <c r="M285" s="18">
        <v>195.614</v>
      </c>
      <c r="N285" s="39" t="s">
        <v>28</v>
      </c>
      <c r="O285" s="18">
        <v>14512.674000000001</v>
      </c>
      <c r="P285" s="18">
        <v>304.13</v>
      </c>
      <c r="Q285" s="18">
        <v>39991050</v>
      </c>
      <c r="R285" s="18">
        <v>210</v>
      </c>
      <c r="S285" s="16">
        <f t="shared" si="26"/>
        <v>39.991050000000001</v>
      </c>
      <c r="T285" s="16">
        <f t="shared" si="28"/>
        <v>37243.746630335227</v>
      </c>
      <c r="U285" s="41">
        <f t="shared" si="27"/>
        <v>7986.3620250000004</v>
      </c>
      <c r="V285" s="18">
        <f t="shared" si="29"/>
        <v>40</v>
      </c>
      <c r="W285" s="154">
        <f t="shared" si="30"/>
        <v>931.09366575838067</v>
      </c>
    </row>
    <row r="286" spans="1:23" ht="16" customHeight="1">
      <c r="A286" s="37"/>
      <c r="B286" s="38" t="str">
        <f t="shared" si="25"/>
        <v>40-S</v>
      </c>
      <c r="C286" s="39">
        <v>40</v>
      </c>
      <c r="D286" s="40"/>
      <c r="E286" s="39">
        <v>8</v>
      </c>
      <c r="F286" s="39">
        <v>24</v>
      </c>
      <c r="G286" s="39">
        <v>16</v>
      </c>
      <c r="H286" s="39" t="s">
        <v>66</v>
      </c>
      <c r="I286" s="39" t="s">
        <v>37</v>
      </c>
      <c r="J286" s="18">
        <v>-22849.544000000002</v>
      </c>
      <c r="K286" s="18">
        <v>232.87299999999999</v>
      </c>
      <c r="L286" s="18">
        <v>333184.80200000003</v>
      </c>
      <c r="M286" s="18">
        <v>232.87299999999999</v>
      </c>
      <c r="N286" s="39" t="s">
        <v>28</v>
      </c>
      <c r="O286" s="18">
        <v>4708.1840000000002</v>
      </c>
      <c r="P286" s="18">
        <v>235.071</v>
      </c>
      <c r="Q286" s="18">
        <v>39975470</v>
      </c>
      <c r="R286" s="18">
        <v>250</v>
      </c>
      <c r="S286" s="16">
        <f t="shared" si="26"/>
        <v>39.975470000000001</v>
      </c>
      <c r="T286" s="16">
        <f t="shared" si="28"/>
        <v>37228.723220125903</v>
      </c>
      <c r="U286" s="41">
        <f t="shared" si="27"/>
        <v>8329.6200500000014</v>
      </c>
      <c r="V286" s="18">
        <f t="shared" si="29"/>
        <v>40</v>
      </c>
      <c r="W286" s="154">
        <f t="shared" si="30"/>
        <v>930.71808050314758</v>
      </c>
    </row>
    <row r="287" spans="1:23" ht="16" customHeight="1">
      <c r="A287" s="37"/>
      <c r="B287" s="38" t="str">
        <f t="shared" si="25"/>
        <v>40-Cl</v>
      </c>
      <c r="C287" s="39">
        <v>40</v>
      </c>
      <c r="D287" s="40"/>
      <c r="E287" s="39">
        <v>6</v>
      </c>
      <c r="F287" s="39">
        <v>23</v>
      </c>
      <c r="G287" s="39">
        <v>17</v>
      </c>
      <c r="H287" s="39" t="s">
        <v>67</v>
      </c>
      <c r="I287" s="39" t="s">
        <v>40</v>
      </c>
      <c r="J287" s="18">
        <v>-27557.727999999999</v>
      </c>
      <c r="K287" s="18">
        <v>32.066000000000003</v>
      </c>
      <c r="L287" s="18">
        <v>337110.63299999997</v>
      </c>
      <c r="M287" s="18">
        <v>32.066000000000003</v>
      </c>
      <c r="N287" s="39" t="s">
        <v>28</v>
      </c>
      <c r="O287" s="18">
        <v>7482.1610000000001</v>
      </c>
      <c r="P287" s="18">
        <v>32.066000000000003</v>
      </c>
      <c r="Q287" s="18">
        <v>39970415.555</v>
      </c>
      <c r="R287" s="18">
        <v>34.423999999999999</v>
      </c>
      <c r="S287" s="16">
        <f t="shared" si="26"/>
        <v>39.970415555000002</v>
      </c>
      <c r="T287" s="16">
        <f t="shared" si="28"/>
        <v>37223.504297191721</v>
      </c>
      <c r="U287" s="41">
        <f t="shared" si="27"/>
        <v>8427.7658249999986</v>
      </c>
      <c r="V287" s="18">
        <f t="shared" si="29"/>
        <v>40</v>
      </c>
      <c r="W287" s="154">
        <f t="shared" si="30"/>
        <v>930.58760742979302</v>
      </c>
    </row>
    <row r="288" spans="1:23" ht="16" customHeight="1">
      <c r="A288" s="37"/>
      <c r="B288" s="38" t="str">
        <f t="shared" si="25"/>
        <v>40-Ar</v>
      </c>
      <c r="C288" s="39">
        <v>40</v>
      </c>
      <c r="D288" s="40"/>
      <c r="E288" s="39">
        <v>4</v>
      </c>
      <c r="F288" s="39">
        <v>22</v>
      </c>
      <c r="G288" s="39">
        <v>18</v>
      </c>
      <c r="H288" s="39" t="s">
        <v>68</v>
      </c>
      <c r="I288" s="40"/>
      <c r="J288" s="18">
        <v>-35039.89</v>
      </c>
      <c r="K288" s="18">
        <v>4.0000000000000001E-3</v>
      </c>
      <c r="L288" s="18">
        <v>343810.44099999999</v>
      </c>
      <c r="M288" s="18">
        <v>5.1999999999999998E-2</v>
      </c>
      <c r="N288" s="39" t="s">
        <v>28</v>
      </c>
      <c r="O288" s="18">
        <v>-1504.873</v>
      </c>
      <c r="P288" s="18">
        <v>0.27100000000000002</v>
      </c>
      <c r="Q288" s="18">
        <v>39962383.123000003</v>
      </c>
      <c r="R288" s="18">
        <v>3.0000000000000001E-3</v>
      </c>
      <c r="S288" s="16">
        <f t="shared" si="26"/>
        <v>39.962383123000002</v>
      </c>
      <c r="T288" s="16">
        <f t="shared" si="28"/>
        <v>37215.511398381968</v>
      </c>
      <c r="U288" s="41">
        <f t="shared" si="27"/>
        <v>8595.2610249999998</v>
      </c>
      <c r="V288" s="18">
        <f t="shared" si="29"/>
        <v>40</v>
      </c>
      <c r="W288" s="154">
        <f t="shared" si="30"/>
        <v>930.38778495954921</v>
      </c>
    </row>
    <row r="289" spans="1:23" ht="16" customHeight="1">
      <c r="A289" s="37"/>
      <c r="B289" s="38" t="str">
        <f t="shared" si="25"/>
        <v>40-K</v>
      </c>
      <c r="C289" s="39">
        <v>40</v>
      </c>
      <c r="D289" s="40"/>
      <c r="E289" s="39">
        <v>2</v>
      </c>
      <c r="F289" s="39">
        <v>21</v>
      </c>
      <c r="G289" s="39">
        <v>19</v>
      </c>
      <c r="H289" s="39" t="s">
        <v>70</v>
      </c>
      <c r="I289" s="40"/>
      <c r="J289" s="18">
        <v>-33535.016000000003</v>
      </c>
      <c r="K289" s="18">
        <v>0.27100000000000002</v>
      </c>
      <c r="L289" s="18">
        <v>341523.21399999998</v>
      </c>
      <c r="M289" s="18">
        <v>0.27600000000000002</v>
      </c>
      <c r="N289" s="39" t="s">
        <v>28</v>
      </c>
      <c r="O289" s="18">
        <v>1311.0930000000001</v>
      </c>
      <c r="P289" s="18">
        <v>0.11799999999999999</v>
      </c>
      <c r="Q289" s="18">
        <v>39963998.671999998</v>
      </c>
      <c r="R289" s="18">
        <v>0.29099999999999998</v>
      </c>
      <c r="S289" s="16">
        <f t="shared" si="26"/>
        <v>39.963998671999995</v>
      </c>
      <c r="T289" s="16">
        <f t="shared" si="28"/>
        <v>37216.505532269795</v>
      </c>
      <c r="U289" s="41">
        <f t="shared" si="27"/>
        <v>8538.0803500000002</v>
      </c>
      <c r="V289" s="18">
        <f t="shared" si="29"/>
        <v>40</v>
      </c>
      <c r="W289" s="154">
        <f t="shared" si="30"/>
        <v>930.41263830674484</v>
      </c>
    </row>
    <row r="290" spans="1:23" ht="16" customHeight="1">
      <c r="A290" s="37"/>
      <c r="B290" s="38" t="str">
        <f t="shared" si="25"/>
        <v>40-Ca</v>
      </c>
      <c r="C290" s="39">
        <v>40</v>
      </c>
      <c r="D290" s="40"/>
      <c r="E290" s="39">
        <v>0</v>
      </c>
      <c r="F290" s="39">
        <v>20</v>
      </c>
      <c r="G290" s="39">
        <v>20</v>
      </c>
      <c r="H290" s="39" t="s">
        <v>73</v>
      </c>
      <c r="I290" s="40"/>
      <c r="J290" s="18">
        <v>-34846.11</v>
      </c>
      <c r="K290" s="18">
        <v>0.29299999999999998</v>
      </c>
      <c r="L290" s="18">
        <v>342051.95400000003</v>
      </c>
      <c r="M290" s="18">
        <v>0.29699999999999999</v>
      </c>
      <c r="N290" s="39" t="s">
        <v>28</v>
      </c>
      <c r="O290" s="18">
        <v>-14319.724</v>
      </c>
      <c r="P290" s="18">
        <v>4.0960000000000001</v>
      </c>
      <c r="Q290" s="18">
        <v>39962591.155000001</v>
      </c>
      <c r="R290" s="18">
        <v>0.314</v>
      </c>
      <c r="S290" s="16">
        <f t="shared" si="26"/>
        <v>39.962591154999998</v>
      </c>
      <c r="T290" s="16">
        <f t="shared" si="28"/>
        <v>37214.683699481386</v>
      </c>
      <c r="U290" s="41">
        <f t="shared" si="27"/>
        <v>8551.298850000001</v>
      </c>
      <c r="V290" s="18">
        <f t="shared" si="29"/>
        <v>40</v>
      </c>
      <c r="W290" s="154">
        <f t="shared" si="30"/>
        <v>930.3670924870346</v>
      </c>
    </row>
    <row r="291" spans="1:23" ht="16" customHeight="1">
      <c r="A291" s="37"/>
      <c r="B291" s="38" t="str">
        <f t="shared" si="25"/>
        <v>40-Sc</v>
      </c>
      <c r="C291" s="39">
        <v>40</v>
      </c>
      <c r="D291" s="40"/>
      <c r="E291" s="39">
        <v>-2</v>
      </c>
      <c r="F291" s="39">
        <v>19</v>
      </c>
      <c r="G291" s="39">
        <v>21</v>
      </c>
      <c r="H291" s="39" t="s">
        <v>75</v>
      </c>
      <c r="I291" s="39" t="s">
        <v>39</v>
      </c>
      <c r="J291" s="18">
        <v>-20526.385999999999</v>
      </c>
      <c r="K291" s="18">
        <v>4.1059999999999999</v>
      </c>
      <c r="L291" s="18">
        <v>326949.87599999999</v>
      </c>
      <c r="M291" s="18">
        <v>4.1070000000000002</v>
      </c>
      <c r="N291" s="39" t="s">
        <v>28</v>
      </c>
      <c r="O291" s="18">
        <v>-11676.175999999999</v>
      </c>
      <c r="P291" s="18">
        <v>160.05199999999999</v>
      </c>
      <c r="Q291" s="18">
        <v>39977964.013999999</v>
      </c>
      <c r="R291" s="18">
        <v>4.4080000000000004</v>
      </c>
      <c r="S291" s="16">
        <f t="shared" si="26"/>
        <v>39.977964014000001</v>
      </c>
      <c r="T291" s="16">
        <f t="shared" si="28"/>
        <v>37228.492679791569</v>
      </c>
      <c r="U291" s="41">
        <f t="shared" si="27"/>
        <v>8173.7469000000001</v>
      </c>
      <c r="V291" s="18">
        <f t="shared" si="29"/>
        <v>40</v>
      </c>
      <c r="W291" s="154">
        <f t="shared" si="30"/>
        <v>930.71231699478926</v>
      </c>
    </row>
    <row r="292" spans="1:23" ht="16" customHeight="1">
      <c r="A292" s="37"/>
      <c r="B292" s="38" t="str">
        <f t="shared" si="25"/>
        <v>40-Ti</v>
      </c>
      <c r="C292" s="39">
        <v>40</v>
      </c>
      <c r="D292" s="40"/>
      <c r="E292" s="39">
        <v>-4</v>
      </c>
      <c r="F292" s="39">
        <v>18</v>
      </c>
      <c r="G292" s="39">
        <v>22</v>
      </c>
      <c r="H292" s="39" t="s">
        <v>76</v>
      </c>
      <c r="I292" s="39" t="s">
        <v>54</v>
      </c>
      <c r="J292" s="18">
        <v>-8850.2099999999991</v>
      </c>
      <c r="K292" s="18">
        <v>160</v>
      </c>
      <c r="L292" s="18">
        <v>314491.34700000001</v>
      </c>
      <c r="M292" s="18">
        <v>160</v>
      </c>
      <c r="N292" s="39" t="s">
        <v>28</v>
      </c>
      <c r="O292" s="18">
        <v>-19180</v>
      </c>
      <c r="P292" s="18">
        <v>528</v>
      </c>
      <c r="Q292" s="18">
        <v>39990498.906999998</v>
      </c>
      <c r="R292" s="18">
        <v>171.767</v>
      </c>
      <c r="S292" s="16">
        <f t="shared" si="26"/>
        <v>39.990498906999996</v>
      </c>
      <c r="T292" s="16">
        <f t="shared" si="28"/>
        <v>37239.658112893616</v>
      </c>
      <c r="U292" s="41">
        <f t="shared" si="27"/>
        <v>7862.2836750000006</v>
      </c>
      <c r="V292" s="18">
        <f t="shared" si="29"/>
        <v>40</v>
      </c>
      <c r="W292" s="154">
        <f t="shared" si="30"/>
        <v>930.99145282234042</v>
      </c>
    </row>
    <row r="293" spans="1:23" ht="16" customHeight="1">
      <c r="A293" s="37"/>
      <c r="B293" s="38" t="str">
        <f t="shared" si="25"/>
        <v>40-V</v>
      </c>
      <c r="C293" s="39">
        <v>40</v>
      </c>
      <c r="D293" s="40"/>
      <c r="E293" s="39">
        <v>-6</v>
      </c>
      <c r="F293" s="39">
        <v>17</v>
      </c>
      <c r="G293" s="39">
        <v>23</v>
      </c>
      <c r="H293" s="39" t="s">
        <v>78</v>
      </c>
      <c r="I293" s="39" t="s">
        <v>37</v>
      </c>
      <c r="J293" s="18">
        <v>10330</v>
      </c>
      <c r="K293" s="18">
        <v>503</v>
      </c>
      <c r="L293" s="18">
        <v>294529</v>
      </c>
      <c r="M293" s="18">
        <v>503</v>
      </c>
      <c r="N293" s="39" t="s">
        <v>28</v>
      </c>
      <c r="O293" s="18" t="s">
        <v>30</v>
      </c>
      <c r="P293" s="42"/>
      <c r="Q293" s="18">
        <v>40011090</v>
      </c>
      <c r="R293" s="18">
        <v>540</v>
      </c>
      <c r="S293" s="16">
        <f t="shared" si="26"/>
        <v>40.011090000000003</v>
      </c>
      <c r="T293" s="16">
        <f t="shared" si="28"/>
        <v>37258.327844855536</v>
      </c>
      <c r="U293" s="41">
        <f t="shared" si="27"/>
        <v>7363.2250000000004</v>
      </c>
      <c r="V293" s="18">
        <f t="shared" si="29"/>
        <v>40</v>
      </c>
      <c r="W293" s="154">
        <f t="shared" si="30"/>
        <v>931.45819612138837</v>
      </c>
    </row>
    <row r="294" spans="1:23" ht="16" customHeight="1">
      <c r="A294" s="37"/>
      <c r="B294" s="38" t="str">
        <f t="shared" si="25"/>
        <v>41-Si</v>
      </c>
      <c r="C294" s="39">
        <v>41</v>
      </c>
      <c r="D294" s="39">
        <v>0</v>
      </c>
      <c r="E294" s="39">
        <v>13</v>
      </c>
      <c r="F294" s="39">
        <v>27</v>
      </c>
      <c r="G294" s="39">
        <v>14</v>
      </c>
      <c r="H294" s="39" t="s">
        <v>63</v>
      </c>
      <c r="I294" s="39" t="s">
        <v>37</v>
      </c>
      <c r="J294" s="18">
        <v>11830</v>
      </c>
      <c r="K294" s="18">
        <v>596</v>
      </c>
      <c r="L294" s="18">
        <v>308141</v>
      </c>
      <c r="M294" s="18">
        <v>596</v>
      </c>
      <c r="N294" s="39" t="s">
        <v>28</v>
      </c>
      <c r="O294" s="18">
        <v>16674</v>
      </c>
      <c r="P294" s="18">
        <v>757</v>
      </c>
      <c r="Q294" s="18">
        <v>41012700</v>
      </c>
      <c r="R294" s="18">
        <v>640</v>
      </c>
      <c r="S294" s="16">
        <f t="shared" si="26"/>
        <v>41.012700000000002</v>
      </c>
      <c r="T294" s="16">
        <f t="shared" si="28"/>
        <v>38195.917821625109</v>
      </c>
      <c r="U294" s="41">
        <f t="shared" si="27"/>
        <v>7515.6341463414637</v>
      </c>
      <c r="V294" s="18">
        <f t="shared" si="29"/>
        <v>41</v>
      </c>
      <c r="W294" s="154">
        <f t="shared" si="30"/>
        <v>931.60775174695391</v>
      </c>
    </row>
    <row r="295" spans="1:23" ht="16" customHeight="1">
      <c r="A295" s="37"/>
      <c r="B295" s="38" t="str">
        <f t="shared" si="25"/>
        <v>41-P</v>
      </c>
      <c r="C295" s="39">
        <v>41</v>
      </c>
      <c r="D295" s="40"/>
      <c r="E295" s="39">
        <v>11</v>
      </c>
      <c r="F295" s="39">
        <v>26</v>
      </c>
      <c r="G295" s="39">
        <v>15</v>
      </c>
      <c r="H295" s="39" t="s">
        <v>64</v>
      </c>
      <c r="I295" s="39" t="s">
        <v>37</v>
      </c>
      <c r="J295" s="18">
        <v>-4843.768</v>
      </c>
      <c r="K295" s="18">
        <v>465.74700000000001</v>
      </c>
      <c r="L295" s="18">
        <v>324032.70199999999</v>
      </c>
      <c r="M295" s="18">
        <v>465.74700000000001</v>
      </c>
      <c r="N295" s="39" t="s">
        <v>28</v>
      </c>
      <c r="O295" s="18">
        <v>13758.164000000001</v>
      </c>
      <c r="P295" s="18">
        <v>512.66</v>
      </c>
      <c r="Q295" s="18">
        <v>40994800</v>
      </c>
      <c r="R295" s="18">
        <v>500</v>
      </c>
      <c r="S295" s="16">
        <f t="shared" si="26"/>
        <v>40.994799999999998</v>
      </c>
      <c r="T295" s="16">
        <f t="shared" si="28"/>
        <v>38178.733346229368</v>
      </c>
      <c r="U295" s="41">
        <f t="shared" si="27"/>
        <v>7903.2366341463412</v>
      </c>
      <c r="V295" s="18">
        <f t="shared" si="29"/>
        <v>41</v>
      </c>
      <c r="W295" s="154">
        <f t="shared" si="30"/>
        <v>931.18861820071629</v>
      </c>
    </row>
    <row r="296" spans="1:23" ht="16" customHeight="1">
      <c r="A296" s="37"/>
      <c r="B296" s="38" t="str">
        <f t="shared" si="25"/>
        <v>41-S</v>
      </c>
      <c r="C296" s="39">
        <v>41</v>
      </c>
      <c r="D296" s="40"/>
      <c r="E296" s="39">
        <v>9</v>
      </c>
      <c r="F296" s="39">
        <v>25</v>
      </c>
      <c r="G296" s="39">
        <v>16</v>
      </c>
      <c r="H296" s="39" t="s">
        <v>66</v>
      </c>
      <c r="I296" s="39" t="s">
        <v>37</v>
      </c>
      <c r="J296" s="18">
        <v>-18601.932000000001</v>
      </c>
      <c r="K296" s="18">
        <v>214.244</v>
      </c>
      <c r="L296" s="18">
        <v>337008.51299999998</v>
      </c>
      <c r="M296" s="18">
        <v>214.244</v>
      </c>
      <c r="N296" s="39" t="s">
        <v>28</v>
      </c>
      <c r="O296" s="18">
        <v>8737.2150000000001</v>
      </c>
      <c r="P296" s="18">
        <v>223.82499999999999</v>
      </c>
      <c r="Q296" s="18">
        <v>40980030</v>
      </c>
      <c r="R296" s="18">
        <v>230</v>
      </c>
      <c r="S296" s="16">
        <f t="shared" si="26"/>
        <v>40.980029999999999</v>
      </c>
      <c r="T296" s="16">
        <f t="shared" si="28"/>
        <v>38164.464445848069</v>
      </c>
      <c r="U296" s="41">
        <f t="shared" si="27"/>
        <v>8219.7198292682915</v>
      </c>
      <c r="V296" s="18">
        <f t="shared" si="29"/>
        <v>41</v>
      </c>
      <c r="W296" s="154">
        <f t="shared" si="30"/>
        <v>930.84059624019676</v>
      </c>
    </row>
    <row r="297" spans="1:23" ht="16" customHeight="1">
      <c r="A297" s="37"/>
      <c r="B297" s="38" t="str">
        <f t="shared" si="25"/>
        <v>41-Cl</v>
      </c>
      <c r="C297" s="39">
        <v>41</v>
      </c>
      <c r="D297" s="40"/>
      <c r="E297" s="39">
        <v>7</v>
      </c>
      <c r="F297" s="39">
        <v>24</v>
      </c>
      <c r="G297" s="39">
        <v>17</v>
      </c>
      <c r="H297" s="39" t="s">
        <v>67</v>
      </c>
      <c r="I297" s="39" t="s">
        <v>37</v>
      </c>
      <c r="J297" s="18">
        <v>-27339.148000000001</v>
      </c>
      <c r="K297" s="18">
        <v>64.786000000000001</v>
      </c>
      <c r="L297" s="18">
        <v>344963.375</v>
      </c>
      <c r="M297" s="18">
        <v>64.786000000000001</v>
      </c>
      <c r="N297" s="39" t="s">
        <v>28</v>
      </c>
      <c r="O297" s="18">
        <v>5728.1139999999996</v>
      </c>
      <c r="P297" s="18">
        <v>64.789000000000001</v>
      </c>
      <c r="Q297" s="18">
        <v>40970650.211999997</v>
      </c>
      <c r="R297" s="18">
        <v>69.551000000000002</v>
      </c>
      <c r="S297" s="16">
        <f t="shared" si="26"/>
        <v>40.970650211999995</v>
      </c>
      <c r="T297" s="16">
        <f t="shared" si="28"/>
        <v>38155.216493527398</v>
      </c>
      <c r="U297" s="41">
        <f t="shared" si="27"/>
        <v>8413.7408536585372</v>
      </c>
      <c r="V297" s="18">
        <f t="shared" si="29"/>
        <v>41</v>
      </c>
      <c r="W297" s="154">
        <f t="shared" si="30"/>
        <v>930.61503642749756</v>
      </c>
    </row>
    <row r="298" spans="1:23" ht="16" customHeight="1">
      <c r="A298" s="37"/>
      <c r="B298" s="38" t="str">
        <f t="shared" si="25"/>
        <v>41-Ar</v>
      </c>
      <c r="C298" s="39">
        <v>41</v>
      </c>
      <c r="D298" s="40"/>
      <c r="E298" s="39">
        <v>5</v>
      </c>
      <c r="F298" s="39">
        <v>23</v>
      </c>
      <c r="G298" s="39">
        <v>18</v>
      </c>
      <c r="H298" s="39" t="s">
        <v>68</v>
      </c>
      <c r="I298" s="40"/>
      <c r="J298" s="18">
        <v>-33067.260999999999</v>
      </c>
      <c r="K298" s="18">
        <v>0.65300000000000002</v>
      </c>
      <c r="L298" s="18">
        <v>349909.13500000001</v>
      </c>
      <c r="M298" s="18">
        <v>0.65500000000000003</v>
      </c>
      <c r="N298" s="39" t="s">
        <v>28</v>
      </c>
      <c r="O298" s="18">
        <v>2491.6109999999999</v>
      </c>
      <c r="P298" s="18">
        <v>0.66900000000000004</v>
      </c>
      <c r="Q298" s="18">
        <v>40964500.828000002</v>
      </c>
      <c r="R298" s="18">
        <v>0.70099999999999996</v>
      </c>
      <c r="S298" s="16">
        <f t="shared" si="26"/>
        <v>40.964500827999998</v>
      </c>
      <c r="T298" s="16">
        <f t="shared" si="28"/>
        <v>38148.97764190608</v>
      </c>
      <c r="U298" s="41">
        <f t="shared" si="27"/>
        <v>8534.3691463414634</v>
      </c>
      <c r="V298" s="18">
        <f t="shared" si="29"/>
        <v>41</v>
      </c>
      <c r="W298" s="154">
        <f t="shared" si="30"/>
        <v>930.46286931478244</v>
      </c>
    </row>
    <row r="299" spans="1:23" ht="16" customHeight="1">
      <c r="A299" s="37"/>
      <c r="B299" s="38" t="str">
        <f t="shared" si="25"/>
        <v>41-K</v>
      </c>
      <c r="C299" s="39">
        <v>41</v>
      </c>
      <c r="D299" s="40"/>
      <c r="E299" s="39">
        <v>3</v>
      </c>
      <c r="F299" s="39">
        <v>22</v>
      </c>
      <c r="G299" s="39">
        <v>19</v>
      </c>
      <c r="H299" s="39" t="s">
        <v>70</v>
      </c>
      <c r="I299" s="40"/>
      <c r="J299" s="18">
        <v>-35558.872000000003</v>
      </c>
      <c r="K299" s="18">
        <v>0.26100000000000001</v>
      </c>
      <c r="L299" s="18">
        <v>351618.39299999998</v>
      </c>
      <c r="M299" s="18">
        <v>0.26600000000000001</v>
      </c>
      <c r="N299" s="39" t="s">
        <v>28</v>
      </c>
      <c r="O299" s="18">
        <v>-421.38600000000002</v>
      </c>
      <c r="P299" s="18">
        <v>0.27800000000000002</v>
      </c>
      <c r="Q299" s="18">
        <v>40961825.972000003</v>
      </c>
      <c r="R299" s="18">
        <v>0.28000000000000003</v>
      </c>
      <c r="S299" s="16">
        <f t="shared" si="26"/>
        <v>40.961825972</v>
      </c>
      <c r="T299" s="16">
        <f t="shared" si="28"/>
        <v>38145.975290931339</v>
      </c>
      <c r="U299" s="41">
        <f t="shared" si="27"/>
        <v>8576.058365853658</v>
      </c>
      <c r="V299" s="18">
        <f t="shared" si="29"/>
        <v>41</v>
      </c>
      <c r="W299" s="154">
        <f t="shared" si="30"/>
        <v>930.38964124222775</v>
      </c>
    </row>
    <row r="300" spans="1:23" ht="16" customHeight="1">
      <c r="A300" s="37"/>
      <c r="B300" s="38" t="str">
        <f t="shared" si="25"/>
        <v>41-Ca</v>
      </c>
      <c r="C300" s="39">
        <v>41</v>
      </c>
      <c r="D300" s="40"/>
      <c r="E300" s="39">
        <v>1</v>
      </c>
      <c r="F300" s="39">
        <v>21</v>
      </c>
      <c r="G300" s="39">
        <v>20</v>
      </c>
      <c r="H300" s="39" t="s">
        <v>73</v>
      </c>
      <c r="I300" s="40"/>
      <c r="J300" s="18">
        <v>-35137.487000000001</v>
      </c>
      <c r="K300" s="18">
        <v>0.374</v>
      </c>
      <c r="L300" s="18">
        <v>350414.65399999998</v>
      </c>
      <c r="M300" s="18">
        <v>0.377</v>
      </c>
      <c r="N300" s="39" t="s">
        <v>28</v>
      </c>
      <c r="O300" s="18">
        <v>-6495.2759999999998</v>
      </c>
      <c r="P300" s="18">
        <v>0.27200000000000002</v>
      </c>
      <c r="Q300" s="18">
        <v>40962278.348999999</v>
      </c>
      <c r="R300" s="18">
        <v>0.40100000000000002</v>
      </c>
      <c r="S300" s="16">
        <f t="shared" si="26"/>
        <v>40.962278349000002</v>
      </c>
      <c r="T300" s="16">
        <f t="shared" si="28"/>
        <v>38145.885937528205</v>
      </c>
      <c r="U300" s="41">
        <f t="shared" si="27"/>
        <v>8546.6988780487809</v>
      </c>
      <c r="V300" s="18">
        <f t="shared" si="29"/>
        <v>41</v>
      </c>
      <c r="W300" s="154">
        <f t="shared" si="30"/>
        <v>930.38746189093183</v>
      </c>
    </row>
    <row r="301" spans="1:23" ht="16" customHeight="1">
      <c r="A301" s="37"/>
      <c r="B301" s="38" t="str">
        <f t="shared" si="25"/>
        <v>41-Sc</v>
      </c>
      <c r="C301" s="39">
        <v>41</v>
      </c>
      <c r="D301" s="40"/>
      <c r="E301" s="39">
        <v>-1</v>
      </c>
      <c r="F301" s="39">
        <v>20</v>
      </c>
      <c r="G301" s="39">
        <v>21</v>
      </c>
      <c r="H301" s="39" t="s">
        <v>75</v>
      </c>
      <c r="I301" s="40"/>
      <c r="J301" s="18">
        <v>-28642.210999999999</v>
      </c>
      <c r="K301" s="18">
        <v>0.30499999999999999</v>
      </c>
      <c r="L301" s="18">
        <v>343137.02399999998</v>
      </c>
      <c r="M301" s="18">
        <v>0.309</v>
      </c>
      <c r="N301" s="39" t="s">
        <v>28</v>
      </c>
      <c r="O301" s="18">
        <v>-12929</v>
      </c>
      <c r="P301" s="18">
        <v>35</v>
      </c>
      <c r="Q301" s="18">
        <v>40969251.316</v>
      </c>
      <c r="R301" s="18">
        <v>0.32700000000000001</v>
      </c>
      <c r="S301" s="16">
        <f t="shared" si="26"/>
        <v>40.969251315999998</v>
      </c>
      <c r="T301" s="16">
        <f t="shared" si="28"/>
        <v>38151.870472075047</v>
      </c>
      <c r="U301" s="41">
        <f t="shared" si="27"/>
        <v>8369.1957073170724</v>
      </c>
      <c r="V301" s="18">
        <f t="shared" si="29"/>
        <v>41</v>
      </c>
      <c r="W301" s="154">
        <f t="shared" si="30"/>
        <v>930.53342614817188</v>
      </c>
    </row>
    <row r="302" spans="1:23" ht="16" customHeight="1">
      <c r="A302" s="37"/>
      <c r="B302" s="38" t="str">
        <f t="shared" si="25"/>
        <v>41-Ti</v>
      </c>
      <c r="C302" s="39">
        <v>41</v>
      </c>
      <c r="D302" s="40"/>
      <c r="E302" s="39">
        <v>-3</v>
      </c>
      <c r="F302" s="39">
        <v>19</v>
      </c>
      <c r="G302" s="39">
        <v>22</v>
      </c>
      <c r="H302" s="39" t="s">
        <v>76</v>
      </c>
      <c r="I302" s="39" t="s">
        <v>37</v>
      </c>
      <c r="J302" s="18">
        <v>-15713</v>
      </c>
      <c r="K302" s="18">
        <v>35</v>
      </c>
      <c r="L302" s="18">
        <v>329426</v>
      </c>
      <c r="M302" s="18">
        <v>35</v>
      </c>
      <c r="N302" s="39" t="s">
        <v>28</v>
      </c>
      <c r="O302" s="18">
        <v>-15471</v>
      </c>
      <c r="P302" s="18">
        <v>254</v>
      </c>
      <c r="Q302" s="18">
        <v>40983131</v>
      </c>
      <c r="R302" s="18">
        <v>38</v>
      </c>
      <c r="S302" s="16">
        <f t="shared" si="26"/>
        <v>40.983131</v>
      </c>
      <c r="T302" s="16">
        <f t="shared" si="28"/>
        <v>38164.288569406897</v>
      </c>
      <c r="U302" s="41">
        <f t="shared" si="27"/>
        <v>8034.7804878048782</v>
      </c>
      <c r="V302" s="18">
        <f t="shared" si="29"/>
        <v>41</v>
      </c>
      <c r="W302" s="154">
        <f t="shared" si="30"/>
        <v>930.83630657089998</v>
      </c>
    </row>
    <row r="303" spans="1:23" ht="16" customHeight="1">
      <c r="A303" s="37"/>
      <c r="B303" s="38" t="str">
        <f t="shared" si="25"/>
        <v>41-V</v>
      </c>
      <c r="C303" s="39">
        <v>41</v>
      </c>
      <c r="D303" s="40"/>
      <c r="E303" s="39">
        <v>-5</v>
      </c>
      <c r="F303" s="39">
        <v>18</v>
      </c>
      <c r="G303" s="39">
        <v>23</v>
      </c>
      <c r="H303" s="39" t="s">
        <v>78</v>
      </c>
      <c r="I303" s="39" t="s">
        <v>37</v>
      </c>
      <c r="J303" s="18">
        <v>-242</v>
      </c>
      <c r="K303" s="18">
        <v>252</v>
      </c>
      <c r="L303" s="18">
        <v>313172</v>
      </c>
      <c r="M303" s="18">
        <v>252</v>
      </c>
      <c r="N303" s="39" t="s">
        <v>28</v>
      </c>
      <c r="O303" s="18" t="s">
        <v>30</v>
      </c>
      <c r="P303" s="42"/>
      <c r="Q303" s="18">
        <v>40999740</v>
      </c>
      <c r="R303" s="18">
        <v>270</v>
      </c>
      <c r="S303" s="16">
        <f t="shared" si="26"/>
        <v>40.999740000000003</v>
      </c>
      <c r="T303" s="16">
        <f t="shared" si="28"/>
        <v>38179.249007165614</v>
      </c>
      <c r="U303" s="41">
        <f t="shared" si="27"/>
        <v>7638.3414634146338</v>
      </c>
      <c r="V303" s="18">
        <f t="shared" si="29"/>
        <v>41</v>
      </c>
      <c r="W303" s="154">
        <f t="shared" si="30"/>
        <v>931.20119529672229</v>
      </c>
    </row>
    <row r="304" spans="1:23" ht="16" customHeight="1">
      <c r="A304" s="37"/>
      <c r="B304" s="38" t="str">
        <f t="shared" si="25"/>
        <v>42-Si</v>
      </c>
      <c r="C304" s="39">
        <v>42</v>
      </c>
      <c r="D304" s="39">
        <v>0</v>
      </c>
      <c r="E304" s="39">
        <v>14</v>
      </c>
      <c r="F304" s="39">
        <v>28</v>
      </c>
      <c r="G304" s="39">
        <v>14</v>
      </c>
      <c r="H304" s="39" t="s">
        <v>63</v>
      </c>
      <c r="I304" s="39" t="s">
        <v>37</v>
      </c>
      <c r="J304" s="18">
        <v>14997</v>
      </c>
      <c r="K304" s="18">
        <v>699</v>
      </c>
      <c r="L304" s="18">
        <v>313046</v>
      </c>
      <c r="M304" s="18">
        <v>699</v>
      </c>
      <c r="N304" s="39" t="s">
        <v>28</v>
      </c>
      <c r="O304" s="18">
        <v>14913</v>
      </c>
      <c r="P304" s="18">
        <v>861</v>
      </c>
      <c r="Q304" s="18">
        <v>42016100</v>
      </c>
      <c r="R304" s="18">
        <v>750</v>
      </c>
      <c r="S304" s="16">
        <f t="shared" si="26"/>
        <v>42.016100000000002</v>
      </c>
      <c r="T304" s="16">
        <f t="shared" si="28"/>
        <v>39130.578514754059</v>
      </c>
      <c r="U304" s="41">
        <f t="shared" si="27"/>
        <v>7453.4761904761908</v>
      </c>
      <c r="V304" s="18">
        <f t="shared" si="29"/>
        <v>42</v>
      </c>
      <c r="W304" s="154">
        <f t="shared" si="30"/>
        <v>931.68044082747758</v>
      </c>
    </row>
    <row r="305" spans="1:23" ht="16" customHeight="1">
      <c r="A305" s="37"/>
      <c r="B305" s="38" t="str">
        <f t="shared" si="25"/>
        <v>42-P</v>
      </c>
      <c r="C305" s="39">
        <v>42</v>
      </c>
      <c r="D305" s="40"/>
      <c r="E305" s="39">
        <v>12</v>
      </c>
      <c r="F305" s="39">
        <v>27</v>
      </c>
      <c r="G305" s="39">
        <v>15</v>
      </c>
      <c r="H305" s="39" t="s">
        <v>64</v>
      </c>
      <c r="I305" s="39" t="s">
        <v>37</v>
      </c>
      <c r="J305" s="18">
        <v>84</v>
      </c>
      <c r="K305" s="18">
        <v>503</v>
      </c>
      <c r="L305" s="18">
        <v>327176</v>
      </c>
      <c r="M305" s="18">
        <v>503</v>
      </c>
      <c r="N305" s="39" t="s">
        <v>28</v>
      </c>
      <c r="O305" s="18">
        <v>17326</v>
      </c>
      <c r="P305" s="18">
        <v>599</v>
      </c>
      <c r="Q305" s="18">
        <v>42000090</v>
      </c>
      <c r="R305" s="18">
        <v>540</v>
      </c>
      <c r="S305" s="16">
        <f t="shared" si="26"/>
        <v>42.00009</v>
      </c>
      <c r="T305" s="16">
        <f t="shared" si="28"/>
        <v>39115.154562290365</v>
      </c>
      <c r="U305" s="41">
        <f t="shared" si="27"/>
        <v>7789.9047619047615</v>
      </c>
      <c r="V305" s="18">
        <f t="shared" si="29"/>
        <v>42</v>
      </c>
      <c r="W305" s="154">
        <f t="shared" si="30"/>
        <v>931.31320386405628</v>
      </c>
    </row>
    <row r="306" spans="1:23" ht="16" customHeight="1">
      <c r="A306" s="37"/>
      <c r="B306" s="38" t="str">
        <f t="shared" si="25"/>
        <v>42-S</v>
      </c>
      <c r="C306" s="39">
        <v>42</v>
      </c>
      <c r="D306" s="40"/>
      <c r="E306" s="39">
        <v>10</v>
      </c>
      <c r="F306" s="39">
        <v>26</v>
      </c>
      <c r="G306" s="39">
        <v>16</v>
      </c>
      <c r="H306" s="39" t="s">
        <v>66</v>
      </c>
      <c r="I306" s="39" t="s">
        <v>37</v>
      </c>
      <c r="J306" s="18">
        <v>-17241.951000000001</v>
      </c>
      <c r="K306" s="18">
        <v>326.02300000000002</v>
      </c>
      <c r="L306" s="18">
        <v>343719.85499999998</v>
      </c>
      <c r="M306" s="18">
        <v>326.02300000000002</v>
      </c>
      <c r="N306" s="39" t="s">
        <v>28</v>
      </c>
      <c r="O306" s="18">
        <v>7745.3770000000004</v>
      </c>
      <c r="P306" s="18">
        <v>343.82499999999999</v>
      </c>
      <c r="Q306" s="18">
        <v>41981490</v>
      </c>
      <c r="R306" s="18">
        <v>350</v>
      </c>
      <c r="S306" s="16">
        <f t="shared" si="26"/>
        <v>41.981490000000001</v>
      </c>
      <c r="T306" s="16">
        <f t="shared" si="28"/>
        <v>39097.318041364233</v>
      </c>
      <c r="U306" s="41">
        <f t="shared" si="27"/>
        <v>8183.8060714285712</v>
      </c>
      <c r="V306" s="18">
        <f t="shared" si="29"/>
        <v>42</v>
      </c>
      <c r="W306" s="154">
        <f t="shared" si="30"/>
        <v>930.88852479438651</v>
      </c>
    </row>
    <row r="307" spans="1:23" ht="16" customHeight="1">
      <c r="A307" s="37"/>
      <c r="B307" s="38" t="str">
        <f t="shared" si="25"/>
        <v>42-Cl</v>
      </c>
      <c r="C307" s="39">
        <v>42</v>
      </c>
      <c r="D307" s="40"/>
      <c r="E307" s="39">
        <v>8</v>
      </c>
      <c r="F307" s="39">
        <v>25</v>
      </c>
      <c r="G307" s="39">
        <v>17</v>
      </c>
      <c r="H307" s="39" t="s">
        <v>67</v>
      </c>
      <c r="I307" s="39" t="s">
        <v>37</v>
      </c>
      <c r="J307" s="18">
        <v>-24987.328000000001</v>
      </c>
      <c r="K307" s="18">
        <v>109.20099999999999</v>
      </c>
      <c r="L307" s="18">
        <v>350682.87800000003</v>
      </c>
      <c r="M307" s="18">
        <v>109.20099999999999</v>
      </c>
      <c r="N307" s="39" t="s">
        <v>28</v>
      </c>
      <c r="O307" s="18">
        <v>9434.7360000000008</v>
      </c>
      <c r="P307" s="18">
        <v>116.29600000000001</v>
      </c>
      <c r="Q307" s="18">
        <v>41973174.994000003</v>
      </c>
      <c r="R307" s="18">
        <v>117.232</v>
      </c>
      <c r="S307" s="16">
        <f t="shared" si="26"/>
        <v>41.973174994000004</v>
      </c>
      <c r="T307" s="16">
        <f t="shared" si="28"/>
        <v>39089.061926677765</v>
      </c>
      <c r="U307" s="41">
        <f t="shared" si="27"/>
        <v>8349.592333333334</v>
      </c>
      <c r="V307" s="18">
        <f t="shared" si="29"/>
        <v>42</v>
      </c>
      <c r="W307" s="154">
        <f t="shared" si="30"/>
        <v>930.69195063518487</v>
      </c>
    </row>
    <row r="308" spans="1:23" ht="16" customHeight="1">
      <c r="A308" s="37"/>
      <c r="B308" s="38" t="str">
        <f t="shared" si="25"/>
        <v>42-Ar</v>
      </c>
      <c r="C308" s="39">
        <v>42</v>
      </c>
      <c r="D308" s="40"/>
      <c r="E308" s="39">
        <v>6</v>
      </c>
      <c r="F308" s="39">
        <v>24</v>
      </c>
      <c r="G308" s="39">
        <v>18</v>
      </c>
      <c r="H308" s="39" t="s">
        <v>68</v>
      </c>
      <c r="I308" s="39" t="s">
        <v>35</v>
      </c>
      <c r="J308" s="18">
        <v>-34422.065000000002</v>
      </c>
      <c r="K308" s="18">
        <v>40</v>
      </c>
      <c r="L308" s="18">
        <v>359335.261</v>
      </c>
      <c r="M308" s="18">
        <v>40</v>
      </c>
      <c r="N308" s="39" t="s">
        <v>28</v>
      </c>
      <c r="O308" s="18">
        <v>599.255</v>
      </c>
      <c r="P308" s="18">
        <v>40.000999999999998</v>
      </c>
      <c r="Q308" s="18">
        <v>41963046.386</v>
      </c>
      <c r="R308" s="18">
        <v>42.942</v>
      </c>
      <c r="S308" s="16">
        <f t="shared" si="26"/>
        <v>41.963046386000002</v>
      </c>
      <c r="T308" s="16">
        <f t="shared" si="28"/>
        <v>39079.11645330843</v>
      </c>
      <c r="U308" s="41">
        <f t="shared" si="27"/>
        <v>8555.6014523809517</v>
      </c>
      <c r="V308" s="18">
        <f t="shared" si="29"/>
        <v>42</v>
      </c>
      <c r="W308" s="154">
        <f t="shared" si="30"/>
        <v>930.45515365020071</v>
      </c>
    </row>
    <row r="309" spans="1:23" ht="16" customHeight="1">
      <c r="A309" s="37"/>
      <c r="B309" s="38" t="str">
        <f t="shared" si="25"/>
        <v>42-K</v>
      </c>
      <c r="C309" s="39">
        <v>42</v>
      </c>
      <c r="D309" s="40"/>
      <c r="E309" s="39">
        <v>4</v>
      </c>
      <c r="F309" s="39">
        <v>23</v>
      </c>
      <c r="G309" s="39">
        <v>19</v>
      </c>
      <c r="H309" s="39" t="s">
        <v>70</v>
      </c>
      <c r="I309" s="39" t="s">
        <v>47</v>
      </c>
      <c r="J309" s="18">
        <v>-35021.319000000003</v>
      </c>
      <c r="K309" s="18">
        <v>0.30099999999999999</v>
      </c>
      <c r="L309" s="18">
        <v>359152.163</v>
      </c>
      <c r="M309" s="18">
        <v>0.30599999999999999</v>
      </c>
      <c r="N309" s="39" t="s">
        <v>28</v>
      </c>
      <c r="O309" s="18">
        <v>3525.4450000000002</v>
      </c>
      <c r="P309" s="18">
        <v>0.32100000000000001</v>
      </c>
      <c r="Q309" s="18">
        <v>41962403.059</v>
      </c>
      <c r="R309" s="18">
        <v>0.32300000000000001</v>
      </c>
      <c r="S309" s="16">
        <f t="shared" si="26"/>
        <v>41.962403059000003</v>
      </c>
      <c r="T309" s="16">
        <f t="shared" si="28"/>
        <v>39078.006458625547</v>
      </c>
      <c r="U309" s="41">
        <f t="shared" si="27"/>
        <v>8551.2419761904766</v>
      </c>
      <c r="V309" s="18">
        <f t="shared" si="29"/>
        <v>42</v>
      </c>
      <c r="W309" s="154">
        <f t="shared" si="30"/>
        <v>930.42872520537014</v>
      </c>
    </row>
    <row r="310" spans="1:23" ht="16" customHeight="1">
      <c r="A310" s="37"/>
      <c r="B310" s="38" t="str">
        <f t="shared" si="25"/>
        <v>42-Ca</v>
      </c>
      <c r="C310" s="39">
        <v>42</v>
      </c>
      <c r="D310" s="40"/>
      <c r="E310" s="39">
        <v>2</v>
      </c>
      <c r="F310" s="39">
        <v>22</v>
      </c>
      <c r="G310" s="39">
        <v>20</v>
      </c>
      <c r="H310" s="39" t="s">
        <v>73</v>
      </c>
      <c r="I310" s="40"/>
      <c r="J310" s="18">
        <v>-38546.764999999999</v>
      </c>
      <c r="K310" s="18">
        <v>0.378</v>
      </c>
      <c r="L310" s="18">
        <v>361895.25400000002</v>
      </c>
      <c r="M310" s="18">
        <v>0.38200000000000001</v>
      </c>
      <c r="N310" s="39" t="s">
        <v>28</v>
      </c>
      <c r="O310" s="18">
        <v>-6425.8389999999999</v>
      </c>
      <c r="P310" s="18">
        <v>0.128</v>
      </c>
      <c r="Q310" s="18">
        <v>41958618.336999997</v>
      </c>
      <c r="R310" s="18">
        <v>0.40600000000000003</v>
      </c>
      <c r="S310" s="16">
        <f t="shared" si="26"/>
        <v>41.958618336999997</v>
      </c>
      <c r="T310" s="16">
        <f t="shared" si="28"/>
        <v>39073.970274558465</v>
      </c>
      <c r="U310" s="41">
        <f t="shared" si="27"/>
        <v>8616.5536666666667</v>
      </c>
      <c r="V310" s="18">
        <f t="shared" si="29"/>
        <v>42</v>
      </c>
      <c r="W310" s="154">
        <f t="shared" si="30"/>
        <v>930.33262558472541</v>
      </c>
    </row>
    <row r="311" spans="1:23" ht="16" customHeight="1">
      <c r="A311" s="37"/>
      <c r="B311" s="38" t="str">
        <f t="shared" si="25"/>
        <v>42-Sc</v>
      </c>
      <c r="C311" s="39">
        <v>42</v>
      </c>
      <c r="D311" s="40"/>
      <c r="E311" s="39">
        <v>0</v>
      </c>
      <c r="F311" s="39">
        <v>21</v>
      </c>
      <c r="G311" s="39">
        <v>21</v>
      </c>
      <c r="H311" s="39" t="s">
        <v>75</v>
      </c>
      <c r="I311" s="40"/>
      <c r="J311" s="18">
        <v>-32120.924999999999</v>
      </c>
      <c r="K311" s="18">
        <v>0.39300000000000002</v>
      </c>
      <c r="L311" s="18">
        <v>354687.06199999998</v>
      </c>
      <c r="M311" s="18">
        <v>0.39600000000000002</v>
      </c>
      <c r="N311" s="39" t="s">
        <v>28</v>
      </c>
      <c r="O311" s="18">
        <v>-7000.0469999999996</v>
      </c>
      <c r="P311" s="18">
        <v>5.4550000000000001</v>
      </c>
      <c r="Q311" s="18">
        <v>41965516.761</v>
      </c>
      <c r="R311" s="18">
        <v>0.42199999999999999</v>
      </c>
      <c r="S311" s="16">
        <f t="shared" si="26"/>
        <v>41.965516760999996</v>
      </c>
      <c r="T311" s="16">
        <f t="shared" si="28"/>
        <v>39079.885372776786</v>
      </c>
      <c r="U311" s="41">
        <f t="shared" si="27"/>
        <v>8444.9300476190474</v>
      </c>
      <c r="V311" s="18">
        <f t="shared" si="29"/>
        <v>42</v>
      </c>
      <c r="W311" s="154">
        <f t="shared" si="30"/>
        <v>930.4734612565901</v>
      </c>
    </row>
    <row r="312" spans="1:23" ht="16" customHeight="1">
      <c r="A312" s="37"/>
      <c r="B312" s="38" t="str">
        <f t="shared" si="25"/>
        <v>42-Ti</v>
      </c>
      <c r="C312" s="39">
        <v>42</v>
      </c>
      <c r="D312" s="40"/>
      <c r="E312" s="39">
        <v>-2</v>
      </c>
      <c r="F312" s="39">
        <v>20</v>
      </c>
      <c r="G312" s="39">
        <v>22</v>
      </c>
      <c r="H312" s="39" t="s">
        <v>76</v>
      </c>
      <c r="I312" s="39" t="s">
        <v>46</v>
      </c>
      <c r="J312" s="18">
        <v>-25120.878000000001</v>
      </c>
      <c r="K312" s="18">
        <v>5.4560000000000004</v>
      </c>
      <c r="L312" s="18">
        <v>346904.66100000002</v>
      </c>
      <c r="M312" s="18">
        <v>5.4560000000000004</v>
      </c>
      <c r="N312" s="39" t="s">
        <v>28</v>
      </c>
      <c r="O312" s="18">
        <v>-16952</v>
      </c>
      <c r="P312" s="18">
        <v>196</v>
      </c>
      <c r="Q312" s="18">
        <v>41973031.622000001</v>
      </c>
      <c r="R312" s="18">
        <v>5.8570000000000002</v>
      </c>
      <c r="S312" s="16">
        <f t="shared" si="26"/>
        <v>41.973031622000001</v>
      </c>
      <c r="T312" s="16">
        <f t="shared" si="28"/>
        <v>39086.374678124557</v>
      </c>
      <c r="U312" s="41">
        <f t="shared" si="27"/>
        <v>8259.6347857142864</v>
      </c>
      <c r="V312" s="18">
        <f t="shared" si="29"/>
        <v>42</v>
      </c>
      <c r="W312" s="154">
        <f t="shared" si="30"/>
        <v>930.62796852677513</v>
      </c>
    </row>
    <row r="313" spans="1:23" ht="16" customHeight="1">
      <c r="A313" s="37"/>
      <c r="B313" s="38" t="str">
        <f t="shared" si="25"/>
        <v>42-V</v>
      </c>
      <c r="C313" s="39">
        <v>42</v>
      </c>
      <c r="D313" s="40"/>
      <c r="E313" s="39">
        <v>-4</v>
      </c>
      <c r="F313" s="39">
        <v>19</v>
      </c>
      <c r="G313" s="39">
        <v>23</v>
      </c>
      <c r="H313" s="39" t="s">
        <v>78</v>
      </c>
      <c r="I313" s="39" t="s">
        <v>37</v>
      </c>
      <c r="J313" s="18">
        <v>-8169</v>
      </c>
      <c r="K313" s="18">
        <v>196</v>
      </c>
      <c r="L313" s="18">
        <v>329171</v>
      </c>
      <c r="M313" s="18">
        <v>196</v>
      </c>
      <c r="N313" s="39" t="s">
        <v>28</v>
      </c>
      <c r="O313" s="18">
        <v>-14159</v>
      </c>
      <c r="P313" s="18">
        <v>357</v>
      </c>
      <c r="Q313" s="18">
        <v>41991230</v>
      </c>
      <c r="R313" s="18">
        <v>210</v>
      </c>
      <c r="S313" s="16">
        <f t="shared" si="26"/>
        <v>41.991230000000002</v>
      </c>
      <c r="T313" s="16">
        <f t="shared" si="28"/>
        <v>39102.815611341837</v>
      </c>
      <c r="U313" s="41">
        <f t="shared" si="27"/>
        <v>7837.4047619047615</v>
      </c>
      <c r="V313" s="18">
        <f t="shared" si="29"/>
        <v>42</v>
      </c>
      <c r="W313" s="154">
        <f t="shared" si="30"/>
        <v>931.01941931766282</v>
      </c>
    </row>
    <row r="314" spans="1:23" ht="16" customHeight="1">
      <c r="A314" s="37"/>
      <c r="B314" s="38" t="str">
        <f t="shared" si="25"/>
        <v>42-Cr</v>
      </c>
      <c r="C314" s="39">
        <v>42</v>
      </c>
      <c r="D314" s="40"/>
      <c r="E314" s="39">
        <v>-6</v>
      </c>
      <c r="F314" s="39">
        <v>18</v>
      </c>
      <c r="G314" s="39">
        <v>24</v>
      </c>
      <c r="H314" s="39" t="s">
        <v>79</v>
      </c>
      <c r="I314" s="39" t="s">
        <v>37</v>
      </c>
      <c r="J314" s="18">
        <v>5990</v>
      </c>
      <c r="K314" s="18">
        <v>298</v>
      </c>
      <c r="L314" s="18">
        <v>314230</v>
      </c>
      <c r="M314" s="18">
        <v>298</v>
      </c>
      <c r="N314" s="39" t="s">
        <v>28</v>
      </c>
      <c r="O314" s="18" t="s">
        <v>30</v>
      </c>
      <c r="P314" s="42"/>
      <c r="Q314" s="18">
        <v>42006430</v>
      </c>
      <c r="R314" s="18">
        <v>320</v>
      </c>
      <c r="S314" s="16">
        <f t="shared" si="26"/>
        <v>42.006430000000002</v>
      </c>
      <c r="T314" s="16">
        <f t="shared" si="28"/>
        <v>39116.463574597256</v>
      </c>
      <c r="U314" s="41">
        <f t="shared" si="27"/>
        <v>7481.666666666667</v>
      </c>
      <c r="V314" s="18">
        <f t="shared" si="29"/>
        <v>42</v>
      </c>
      <c r="W314" s="154">
        <f t="shared" si="30"/>
        <v>931.34437082374416</v>
      </c>
    </row>
    <row r="315" spans="1:23" ht="16" customHeight="1">
      <c r="A315" s="37"/>
      <c r="B315" s="38" t="str">
        <f t="shared" si="25"/>
        <v>43-P</v>
      </c>
      <c r="C315" s="39">
        <v>43</v>
      </c>
      <c r="D315" s="39">
        <v>0</v>
      </c>
      <c r="E315" s="39">
        <v>13</v>
      </c>
      <c r="F315" s="39">
        <v>28</v>
      </c>
      <c r="G315" s="39">
        <v>15</v>
      </c>
      <c r="H315" s="39" t="s">
        <v>64</v>
      </c>
      <c r="I315" s="39" t="s">
        <v>37</v>
      </c>
      <c r="J315" s="18">
        <v>3083</v>
      </c>
      <c r="K315" s="18">
        <v>503</v>
      </c>
      <c r="L315" s="18">
        <v>332248</v>
      </c>
      <c r="M315" s="18">
        <v>503</v>
      </c>
      <c r="N315" s="39" t="s">
        <v>28</v>
      </c>
      <c r="O315" s="18">
        <v>15565</v>
      </c>
      <c r="P315" s="18">
        <v>978</v>
      </c>
      <c r="Q315" s="18">
        <v>43003310</v>
      </c>
      <c r="R315" s="18">
        <v>540</v>
      </c>
      <c r="S315" s="16">
        <f t="shared" si="26"/>
        <v>43.003309999999999</v>
      </c>
      <c r="T315" s="16">
        <f t="shared" si="28"/>
        <v>40049.647586568644</v>
      </c>
      <c r="U315" s="41">
        <f t="shared" si="27"/>
        <v>7726.6976744186049</v>
      </c>
      <c r="V315" s="18">
        <f t="shared" si="29"/>
        <v>43</v>
      </c>
      <c r="W315" s="154">
        <f t="shared" si="30"/>
        <v>931.38715317601498</v>
      </c>
    </row>
    <row r="316" spans="1:23" ht="16" customHeight="1">
      <c r="A316" s="37"/>
      <c r="B316" s="38" t="str">
        <f t="shared" si="25"/>
        <v>43-S</v>
      </c>
      <c r="C316" s="39">
        <v>43</v>
      </c>
      <c r="D316" s="40"/>
      <c r="E316" s="39">
        <v>11</v>
      </c>
      <c r="F316" s="39">
        <v>27</v>
      </c>
      <c r="G316" s="39">
        <v>16</v>
      </c>
      <c r="H316" s="39" t="s">
        <v>66</v>
      </c>
      <c r="I316" s="39" t="s">
        <v>37</v>
      </c>
      <c r="J316" s="18">
        <v>-12482.018</v>
      </c>
      <c r="K316" s="18">
        <v>838.34400000000005</v>
      </c>
      <c r="L316" s="18">
        <v>347031.24400000001</v>
      </c>
      <c r="M316" s="18">
        <v>838.34400000000005</v>
      </c>
      <c r="N316" s="39" t="s">
        <v>28</v>
      </c>
      <c r="O316" s="18">
        <v>11547.370999999999</v>
      </c>
      <c r="P316" s="18">
        <v>853.80600000000004</v>
      </c>
      <c r="Q316" s="18">
        <v>42986600</v>
      </c>
      <c r="R316" s="18">
        <v>900</v>
      </c>
      <c r="S316" s="16">
        <f t="shared" si="26"/>
        <v>42.986600000000003</v>
      </c>
      <c r="T316" s="16">
        <f t="shared" si="28"/>
        <v>40033.571588574559</v>
      </c>
      <c r="U316" s="41">
        <f t="shared" si="27"/>
        <v>8070.4940465116279</v>
      </c>
      <c r="V316" s="18">
        <f t="shared" si="29"/>
        <v>43</v>
      </c>
      <c r="W316" s="154">
        <f t="shared" si="30"/>
        <v>931.0132927575479</v>
      </c>
    </row>
    <row r="317" spans="1:23" ht="16" customHeight="1">
      <c r="A317" s="37"/>
      <c r="B317" s="38" t="str">
        <f t="shared" si="25"/>
        <v>43-Cl</v>
      </c>
      <c r="C317" s="39">
        <v>43</v>
      </c>
      <c r="D317" s="40"/>
      <c r="E317" s="39">
        <v>9</v>
      </c>
      <c r="F317" s="39">
        <v>26</v>
      </c>
      <c r="G317" s="39">
        <v>17</v>
      </c>
      <c r="H317" s="39" t="s">
        <v>67</v>
      </c>
      <c r="I317" s="39" t="s">
        <v>37</v>
      </c>
      <c r="J317" s="18">
        <v>-24029.388999999999</v>
      </c>
      <c r="K317" s="18">
        <v>161.75299999999999</v>
      </c>
      <c r="L317" s="18">
        <v>357796.26199999999</v>
      </c>
      <c r="M317" s="18">
        <v>161.75299999999999</v>
      </c>
      <c r="N317" s="39" t="s">
        <v>28</v>
      </c>
      <c r="O317" s="18">
        <v>7948.1419999999998</v>
      </c>
      <c r="P317" s="18">
        <v>176.298</v>
      </c>
      <c r="Q317" s="18">
        <v>42974203.384999998</v>
      </c>
      <c r="R317" s="18">
        <v>173.649</v>
      </c>
      <c r="S317" s="16">
        <f t="shared" si="26"/>
        <v>42.974203384999996</v>
      </c>
      <c r="T317" s="16">
        <f t="shared" si="28"/>
        <v>40021.513481166308</v>
      </c>
      <c r="U317" s="41">
        <f t="shared" si="27"/>
        <v>8320.8433023255802</v>
      </c>
      <c r="V317" s="18">
        <f t="shared" si="29"/>
        <v>43</v>
      </c>
      <c r="W317" s="154">
        <f t="shared" si="30"/>
        <v>930.73287165503041</v>
      </c>
    </row>
    <row r="318" spans="1:23" ht="16" customHeight="1">
      <c r="A318" s="37"/>
      <c r="B318" s="38" t="str">
        <f t="shared" si="25"/>
        <v>43-Ar</v>
      </c>
      <c r="C318" s="39">
        <v>43</v>
      </c>
      <c r="D318" s="40"/>
      <c r="E318" s="39">
        <v>7</v>
      </c>
      <c r="F318" s="39">
        <v>25</v>
      </c>
      <c r="G318" s="39">
        <v>18</v>
      </c>
      <c r="H318" s="39" t="s">
        <v>68</v>
      </c>
      <c r="I318" s="39" t="s">
        <v>80</v>
      </c>
      <c r="J318" s="18">
        <v>-31977.530999999999</v>
      </c>
      <c r="K318" s="18">
        <v>70.123000000000005</v>
      </c>
      <c r="L318" s="18">
        <v>364962.05099999998</v>
      </c>
      <c r="M318" s="18">
        <v>70.123000000000005</v>
      </c>
      <c r="N318" s="39" t="s">
        <v>28</v>
      </c>
      <c r="O318" s="18">
        <v>4615.5110000000004</v>
      </c>
      <c r="P318" s="18">
        <v>70.691999999999993</v>
      </c>
      <c r="Q318" s="18">
        <v>42965670.700999998</v>
      </c>
      <c r="R318" s="18">
        <v>75.28</v>
      </c>
      <c r="S318" s="16">
        <f t="shared" si="26"/>
        <v>42.965670701000001</v>
      </c>
      <c r="T318" s="16">
        <f t="shared" si="28"/>
        <v>40013.054600812749</v>
      </c>
      <c r="U318" s="41">
        <f t="shared" si="27"/>
        <v>8487.489558139534</v>
      </c>
      <c r="V318" s="18">
        <f t="shared" si="29"/>
        <v>43</v>
      </c>
      <c r="W318" s="154">
        <f t="shared" si="30"/>
        <v>930.5361535072733</v>
      </c>
    </row>
    <row r="319" spans="1:23" ht="16" customHeight="1">
      <c r="A319" s="37"/>
      <c r="B319" s="38" t="str">
        <f t="shared" si="25"/>
        <v>43-K</v>
      </c>
      <c r="C319" s="39">
        <v>43</v>
      </c>
      <c r="D319" s="40"/>
      <c r="E319" s="39">
        <v>5</v>
      </c>
      <c r="F319" s="39">
        <v>24</v>
      </c>
      <c r="G319" s="39">
        <v>19</v>
      </c>
      <c r="H319" s="39" t="s">
        <v>70</v>
      </c>
      <c r="I319" s="39" t="s">
        <v>40</v>
      </c>
      <c r="J319" s="18">
        <v>-36593.042000000001</v>
      </c>
      <c r="K319" s="18">
        <v>8.9570000000000007</v>
      </c>
      <c r="L319" s="18">
        <v>368795.20799999998</v>
      </c>
      <c r="M319" s="18">
        <v>8.9570000000000007</v>
      </c>
      <c r="N319" s="39" t="s">
        <v>28</v>
      </c>
      <c r="O319" s="18">
        <v>1815.4</v>
      </c>
      <c r="P319" s="18">
        <v>8.9440000000000008</v>
      </c>
      <c r="Q319" s="18">
        <v>42960715.745999999</v>
      </c>
      <c r="R319" s="18">
        <v>9.6159999999999997</v>
      </c>
      <c r="S319" s="16">
        <f t="shared" si="26"/>
        <v>42.960715745999998</v>
      </c>
      <c r="T319" s="16">
        <f t="shared" si="28"/>
        <v>40007.928352178307</v>
      </c>
      <c r="U319" s="41">
        <f t="shared" si="27"/>
        <v>8576.6327441860467</v>
      </c>
      <c r="V319" s="18">
        <f t="shared" si="29"/>
        <v>43</v>
      </c>
      <c r="W319" s="154">
        <f t="shared" si="30"/>
        <v>930.41693842275129</v>
      </c>
    </row>
    <row r="320" spans="1:23" ht="16" customHeight="1">
      <c r="A320" s="37"/>
      <c r="B320" s="38" t="str">
        <f t="shared" si="25"/>
        <v>43-Ca</v>
      </c>
      <c r="C320" s="39">
        <v>43</v>
      </c>
      <c r="D320" s="40"/>
      <c r="E320" s="39">
        <v>3</v>
      </c>
      <c r="F320" s="39">
        <v>23</v>
      </c>
      <c r="G320" s="39">
        <v>20</v>
      </c>
      <c r="H320" s="39" t="s">
        <v>73</v>
      </c>
      <c r="I320" s="40"/>
      <c r="J320" s="18">
        <v>-38408.442000000003</v>
      </c>
      <c r="K320" s="18">
        <v>0.48199999999999998</v>
      </c>
      <c r="L320" s="18">
        <v>369828.25400000002</v>
      </c>
      <c r="M320" s="18">
        <v>0.48499999999999999</v>
      </c>
      <c r="N320" s="39" t="s">
        <v>28</v>
      </c>
      <c r="O320" s="18">
        <v>-2220.819</v>
      </c>
      <c r="P320" s="18">
        <v>1.883</v>
      </c>
      <c r="Q320" s="18">
        <v>42958766.832999997</v>
      </c>
      <c r="R320" s="18">
        <v>0.51800000000000002</v>
      </c>
      <c r="S320" s="16">
        <f t="shared" si="26"/>
        <v>42.958766832999999</v>
      </c>
      <c r="T320" s="16">
        <f t="shared" si="28"/>
        <v>40005.602212472797</v>
      </c>
      <c r="U320" s="41">
        <f t="shared" si="27"/>
        <v>8600.6570697674415</v>
      </c>
      <c r="V320" s="18">
        <f t="shared" si="29"/>
        <v>43</v>
      </c>
      <c r="W320" s="154">
        <f t="shared" si="30"/>
        <v>930.36284215053013</v>
      </c>
    </row>
    <row r="321" spans="1:23" ht="16" customHeight="1">
      <c r="A321" s="37"/>
      <c r="B321" s="38" t="str">
        <f t="shared" si="25"/>
        <v>43-Sc</v>
      </c>
      <c r="C321" s="39">
        <v>43</v>
      </c>
      <c r="D321" s="40"/>
      <c r="E321" s="39">
        <v>1</v>
      </c>
      <c r="F321" s="39">
        <v>22</v>
      </c>
      <c r="G321" s="39">
        <v>21</v>
      </c>
      <c r="H321" s="39" t="s">
        <v>75</v>
      </c>
      <c r="I321" s="39" t="s">
        <v>65</v>
      </c>
      <c r="J321" s="18">
        <v>-36187.623</v>
      </c>
      <c r="K321" s="18">
        <v>1.895</v>
      </c>
      <c r="L321" s="18">
        <v>366825.08199999999</v>
      </c>
      <c r="M321" s="18">
        <v>1.8959999999999999</v>
      </c>
      <c r="N321" s="39" t="s">
        <v>28</v>
      </c>
      <c r="O321" s="18">
        <v>-6867.31</v>
      </c>
      <c r="P321" s="18">
        <v>7.15</v>
      </c>
      <c r="Q321" s="18">
        <v>42961150.979999997</v>
      </c>
      <c r="R321" s="18">
        <v>2.0339999999999998</v>
      </c>
      <c r="S321" s="16">
        <f t="shared" si="26"/>
        <v>42.961150979999999</v>
      </c>
      <c r="T321" s="16">
        <f t="shared" si="28"/>
        <v>40007.312290490001</v>
      </c>
      <c r="U321" s="41">
        <f t="shared" si="27"/>
        <v>8530.8158604651162</v>
      </c>
      <c r="V321" s="18">
        <f t="shared" si="29"/>
        <v>43</v>
      </c>
      <c r="W321" s="154">
        <f t="shared" si="30"/>
        <v>930.4026114067442</v>
      </c>
    </row>
    <row r="322" spans="1:23" ht="16" customHeight="1">
      <c r="A322" s="37"/>
      <c r="B322" s="38" t="str">
        <f t="shared" si="25"/>
        <v>43-Ti</v>
      </c>
      <c r="C322" s="39">
        <v>43</v>
      </c>
      <c r="D322" s="40"/>
      <c r="E322" s="39">
        <v>-1</v>
      </c>
      <c r="F322" s="39">
        <v>21</v>
      </c>
      <c r="G322" s="39">
        <v>22</v>
      </c>
      <c r="H322" s="39" t="s">
        <v>76</v>
      </c>
      <c r="I322" s="39" t="s">
        <v>81</v>
      </c>
      <c r="J322" s="18">
        <v>-29320.313999999998</v>
      </c>
      <c r="K322" s="18">
        <v>6.9059999999999997</v>
      </c>
      <c r="L322" s="18">
        <v>359175.41899999999</v>
      </c>
      <c r="M322" s="18">
        <v>6.9059999999999997</v>
      </c>
      <c r="N322" s="39" t="s">
        <v>28</v>
      </c>
      <c r="O322" s="18">
        <v>-11296</v>
      </c>
      <c r="P322" s="18">
        <v>233</v>
      </c>
      <c r="Q322" s="18">
        <v>42968523.342</v>
      </c>
      <c r="R322" s="18">
        <v>7.4139999999999997</v>
      </c>
      <c r="S322" s="16">
        <f t="shared" si="26"/>
        <v>42.968523341999997</v>
      </c>
      <c r="T322" s="16">
        <f t="shared" si="28"/>
        <v>40013.668858929152</v>
      </c>
      <c r="U322" s="41">
        <f t="shared" si="27"/>
        <v>8352.9167209302323</v>
      </c>
      <c r="V322" s="18">
        <f t="shared" si="29"/>
        <v>43</v>
      </c>
      <c r="W322" s="154">
        <f t="shared" si="30"/>
        <v>930.55043857974772</v>
      </c>
    </row>
    <row r="323" spans="1:23" ht="16" customHeight="1">
      <c r="A323" s="37"/>
      <c r="B323" s="38" t="str">
        <f t="shared" si="25"/>
        <v>43-V</v>
      </c>
      <c r="C323" s="39">
        <v>43</v>
      </c>
      <c r="D323" s="40"/>
      <c r="E323" s="39">
        <v>-3</v>
      </c>
      <c r="F323" s="39">
        <v>20</v>
      </c>
      <c r="G323" s="39">
        <v>23</v>
      </c>
      <c r="H323" s="39" t="s">
        <v>78</v>
      </c>
      <c r="I323" s="39" t="s">
        <v>37</v>
      </c>
      <c r="J323" s="18">
        <v>-18024</v>
      </c>
      <c r="K323" s="18">
        <v>233</v>
      </c>
      <c r="L323" s="18">
        <v>347097</v>
      </c>
      <c r="M323" s="18">
        <v>233</v>
      </c>
      <c r="N323" s="39" t="s">
        <v>28</v>
      </c>
      <c r="O323" s="18">
        <v>-15888</v>
      </c>
      <c r="P323" s="18">
        <v>248</v>
      </c>
      <c r="Q323" s="18">
        <v>42980650</v>
      </c>
      <c r="R323" s="18">
        <v>250</v>
      </c>
      <c r="S323" s="16">
        <f t="shared" si="26"/>
        <v>42.980649999999997</v>
      </c>
      <c r="T323" s="16">
        <f t="shared" si="28"/>
        <v>40024.454023735343</v>
      </c>
      <c r="U323" s="41">
        <f t="shared" si="27"/>
        <v>8072.0232558139533</v>
      </c>
      <c r="V323" s="18">
        <f t="shared" si="29"/>
        <v>43</v>
      </c>
      <c r="W323" s="154">
        <f t="shared" si="30"/>
        <v>930.80125636593823</v>
      </c>
    </row>
    <row r="324" spans="1:23" ht="16" customHeight="1">
      <c r="A324" s="37"/>
      <c r="B324" s="38" t="str">
        <f t="shared" si="25"/>
        <v>43-Cr</v>
      </c>
      <c r="C324" s="39">
        <v>43</v>
      </c>
      <c r="D324" s="40"/>
      <c r="E324" s="39">
        <v>-5</v>
      </c>
      <c r="F324" s="39">
        <v>19</v>
      </c>
      <c r="G324" s="39">
        <v>24</v>
      </c>
      <c r="H324" s="39" t="s">
        <v>79</v>
      </c>
      <c r="I324" s="39" t="s">
        <v>37</v>
      </c>
      <c r="J324" s="18">
        <v>-2136</v>
      </c>
      <c r="K324" s="18">
        <v>87</v>
      </c>
      <c r="L324" s="18">
        <v>330426</v>
      </c>
      <c r="M324" s="18">
        <v>87</v>
      </c>
      <c r="N324" s="39" t="s">
        <v>28</v>
      </c>
      <c r="O324" s="18" t="s">
        <v>30</v>
      </c>
      <c r="P324" s="42"/>
      <c r="Q324" s="18">
        <v>42997707</v>
      </c>
      <c r="R324" s="18">
        <v>93</v>
      </c>
      <c r="S324" s="16">
        <f t="shared" si="26"/>
        <v>42.997706999999998</v>
      </c>
      <c r="T324" s="16">
        <f t="shared" si="28"/>
        <v>40039.831770633515</v>
      </c>
      <c r="U324" s="41">
        <f t="shared" si="27"/>
        <v>7684.3255813953492</v>
      </c>
      <c r="V324" s="18">
        <f t="shared" si="29"/>
        <v>43</v>
      </c>
      <c r="W324" s="154">
        <f t="shared" si="30"/>
        <v>931.1588783868259</v>
      </c>
    </row>
    <row r="325" spans="1:23" ht="16" customHeight="1">
      <c r="A325" s="37"/>
      <c r="B325" s="38" t="str">
        <f t="shared" si="25"/>
        <v>44-P</v>
      </c>
      <c r="C325" s="39">
        <v>44</v>
      </c>
      <c r="D325" s="39">
        <v>0</v>
      </c>
      <c r="E325" s="39">
        <v>14</v>
      </c>
      <c r="F325" s="39">
        <v>29</v>
      </c>
      <c r="G325" s="39">
        <v>15</v>
      </c>
      <c r="H325" s="39" t="s">
        <v>64</v>
      </c>
      <c r="I325" s="39" t="s">
        <v>37</v>
      </c>
      <c r="J325" s="18">
        <v>9203</v>
      </c>
      <c r="K325" s="18">
        <v>699</v>
      </c>
      <c r="L325" s="18">
        <v>334200</v>
      </c>
      <c r="M325" s="18">
        <v>699</v>
      </c>
      <c r="N325" s="39" t="s">
        <v>28</v>
      </c>
      <c r="O325" s="18">
        <v>20083</v>
      </c>
      <c r="P325" s="18">
        <v>861</v>
      </c>
      <c r="Q325" s="18">
        <v>44009880</v>
      </c>
      <c r="R325" s="18">
        <v>750</v>
      </c>
      <c r="S325" s="16">
        <f t="shared" si="26"/>
        <v>44.009880000000003</v>
      </c>
      <c r="T325" s="16">
        <f t="shared" si="28"/>
        <v>40987.261114456633</v>
      </c>
      <c r="U325" s="41">
        <f t="shared" si="27"/>
        <v>7595.454545454545</v>
      </c>
      <c r="V325" s="18">
        <f t="shared" si="29"/>
        <v>44</v>
      </c>
      <c r="W325" s="154">
        <f t="shared" si="30"/>
        <v>931.52866169219624</v>
      </c>
    </row>
    <row r="326" spans="1:23" ht="16" customHeight="1">
      <c r="A326" s="37"/>
      <c r="B326" s="38" t="str">
        <f t="shared" si="25"/>
        <v>44-S</v>
      </c>
      <c r="C326" s="39">
        <v>44</v>
      </c>
      <c r="D326" s="40"/>
      <c r="E326" s="39">
        <v>12</v>
      </c>
      <c r="F326" s="39">
        <v>28</v>
      </c>
      <c r="G326" s="39">
        <v>16</v>
      </c>
      <c r="H326" s="39" t="s">
        <v>66</v>
      </c>
      <c r="I326" s="39" t="s">
        <v>37</v>
      </c>
      <c r="J326" s="18">
        <v>-10880</v>
      </c>
      <c r="K326" s="18">
        <v>503</v>
      </c>
      <c r="L326" s="18">
        <v>353500</v>
      </c>
      <c r="M326" s="18">
        <v>503</v>
      </c>
      <c r="N326" s="39" t="s">
        <v>28</v>
      </c>
      <c r="O326" s="18">
        <v>9111</v>
      </c>
      <c r="P326" s="18">
        <v>550</v>
      </c>
      <c r="Q326" s="18">
        <v>43988320</v>
      </c>
      <c r="R326" s="18">
        <v>540</v>
      </c>
      <c r="S326" s="16">
        <f t="shared" si="26"/>
        <v>43.988320000000002</v>
      </c>
      <c r="T326" s="16">
        <f t="shared" si="28"/>
        <v>40966.66737243058</v>
      </c>
      <c r="U326" s="41">
        <f t="shared" si="27"/>
        <v>8034.090909090909</v>
      </c>
      <c r="V326" s="18">
        <f t="shared" si="29"/>
        <v>44</v>
      </c>
      <c r="W326" s="154">
        <f t="shared" si="30"/>
        <v>931.06062210069501</v>
      </c>
    </row>
    <row r="327" spans="1:23" ht="16" customHeight="1">
      <c r="A327" s="37"/>
      <c r="B327" s="38" t="str">
        <f t="shared" si="25"/>
        <v>44-Cl</v>
      </c>
      <c r="C327" s="39">
        <v>44</v>
      </c>
      <c r="D327" s="40"/>
      <c r="E327" s="39">
        <v>10</v>
      </c>
      <c r="F327" s="39">
        <v>27</v>
      </c>
      <c r="G327" s="39">
        <v>17</v>
      </c>
      <c r="H327" s="39" t="s">
        <v>67</v>
      </c>
      <c r="I327" s="39" t="s">
        <v>37</v>
      </c>
      <c r="J327" s="18">
        <v>-19991.058000000001</v>
      </c>
      <c r="K327" s="18">
        <v>221.29900000000001</v>
      </c>
      <c r="L327" s="18">
        <v>361829.25400000002</v>
      </c>
      <c r="M327" s="18">
        <v>221.29900000000001</v>
      </c>
      <c r="N327" s="39" t="s">
        <v>28</v>
      </c>
      <c r="O327" s="18">
        <v>12270.981</v>
      </c>
      <c r="P327" s="18">
        <v>222.24</v>
      </c>
      <c r="Q327" s="18">
        <v>43978538.711999997</v>
      </c>
      <c r="R327" s="18">
        <v>237.57400000000001</v>
      </c>
      <c r="S327" s="16">
        <f t="shared" si="26"/>
        <v>43.978538711999995</v>
      </c>
      <c r="T327" s="16">
        <f t="shared" si="28"/>
        <v>40957.045425423545</v>
      </c>
      <c r="U327" s="41">
        <f t="shared" si="27"/>
        <v>8223.3921363636364</v>
      </c>
      <c r="V327" s="18">
        <f t="shared" si="29"/>
        <v>44</v>
      </c>
      <c r="W327" s="154">
        <f t="shared" si="30"/>
        <v>930.84194148689869</v>
      </c>
    </row>
    <row r="328" spans="1:23" ht="16" customHeight="1">
      <c r="A328" s="37"/>
      <c r="B328" s="38" t="str">
        <f t="shared" si="25"/>
        <v>44-Ar</v>
      </c>
      <c r="C328" s="39">
        <v>44</v>
      </c>
      <c r="D328" s="40"/>
      <c r="E328" s="39">
        <v>8</v>
      </c>
      <c r="F328" s="39">
        <v>26</v>
      </c>
      <c r="G328" s="39">
        <v>18</v>
      </c>
      <c r="H328" s="39" t="s">
        <v>68</v>
      </c>
      <c r="I328" s="39" t="s">
        <v>82</v>
      </c>
      <c r="J328" s="18">
        <v>-32262.039000000001</v>
      </c>
      <c r="K328" s="18">
        <v>20.425999999999998</v>
      </c>
      <c r="L328" s="18">
        <v>373317.88199999998</v>
      </c>
      <c r="M328" s="18">
        <v>20.425999999999998</v>
      </c>
      <c r="N328" s="39" t="s">
        <v>28</v>
      </c>
      <c r="O328" s="18">
        <v>3548.1750000000002</v>
      </c>
      <c r="P328" s="18">
        <v>41.2</v>
      </c>
      <c r="Q328" s="18">
        <v>43965365.269000001</v>
      </c>
      <c r="R328" s="18">
        <v>21.928000000000001</v>
      </c>
      <c r="S328" s="16">
        <f t="shared" si="26"/>
        <v>43.965365269000003</v>
      </c>
      <c r="T328" s="16">
        <f t="shared" si="28"/>
        <v>40944.263707693484</v>
      </c>
      <c r="U328" s="41">
        <f t="shared" si="27"/>
        <v>8484.4973181818186</v>
      </c>
      <c r="V328" s="18">
        <f t="shared" si="29"/>
        <v>44</v>
      </c>
      <c r="W328" s="154">
        <f t="shared" si="30"/>
        <v>930.55144790212466</v>
      </c>
    </row>
    <row r="329" spans="1:23" ht="16" customHeight="1">
      <c r="A329" s="37"/>
      <c r="B329" s="38" t="str">
        <f t="shared" si="25"/>
        <v>44-K</v>
      </c>
      <c r="C329" s="39">
        <v>44</v>
      </c>
      <c r="D329" s="40"/>
      <c r="E329" s="39">
        <v>6</v>
      </c>
      <c r="F329" s="39">
        <v>25</v>
      </c>
      <c r="G329" s="39">
        <v>19</v>
      </c>
      <c r="H329" s="39" t="s">
        <v>70</v>
      </c>
      <c r="I329" s="39" t="s">
        <v>40</v>
      </c>
      <c r="J329" s="18">
        <v>-35810.214</v>
      </c>
      <c r="K329" s="18">
        <v>35.786999999999999</v>
      </c>
      <c r="L329" s="18">
        <v>376083.70299999998</v>
      </c>
      <c r="M329" s="18">
        <v>35.786999999999999</v>
      </c>
      <c r="N329" s="39" t="s">
        <v>28</v>
      </c>
      <c r="O329" s="18">
        <v>5658.8729999999996</v>
      </c>
      <c r="P329" s="18">
        <v>35.777000000000001</v>
      </c>
      <c r="Q329" s="18">
        <v>43961556.145999998</v>
      </c>
      <c r="R329" s="18">
        <v>38.418999999999997</v>
      </c>
      <c r="S329" s="16">
        <f t="shared" si="26"/>
        <v>43.961556146</v>
      </c>
      <c r="T329" s="16">
        <f t="shared" si="28"/>
        <v>40940.20479425072</v>
      </c>
      <c r="U329" s="41">
        <f t="shared" si="27"/>
        <v>8547.3568863636356</v>
      </c>
      <c r="V329" s="18">
        <f t="shared" si="29"/>
        <v>44</v>
      </c>
      <c r="W329" s="154">
        <f t="shared" si="30"/>
        <v>930.4591998693345</v>
      </c>
    </row>
    <row r="330" spans="1:23" ht="16" customHeight="1">
      <c r="A330" s="37"/>
      <c r="B330" s="38" t="str">
        <f t="shared" si="25"/>
        <v>44-Ca</v>
      </c>
      <c r="C330" s="39">
        <v>44</v>
      </c>
      <c r="D330" s="40"/>
      <c r="E330" s="39">
        <v>4</v>
      </c>
      <c r="F330" s="39">
        <v>24</v>
      </c>
      <c r="G330" s="39">
        <v>20</v>
      </c>
      <c r="H330" s="39" t="s">
        <v>73</v>
      </c>
      <c r="I330" s="40"/>
      <c r="J330" s="18">
        <v>-41469.087</v>
      </c>
      <c r="K330" s="18">
        <v>0.85099999999999998</v>
      </c>
      <c r="L330" s="18">
        <v>380960.223</v>
      </c>
      <c r="M330" s="18">
        <v>0.85199999999999998</v>
      </c>
      <c r="N330" s="39" t="s">
        <v>28</v>
      </c>
      <c r="O330" s="18">
        <v>-3653.2759999999998</v>
      </c>
      <c r="P330" s="18">
        <v>1.89</v>
      </c>
      <c r="Q330" s="18">
        <v>43955481.093999997</v>
      </c>
      <c r="R330" s="18">
        <v>0.91300000000000003</v>
      </c>
      <c r="S330" s="16">
        <f t="shared" si="26"/>
        <v>43.955481094</v>
      </c>
      <c r="T330" s="16">
        <f t="shared" si="28"/>
        <v>40934.035182412772</v>
      </c>
      <c r="U330" s="41">
        <f t="shared" si="27"/>
        <v>8658.1868863636355</v>
      </c>
      <c r="V330" s="18">
        <f t="shared" si="29"/>
        <v>44</v>
      </c>
      <c r="W330" s="154">
        <f t="shared" si="30"/>
        <v>930.31898141847205</v>
      </c>
    </row>
    <row r="331" spans="1:23" ht="16" customHeight="1">
      <c r="A331" s="37"/>
      <c r="B331" s="38" t="str">
        <f t="shared" si="25"/>
        <v>44-Sc</v>
      </c>
      <c r="C331" s="39">
        <v>44</v>
      </c>
      <c r="D331" s="40"/>
      <c r="E331" s="39">
        <v>2</v>
      </c>
      <c r="F331" s="39">
        <v>23</v>
      </c>
      <c r="G331" s="39">
        <v>21</v>
      </c>
      <c r="H331" s="39" t="s">
        <v>75</v>
      </c>
      <c r="I331" s="39" t="s">
        <v>65</v>
      </c>
      <c r="J331" s="18">
        <v>-37815.811000000002</v>
      </c>
      <c r="K331" s="18">
        <v>1.802</v>
      </c>
      <c r="L331" s="18">
        <v>376524.59299999999</v>
      </c>
      <c r="M331" s="18">
        <v>1.8029999999999999</v>
      </c>
      <c r="N331" s="39" t="s">
        <v>28</v>
      </c>
      <c r="O331" s="18">
        <v>-267.51299999999998</v>
      </c>
      <c r="P331" s="18">
        <v>1.915</v>
      </c>
      <c r="Q331" s="18">
        <v>43959403.048</v>
      </c>
      <c r="R331" s="18">
        <v>1.9350000000000001</v>
      </c>
      <c r="S331" s="16">
        <f t="shared" si="26"/>
        <v>43.959403047999999</v>
      </c>
      <c r="T331" s="16">
        <f t="shared" si="28"/>
        <v>40937.177717831335</v>
      </c>
      <c r="U331" s="41">
        <f t="shared" si="27"/>
        <v>8557.377113636363</v>
      </c>
      <c r="V331" s="18">
        <f t="shared" si="29"/>
        <v>44</v>
      </c>
      <c r="W331" s="154">
        <f t="shared" si="30"/>
        <v>930.39040267798487</v>
      </c>
    </row>
    <row r="332" spans="1:23" ht="16" customHeight="1">
      <c r="A332" s="37"/>
      <c r="B332" s="38" t="str">
        <f t="shared" si="25"/>
        <v>44-Ti</v>
      </c>
      <c r="C332" s="39">
        <v>44</v>
      </c>
      <c r="D332" s="40"/>
      <c r="E332" s="39">
        <v>0</v>
      </c>
      <c r="F332" s="39">
        <v>22</v>
      </c>
      <c r="G332" s="39">
        <v>22</v>
      </c>
      <c r="H332" s="39" t="s">
        <v>76</v>
      </c>
      <c r="I332" s="39" t="s">
        <v>83</v>
      </c>
      <c r="J332" s="18">
        <v>-37548.298999999999</v>
      </c>
      <c r="K332" s="18">
        <v>0.75900000000000001</v>
      </c>
      <c r="L332" s="18">
        <v>375474.72700000001</v>
      </c>
      <c r="M332" s="18">
        <v>0.76100000000000001</v>
      </c>
      <c r="N332" s="39" t="s">
        <v>28</v>
      </c>
      <c r="O332" s="18">
        <v>-13702</v>
      </c>
      <c r="P332" s="18">
        <v>84</v>
      </c>
      <c r="Q332" s="18">
        <v>43959690.234999999</v>
      </c>
      <c r="R332" s="18">
        <v>0.81399999999999995</v>
      </c>
      <c r="S332" s="16">
        <f t="shared" si="26"/>
        <v>43.959690234999997</v>
      </c>
      <c r="T332" s="16">
        <f t="shared" si="28"/>
        <v>40936.934490997963</v>
      </c>
      <c r="U332" s="41">
        <f t="shared" si="27"/>
        <v>8533.5165227272737</v>
      </c>
      <c r="V332" s="18">
        <f t="shared" si="29"/>
        <v>44</v>
      </c>
      <c r="W332" s="154">
        <f t="shared" si="30"/>
        <v>930.38487479540822</v>
      </c>
    </row>
    <row r="333" spans="1:23" ht="16" customHeight="1">
      <c r="A333" s="37"/>
      <c r="B333" s="38" t="str">
        <f t="shared" si="25"/>
        <v>44-V</v>
      </c>
      <c r="C333" s="39">
        <v>44</v>
      </c>
      <c r="D333" s="40"/>
      <c r="E333" s="39">
        <v>-2</v>
      </c>
      <c r="F333" s="39">
        <v>21</v>
      </c>
      <c r="G333" s="39">
        <v>23</v>
      </c>
      <c r="H333" s="39" t="s">
        <v>78</v>
      </c>
      <c r="I333" s="39" t="s">
        <v>37</v>
      </c>
      <c r="J333" s="18">
        <v>-23846</v>
      </c>
      <c r="K333" s="18">
        <v>84</v>
      </c>
      <c r="L333" s="18">
        <v>360990</v>
      </c>
      <c r="M333" s="18">
        <v>84</v>
      </c>
      <c r="N333" s="39" t="s">
        <v>28</v>
      </c>
      <c r="O333" s="18">
        <v>-10312</v>
      </c>
      <c r="P333" s="18">
        <v>155</v>
      </c>
      <c r="Q333" s="18">
        <v>43974400</v>
      </c>
      <c r="R333" s="18">
        <v>90</v>
      </c>
      <c r="S333" s="16">
        <f t="shared" si="26"/>
        <v>43.974400000000003</v>
      </c>
      <c r="T333" s="16">
        <f t="shared" si="28"/>
        <v>40950.125803481111</v>
      </c>
      <c r="U333" s="41">
        <f t="shared" si="27"/>
        <v>8204.318181818182</v>
      </c>
      <c r="V333" s="18">
        <f t="shared" si="29"/>
        <v>44</v>
      </c>
      <c r="W333" s="154">
        <f t="shared" si="30"/>
        <v>930.68467735184345</v>
      </c>
    </row>
    <row r="334" spans="1:23" ht="16" customHeight="1">
      <c r="A334" s="37"/>
      <c r="B334" s="38" t="str">
        <f t="shared" ref="B334:B397" si="31">CONCATENATE(C334,"-",H334)</f>
        <v>44-Cr</v>
      </c>
      <c r="C334" s="39">
        <v>44</v>
      </c>
      <c r="D334" s="40"/>
      <c r="E334" s="39">
        <v>-4</v>
      </c>
      <c r="F334" s="39">
        <v>20</v>
      </c>
      <c r="G334" s="39">
        <v>24</v>
      </c>
      <c r="H334" s="39" t="s">
        <v>79</v>
      </c>
      <c r="I334" s="39" t="s">
        <v>37</v>
      </c>
      <c r="J334" s="18">
        <v>-13535</v>
      </c>
      <c r="K334" s="18">
        <v>130</v>
      </c>
      <c r="L334" s="18">
        <v>349896</v>
      </c>
      <c r="M334" s="18">
        <v>130</v>
      </c>
      <c r="N334" s="39" t="s">
        <v>28</v>
      </c>
      <c r="O334" s="18">
        <v>-19934</v>
      </c>
      <c r="P334" s="18">
        <v>520</v>
      </c>
      <c r="Q334" s="18">
        <v>43985470</v>
      </c>
      <c r="R334" s="18">
        <v>140</v>
      </c>
      <c r="S334" s="16">
        <f t="shared" ref="S334:S397" si="32">Q334/1000000</f>
        <v>43.985469999999999</v>
      </c>
      <c r="T334" s="16">
        <f t="shared" si="28"/>
        <v>40959.926698107236</v>
      </c>
      <c r="U334" s="41">
        <f t="shared" ref="U334:U397" si="33">L334/C334</f>
        <v>7952.181818181818</v>
      </c>
      <c r="V334" s="18">
        <f t="shared" si="29"/>
        <v>44</v>
      </c>
      <c r="W334" s="154">
        <f t="shared" si="30"/>
        <v>930.9074249569826</v>
      </c>
    </row>
    <row r="335" spans="1:23" ht="16" customHeight="1">
      <c r="A335" s="37"/>
      <c r="B335" s="38" t="str">
        <f t="shared" si="31"/>
        <v>44-Mn</v>
      </c>
      <c r="C335" s="39">
        <v>44</v>
      </c>
      <c r="D335" s="40"/>
      <c r="E335" s="39">
        <v>-6</v>
      </c>
      <c r="F335" s="39">
        <v>19</v>
      </c>
      <c r="G335" s="39">
        <v>25</v>
      </c>
      <c r="H335" s="39" t="s">
        <v>84</v>
      </c>
      <c r="I335" s="39" t="s">
        <v>37</v>
      </c>
      <c r="J335" s="18">
        <v>6399</v>
      </c>
      <c r="K335" s="18">
        <v>503</v>
      </c>
      <c r="L335" s="18">
        <v>329180</v>
      </c>
      <c r="M335" s="18">
        <v>503</v>
      </c>
      <c r="N335" s="39" t="s">
        <v>28</v>
      </c>
      <c r="O335" s="18" t="s">
        <v>30</v>
      </c>
      <c r="P335" s="42"/>
      <c r="Q335" s="18">
        <v>44006870</v>
      </c>
      <c r="R335" s="18">
        <v>540</v>
      </c>
      <c r="S335" s="16">
        <f t="shared" si="32"/>
        <v>44.006869999999999</v>
      </c>
      <c r="T335" s="16">
        <f t="shared" ref="T335:T398" si="34">S335*$W$9-(G335*$W$10)</f>
        <v>40979.34992177465</v>
      </c>
      <c r="U335" s="41">
        <f t="shared" si="33"/>
        <v>7481.363636363636</v>
      </c>
      <c r="V335" s="18">
        <f t="shared" ref="V335:V398" si="35">C335</f>
        <v>44</v>
      </c>
      <c r="W335" s="154">
        <f t="shared" ref="W335:W398" si="36">T335/V335</f>
        <v>931.34886185851474</v>
      </c>
    </row>
    <row r="336" spans="1:23" ht="16" customHeight="1">
      <c r="A336" s="37"/>
      <c r="B336" s="38" t="str">
        <f t="shared" si="31"/>
        <v>45-P</v>
      </c>
      <c r="C336" s="39">
        <v>45</v>
      </c>
      <c r="D336" s="39">
        <v>0</v>
      </c>
      <c r="E336" s="39">
        <v>15</v>
      </c>
      <c r="F336" s="39">
        <v>30</v>
      </c>
      <c r="G336" s="39">
        <v>15</v>
      </c>
      <c r="H336" s="39" t="s">
        <v>64</v>
      </c>
      <c r="I336" s="39" t="s">
        <v>37</v>
      </c>
      <c r="J336" s="18">
        <v>14103</v>
      </c>
      <c r="K336" s="18">
        <v>801</v>
      </c>
      <c r="L336" s="18">
        <v>337371</v>
      </c>
      <c r="M336" s="18">
        <v>801</v>
      </c>
      <c r="N336" s="39" t="s">
        <v>28</v>
      </c>
      <c r="O336" s="18">
        <v>18928</v>
      </c>
      <c r="P336" s="18">
        <v>999</v>
      </c>
      <c r="Q336" s="18">
        <v>45015140</v>
      </c>
      <c r="R336" s="18">
        <v>860</v>
      </c>
      <c r="S336" s="16">
        <f t="shared" si="32"/>
        <v>45.015140000000002</v>
      </c>
      <c r="T336" s="16">
        <f t="shared" si="34"/>
        <v>41923.654385709189</v>
      </c>
      <c r="U336" s="41">
        <f t="shared" si="33"/>
        <v>7497.1333333333332</v>
      </c>
      <c r="V336" s="18">
        <f t="shared" si="35"/>
        <v>45</v>
      </c>
      <c r="W336" s="154">
        <f t="shared" si="36"/>
        <v>931.63676412687084</v>
      </c>
    </row>
    <row r="337" spans="1:23" ht="16" customHeight="1">
      <c r="A337" s="37"/>
      <c r="B337" s="38" t="str">
        <f t="shared" si="31"/>
        <v>45-S</v>
      </c>
      <c r="C337" s="39">
        <v>45</v>
      </c>
      <c r="D337" s="40"/>
      <c r="E337" s="39">
        <v>13</v>
      </c>
      <c r="F337" s="39">
        <v>29</v>
      </c>
      <c r="G337" s="39">
        <v>16</v>
      </c>
      <c r="H337" s="39" t="s">
        <v>66</v>
      </c>
      <c r="I337" s="39" t="s">
        <v>37</v>
      </c>
      <c r="J337" s="18">
        <v>-4825</v>
      </c>
      <c r="K337" s="18">
        <v>596</v>
      </c>
      <c r="L337" s="18">
        <v>355517</v>
      </c>
      <c r="M337" s="18">
        <v>596</v>
      </c>
      <c r="N337" s="39" t="s">
        <v>28</v>
      </c>
      <c r="O337" s="18">
        <v>14084</v>
      </c>
      <c r="P337" s="18">
        <v>883</v>
      </c>
      <c r="Q337" s="18">
        <v>44994820</v>
      </c>
      <c r="R337" s="18">
        <v>640</v>
      </c>
      <c r="S337" s="16">
        <f t="shared" si="32"/>
        <v>44.994819999999997</v>
      </c>
      <c r="T337" s="16">
        <f t="shared" si="34"/>
        <v>41904.215695765524</v>
      </c>
      <c r="U337" s="41">
        <f t="shared" si="33"/>
        <v>7900.3777777777777</v>
      </c>
      <c r="V337" s="18">
        <f t="shared" si="35"/>
        <v>45</v>
      </c>
      <c r="W337" s="154">
        <f t="shared" si="36"/>
        <v>931.20479323923382</v>
      </c>
    </row>
    <row r="338" spans="1:23" ht="16" customHeight="1">
      <c r="A338" s="37"/>
      <c r="B338" s="38" t="str">
        <f t="shared" si="31"/>
        <v>45-Cl</v>
      </c>
      <c r="C338" s="39">
        <v>45</v>
      </c>
      <c r="D338" s="40"/>
      <c r="E338" s="39">
        <v>11</v>
      </c>
      <c r="F338" s="39">
        <v>28</v>
      </c>
      <c r="G338" s="39">
        <v>17</v>
      </c>
      <c r="H338" s="39" t="s">
        <v>67</v>
      </c>
      <c r="I338" s="39" t="s">
        <v>37</v>
      </c>
      <c r="J338" s="18">
        <v>-18909.325000000001</v>
      </c>
      <c r="K338" s="18">
        <v>652.04600000000005</v>
      </c>
      <c r="L338" s="18">
        <v>368818.84399999998</v>
      </c>
      <c r="M338" s="18">
        <v>652.04600000000005</v>
      </c>
      <c r="N338" s="39" t="s">
        <v>28</v>
      </c>
      <c r="O338" s="18">
        <v>10810.005999999999</v>
      </c>
      <c r="P338" s="18">
        <v>654.81399999999996</v>
      </c>
      <c r="Q338" s="18">
        <v>44979700</v>
      </c>
      <c r="R338" s="18">
        <v>700</v>
      </c>
      <c r="S338" s="16">
        <f t="shared" si="32"/>
        <v>44.979700000000001</v>
      </c>
      <c r="T338" s="16">
        <f t="shared" si="34"/>
        <v>41889.620772619041</v>
      </c>
      <c r="U338" s="41">
        <f t="shared" si="33"/>
        <v>8195.9743111111111</v>
      </c>
      <c r="V338" s="18">
        <f t="shared" si="35"/>
        <v>45</v>
      </c>
      <c r="W338" s="154">
        <f t="shared" si="36"/>
        <v>930.88046161375644</v>
      </c>
    </row>
    <row r="339" spans="1:23" ht="16" customHeight="1">
      <c r="A339" s="37"/>
      <c r="B339" s="38" t="str">
        <f t="shared" si="31"/>
        <v>45-Ar</v>
      </c>
      <c r="C339" s="39">
        <v>45</v>
      </c>
      <c r="D339" s="40"/>
      <c r="E339" s="39">
        <v>9</v>
      </c>
      <c r="F339" s="39">
        <v>27</v>
      </c>
      <c r="G339" s="39">
        <v>18</v>
      </c>
      <c r="H339" s="39" t="s">
        <v>68</v>
      </c>
      <c r="I339" s="39" t="s">
        <v>71</v>
      </c>
      <c r="J339" s="18">
        <v>-29719.330999999998</v>
      </c>
      <c r="K339" s="18">
        <v>60.143000000000001</v>
      </c>
      <c r="L339" s="18">
        <v>378846.49599999998</v>
      </c>
      <c r="M339" s="18">
        <v>60.143000000000001</v>
      </c>
      <c r="N339" s="39" t="s">
        <v>28</v>
      </c>
      <c r="O339" s="18">
        <v>6888.6959999999999</v>
      </c>
      <c r="P339" s="18">
        <v>60.969000000000001</v>
      </c>
      <c r="Q339" s="18">
        <v>44968094.979000002</v>
      </c>
      <c r="R339" s="18">
        <v>64.566000000000003</v>
      </c>
      <c r="S339" s="16">
        <f t="shared" si="32"/>
        <v>44.968094979</v>
      </c>
      <c r="T339" s="16">
        <f t="shared" si="34"/>
        <v>41878.300029967344</v>
      </c>
      <c r="U339" s="41">
        <f t="shared" si="33"/>
        <v>8418.8110222222222</v>
      </c>
      <c r="V339" s="18">
        <f t="shared" si="35"/>
        <v>45</v>
      </c>
      <c r="W339" s="154">
        <f t="shared" si="36"/>
        <v>930.62888955482981</v>
      </c>
    </row>
    <row r="340" spans="1:23" ht="16" customHeight="1">
      <c r="A340" s="37"/>
      <c r="B340" s="38" t="str">
        <f t="shared" si="31"/>
        <v>45-K</v>
      </c>
      <c r="C340" s="39">
        <v>45</v>
      </c>
      <c r="D340" s="40"/>
      <c r="E340" s="39">
        <v>7</v>
      </c>
      <c r="F340" s="39">
        <v>26</v>
      </c>
      <c r="G340" s="39">
        <v>19</v>
      </c>
      <c r="H340" s="39" t="s">
        <v>70</v>
      </c>
      <c r="I340" s="39" t="s">
        <v>74</v>
      </c>
      <c r="J340" s="18">
        <v>-36608.027999999998</v>
      </c>
      <c r="K340" s="18">
        <v>10.276</v>
      </c>
      <c r="L340" s="18">
        <v>384952.83899999998</v>
      </c>
      <c r="M340" s="18">
        <v>10.276</v>
      </c>
      <c r="N340" s="39" t="s">
        <v>28</v>
      </c>
      <c r="O340" s="18">
        <v>4204.5020000000004</v>
      </c>
      <c r="P340" s="18">
        <v>10.286</v>
      </c>
      <c r="Q340" s="18">
        <v>44960699.658</v>
      </c>
      <c r="R340" s="18">
        <v>11.032</v>
      </c>
      <c r="S340" s="16">
        <f t="shared" si="32"/>
        <v>44.960699658000003</v>
      </c>
      <c r="T340" s="16">
        <f t="shared" si="34"/>
        <v>41870.900595986037</v>
      </c>
      <c r="U340" s="41">
        <f t="shared" si="33"/>
        <v>8554.5075333333334</v>
      </c>
      <c r="V340" s="18">
        <f t="shared" si="35"/>
        <v>45</v>
      </c>
      <c r="W340" s="154">
        <f t="shared" si="36"/>
        <v>930.46445768857859</v>
      </c>
    </row>
    <row r="341" spans="1:23" ht="16" customHeight="1">
      <c r="A341" s="37"/>
      <c r="B341" s="38" t="str">
        <f t="shared" si="31"/>
        <v>45-Ca</v>
      </c>
      <c r="C341" s="39">
        <v>45</v>
      </c>
      <c r="D341" s="40"/>
      <c r="E341" s="39">
        <v>5</v>
      </c>
      <c r="F341" s="39">
        <v>25</v>
      </c>
      <c r="G341" s="39">
        <v>20</v>
      </c>
      <c r="H341" s="39" t="s">
        <v>73</v>
      </c>
      <c r="I341" s="40"/>
      <c r="J341" s="18">
        <v>-40812.53</v>
      </c>
      <c r="K341" s="18">
        <v>0.89600000000000002</v>
      </c>
      <c r="L341" s="18">
        <v>388374.98800000001</v>
      </c>
      <c r="M341" s="18">
        <v>0.89700000000000002</v>
      </c>
      <c r="N341" s="39" t="s">
        <v>28</v>
      </c>
      <c r="O341" s="18">
        <v>256.80900000000003</v>
      </c>
      <c r="P341" s="18">
        <v>0.94</v>
      </c>
      <c r="Q341" s="18">
        <v>44956185.938000001</v>
      </c>
      <c r="R341" s="18">
        <v>0.96199999999999997</v>
      </c>
      <c r="S341" s="16">
        <f t="shared" si="32"/>
        <v>44.956185938000004</v>
      </c>
      <c r="T341" s="16">
        <f t="shared" si="34"/>
        <v>41866.18535493673</v>
      </c>
      <c r="U341" s="41">
        <f t="shared" si="33"/>
        <v>8630.5552888888888</v>
      </c>
      <c r="V341" s="18">
        <f t="shared" si="35"/>
        <v>45</v>
      </c>
      <c r="W341" s="154">
        <f t="shared" si="36"/>
        <v>930.35967455414959</v>
      </c>
    </row>
    <row r="342" spans="1:23" ht="16" customHeight="1">
      <c r="A342" s="37"/>
      <c r="B342" s="38" t="str">
        <f t="shared" si="31"/>
        <v>45-Sc</v>
      </c>
      <c r="C342" s="39">
        <v>45</v>
      </c>
      <c r="D342" s="40"/>
      <c r="E342" s="39">
        <v>3</v>
      </c>
      <c r="F342" s="39">
        <v>24</v>
      </c>
      <c r="G342" s="39">
        <v>21</v>
      </c>
      <c r="H342" s="39" t="s">
        <v>75</v>
      </c>
      <c r="I342" s="40"/>
      <c r="J342" s="18">
        <v>-41069.338000000003</v>
      </c>
      <c r="K342" s="18">
        <v>1.0900000000000001</v>
      </c>
      <c r="L342" s="18">
        <v>387849.44300000003</v>
      </c>
      <c r="M342" s="18">
        <v>1.091</v>
      </c>
      <c r="N342" s="39" t="s">
        <v>28</v>
      </c>
      <c r="O342" s="18">
        <v>-2062.4270000000001</v>
      </c>
      <c r="P342" s="18">
        <v>0.50600000000000001</v>
      </c>
      <c r="Q342" s="18">
        <v>44955910.243000001</v>
      </c>
      <c r="R342" s="18">
        <v>1.17</v>
      </c>
      <c r="S342" s="16">
        <f t="shared" si="32"/>
        <v>44.955910242999998</v>
      </c>
      <c r="T342" s="16">
        <f t="shared" si="34"/>
        <v>41865.417807114456</v>
      </c>
      <c r="U342" s="41">
        <f t="shared" si="33"/>
        <v>8618.8765111111115</v>
      </c>
      <c r="V342" s="18">
        <f t="shared" si="35"/>
        <v>45</v>
      </c>
      <c r="W342" s="154">
        <f t="shared" si="36"/>
        <v>930.34261793587677</v>
      </c>
    </row>
    <row r="343" spans="1:23" ht="16" customHeight="1">
      <c r="A343" s="37"/>
      <c r="B343" s="38" t="str">
        <f t="shared" si="31"/>
        <v>45-Ti</v>
      </c>
      <c r="C343" s="39">
        <v>45</v>
      </c>
      <c r="D343" s="40"/>
      <c r="E343" s="39">
        <v>1</v>
      </c>
      <c r="F343" s="39">
        <v>23</v>
      </c>
      <c r="G343" s="39">
        <v>22</v>
      </c>
      <c r="H343" s="39" t="s">
        <v>76</v>
      </c>
      <c r="I343" s="39" t="s">
        <v>39</v>
      </c>
      <c r="J343" s="18">
        <v>-39006.911999999997</v>
      </c>
      <c r="K343" s="18">
        <v>1.202</v>
      </c>
      <c r="L343" s="18">
        <v>385004.663</v>
      </c>
      <c r="M343" s="18">
        <v>1.2030000000000001</v>
      </c>
      <c r="N343" s="39" t="s">
        <v>28</v>
      </c>
      <c r="O343" s="18">
        <v>-7133.3209999999999</v>
      </c>
      <c r="P343" s="18">
        <v>17.073</v>
      </c>
      <c r="Q343" s="18">
        <v>44958124.348999999</v>
      </c>
      <c r="R343" s="18">
        <v>1.29</v>
      </c>
      <c r="S343" s="16">
        <f t="shared" si="32"/>
        <v>44.958124349000002</v>
      </c>
      <c r="T343" s="16">
        <f t="shared" si="34"/>
        <v>41866.969493025907</v>
      </c>
      <c r="U343" s="41">
        <f t="shared" si="33"/>
        <v>8555.6591777777776</v>
      </c>
      <c r="V343" s="18">
        <f t="shared" si="35"/>
        <v>45</v>
      </c>
      <c r="W343" s="154">
        <f t="shared" si="36"/>
        <v>930.3770998450201</v>
      </c>
    </row>
    <row r="344" spans="1:23" ht="16" customHeight="1">
      <c r="A344" s="37"/>
      <c r="B344" s="38" t="str">
        <f t="shared" si="31"/>
        <v>45-V</v>
      </c>
      <c r="C344" s="39">
        <v>45</v>
      </c>
      <c r="D344" s="40"/>
      <c r="E344" s="39">
        <v>-1</v>
      </c>
      <c r="F344" s="39">
        <v>22</v>
      </c>
      <c r="G344" s="39">
        <v>23</v>
      </c>
      <c r="H344" s="39" t="s">
        <v>78</v>
      </c>
      <c r="I344" s="39" t="s">
        <v>52</v>
      </c>
      <c r="J344" s="18">
        <v>-31873.591</v>
      </c>
      <c r="K344" s="18">
        <v>17.050999999999998</v>
      </c>
      <c r="L344" s="18">
        <v>377088.989</v>
      </c>
      <c r="M344" s="18">
        <v>17.052</v>
      </c>
      <c r="N344" s="39" t="s">
        <v>28</v>
      </c>
      <c r="O344" s="18">
        <v>-12461</v>
      </c>
      <c r="P344" s="18">
        <v>104</v>
      </c>
      <c r="Q344" s="18">
        <v>44965782.285999998</v>
      </c>
      <c r="R344" s="18">
        <v>18.305</v>
      </c>
      <c r="S344" s="16">
        <f t="shared" si="32"/>
        <v>44.965782286</v>
      </c>
      <c r="T344" s="16">
        <f t="shared" si="34"/>
        <v>41873.592072754102</v>
      </c>
      <c r="U344" s="41">
        <f t="shared" si="33"/>
        <v>8379.755311111112</v>
      </c>
      <c r="V344" s="18">
        <f t="shared" si="35"/>
        <v>45</v>
      </c>
      <c r="W344" s="154">
        <f t="shared" si="36"/>
        <v>930.52426828342448</v>
      </c>
    </row>
    <row r="345" spans="1:23" ht="16" customHeight="1">
      <c r="A345" s="37"/>
      <c r="B345" s="38" t="str">
        <f t="shared" si="31"/>
        <v>45-Cr</v>
      </c>
      <c r="C345" s="39">
        <v>45</v>
      </c>
      <c r="D345" s="40"/>
      <c r="E345" s="39">
        <v>-3</v>
      </c>
      <c r="F345" s="39">
        <v>21</v>
      </c>
      <c r="G345" s="39">
        <v>24</v>
      </c>
      <c r="H345" s="39" t="s">
        <v>79</v>
      </c>
      <c r="I345" s="39" t="s">
        <v>37</v>
      </c>
      <c r="J345" s="18">
        <v>-19412</v>
      </c>
      <c r="K345" s="18">
        <v>102</v>
      </c>
      <c r="L345" s="18">
        <v>363845</v>
      </c>
      <c r="M345" s="18">
        <v>102</v>
      </c>
      <c r="N345" s="39" t="s">
        <v>28</v>
      </c>
      <c r="O345" s="18">
        <v>-14298</v>
      </c>
      <c r="P345" s="18">
        <v>315</v>
      </c>
      <c r="Q345" s="18">
        <v>44979160</v>
      </c>
      <c r="R345" s="18">
        <v>110</v>
      </c>
      <c r="S345" s="16">
        <f t="shared" si="32"/>
        <v>44.97916</v>
      </c>
      <c r="T345" s="16">
        <f t="shared" si="34"/>
        <v>41885.542588236109</v>
      </c>
      <c r="U345" s="41">
        <f t="shared" si="33"/>
        <v>8085.4444444444443</v>
      </c>
      <c r="V345" s="18">
        <f t="shared" si="35"/>
        <v>45</v>
      </c>
      <c r="W345" s="154">
        <f t="shared" si="36"/>
        <v>930.78983529413574</v>
      </c>
    </row>
    <row r="346" spans="1:23" ht="16" customHeight="1">
      <c r="A346" s="37"/>
      <c r="B346" s="38" t="str">
        <f t="shared" si="31"/>
        <v>45-Mn</v>
      </c>
      <c r="C346" s="39">
        <v>45</v>
      </c>
      <c r="D346" s="40"/>
      <c r="E346" s="39">
        <v>-5</v>
      </c>
      <c r="F346" s="39">
        <v>20</v>
      </c>
      <c r="G346" s="39">
        <v>25</v>
      </c>
      <c r="H346" s="39" t="s">
        <v>84</v>
      </c>
      <c r="I346" s="39" t="s">
        <v>37</v>
      </c>
      <c r="J346" s="18">
        <v>-5114</v>
      </c>
      <c r="K346" s="18">
        <v>298</v>
      </c>
      <c r="L346" s="18">
        <v>348765</v>
      </c>
      <c r="M346" s="18">
        <v>298</v>
      </c>
      <c r="N346" s="39" t="s">
        <v>28</v>
      </c>
      <c r="O346" s="18">
        <v>-18676</v>
      </c>
      <c r="P346" s="18">
        <v>499</v>
      </c>
      <c r="Q346" s="18">
        <v>44994510</v>
      </c>
      <c r="R346" s="18">
        <v>320</v>
      </c>
      <c r="S346" s="16">
        <f t="shared" si="32"/>
        <v>44.994509999999998</v>
      </c>
      <c r="T346" s="16">
        <f t="shared" si="34"/>
        <v>41899.33027553375</v>
      </c>
      <c r="U346" s="41">
        <f t="shared" si="33"/>
        <v>7750.333333333333</v>
      </c>
      <c r="V346" s="18">
        <f t="shared" si="35"/>
        <v>45</v>
      </c>
      <c r="W346" s="154">
        <f t="shared" si="36"/>
        <v>931.09622834519439</v>
      </c>
    </row>
    <row r="347" spans="1:23" ht="16" customHeight="1">
      <c r="A347" s="37"/>
      <c r="B347" s="38" t="str">
        <f t="shared" si="31"/>
        <v>45-Fe</v>
      </c>
      <c r="C347" s="39">
        <v>45</v>
      </c>
      <c r="D347" s="40"/>
      <c r="E347" s="39">
        <v>-7</v>
      </c>
      <c r="F347" s="39">
        <v>19</v>
      </c>
      <c r="G347" s="39">
        <v>26</v>
      </c>
      <c r="H347" s="39" t="s">
        <v>85</v>
      </c>
      <c r="I347" s="39" t="s">
        <v>37</v>
      </c>
      <c r="J347" s="18">
        <v>13563</v>
      </c>
      <c r="K347" s="18">
        <v>401</v>
      </c>
      <c r="L347" s="18">
        <v>329306</v>
      </c>
      <c r="M347" s="18">
        <v>401</v>
      </c>
      <c r="N347" s="39" t="s">
        <v>28</v>
      </c>
      <c r="O347" s="18" t="s">
        <v>30</v>
      </c>
      <c r="P347" s="42"/>
      <c r="Q347" s="18">
        <v>45014560</v>
      </c>
      <c r="R347" s="18">
        <v>430</v>
      </c>
      <c r="S347" s="16">
        <f t="shared" si="32"/>
        <v>45.014560000000003</v>
      </c>
      <c r="T347" s="16">
        <f t="shared" si="34"/>
        <v>41917.495982821136</v>
      </c>
      <c r="U347" s="41">
        <f t="shared" si="33"/>
        <v>7317.9111111111115</v>
      </c>
      <c r="V347" s="18">
        <f t="shared" si="35"/>
        <v>45</v>
      </c>
      <c r="W347" s="154">
        <f t="shared" si="36"/>
        <v>931.49991072935859</v>
      </c>
    </row>
    <row r="348" spans="1:23" ht="16" customHeight="1">
      <c r="A348" s="37"/>
      <c r="B348" s="38" t="str">
        <f t="shared" si="31"/>
        <v>46-P</v>
      </c>
      <c r="C348" s="39">
        <v>46</v>
      </c>
      <c r="D348" s="39">
        <v>0</v>
      </c>
      <c r="E348" s="39">
        <v>16</v>
      </c>
      <c r="F348" s="39">
        <v>31</v>
      </c>
      <c r="G348" s="39">
        <v>15</v>
      </c>
      <c r="H348" s="39" t="s">
        <v>64</v>
      </c>
      <c r="I348" s="39" t="s">
        <v>37</v>
      </c>
      <c r="J348" s="18">
        <v>22197</v>
      </c>
      <c r="K348" s="18">
        <v>904</v>
      </c>
      <c r="L348" s="18">
        <v>337348</v>
      </c>
      <c r="M348" s="18">
        <v>904</v>
      </c>
      <c r="N348" s="39" t="s">
        <v>28</v>
      </c>
      <c r="O348" s="18">
        <v>22598</v>
      </c>
      <c r="P348" s="18">
        <v>1142</v>
      </c>
      <c r="Q348" s="18">
        <v>46023830</v>
      </c>
      <c r="R348" s="18">
        <v>970</v>
      </c>
      <c r="S348" s="16">
        <f t="shared" si="32"/>
        <v>46.023829999999997</v>
      </c>
      <c r="T348" s="16">
        <f t="shared" si="34"/>
        <v>42863.242680060626</v>
      </c>
      <c r="U348" s="41">
        <f t="shared" si="33"/>
        <v>7333.652173913043</v>
      </c>
      <c r="V348" s="18">
        <f t="shared" si="35"/>
        <v>46</v>
      </c>
      <c r="W348" s="154">
        <f t="shared" si="36"/>
        <v>931.80962347957882</v>
      </c>
    </row>
    <row r="349" spans="1:23" ht="16" customHeight="1">
      <c r="A349" s="37"/>
      <c r="B349" s="38" t="str">
        <f t="shared" si="31"/>
        <v>46-S</v>
      </c>
      <c r="C349" s="39">
        <v>46</v>
      </c>
      <c r="D349" s="40"/>
      <c r="E349" s="39">
        <v>14</v>
      </c>
      <c r="F349" s="39">
        <v>30</v>
      </c>
      <c r="G349" s="39">
        <v>16</v>
      </c>
      <c r="H349" s="39" t="s">
        <v>66</v>
      </c>
      <c r="I349" s="39" t="s">
        <v>37</v>
      </c>
      <c r="J349" s="18">
        <v>-401</v>
      </c>
      <c r="K349" s="18">
        <v>699</v>
      </c>
      <c r="L349" s="18">
        <v>359164</v>
      </c>
      <c r="M349" s="18">
        <v>699</v>
      </c>
      <c r="N349" s="39" t="s">
        <v>28</v>
      </c>
      <c r="O349" s="18">
        <v>14392</v>
      </c>
      <c r="P349" s="18">
        <v>861</v>
      </c>
      <c r="Q349" s="18">
        <v>45999570</v>
      </c>
      <c r="R349" s="18">
        <v>750</v>
      </c>
      <c r="S349" s="16">
        <f t="shared" si="32"/>
        <v>45.999569999999999</v>
      </c>
      <c r="T349" s="16">
        <f t="shared" si="34"/>
        <v>42840.13390527451</v>
      </c>
      <c r="U349" s="41">
        <f t="shared" si="33"/>
        <v>7807.913043478261</v>
      </c>
      <c r="V349" s="18">
        <f t="shared" si="35"/>
        <v>46</v>
      </c>
      <c r="W349" s="154">
        <f t="shared" si="36"/>
        <v>931.30725881031537</v>
      </c>
    </row>
    <row r="350" spans="1:23" ht="16" customHeight="1">
      <c r="A350" s="37"/>
      <c r="B350" s="38" t="str">
        <f t="shared" si="31"/>
        <v>46-Cl</v>
      </c>
      <c r="C350" s="39">
        <v>46</v>
      </c>
      <c r="D350" s="40"/>
      <c r="E350" s="39">
        <v>12</v>
      </c>
      <c r="F350" s="39">
        <v>29</v>
      </c>
      <c r="G350" s="39">
        <v>17</v>
      </c>
      <c r="H350" s="39" t="s">
        <v>67</v>
      </c>
      <c r="I350" s="39" t="s">
        <v>37</v>
      </c>
      <c r="J350" s="18">
        <v>-14792</v>
      </c>
      <c r="K350" s="18">
        <v>503</v>
      </c>
      <c r="L350" s="18">
        <v>372773</v>
      </c>
      <c r="M350" s="18">
        <v>503</v>
      </c>
      <c r="N350" s="39" t="s">
        <v>28</v>
      </c>
      <c r="O350" s="18">
        <v>14929</v>
      </c>
      <c r="P350" s="18">
        <v>505</v>
      </c>
      <c r="Q350" s="18">
        <v>45984120</v>
      </c>
      <c r="R350" s="18">
        <v>540</v>
      </c>
      <c r="S350" s="16">
        <f t="shared" si="32"/>
        <v>45.984119999999997</v>
      </c>
      <c r="T350" s="16">
        <f t="shared" si="34"/>
        <v>42825.231589235125</v>
      </c>
      <c r="U350" s="41">
        <f t="shared" si="33"/>
        <v>8103.760869565217</v>
      </c>
      <c r="V350" s="18">
        <f t="shared" si="35"/>
        <v>46</v>
      </c>
      <c r="W350" s="154">
        <f t="shared" si="36"/>
        <v>930.98329541815485</v>
      </c>
    </row>
    <row r="351" spans="1:23" ht="16" customHeight="1">
      <c r="A351" s="37"/>
      <c r="B351" s="38" t="str">
        <f t="shared" si="31"/>
        <v>46-Ar</v>
      </c>
      <c r="C351" s="39">
        <v>46</v>
      </c>
      <c r="D351" s="40"/>
      <c r="E351" s="39">
        <v>10</v>
      </c>
      <c r="F351" s="39">
        <v>28</v>
      </c>
      <c r="G351" s="39">
        <v>18</v>
      </c>
      <c r="H351" s="39" t="s">
        <v>68</v>
      </c>
      <c r="I351" s="39" t="s">
        <v>72</v>
      </c>
      <c r="J351" s="18">
        <v>-29720.739000000001</v>
      </c>
      <c r="K351" s="18">
        <v>40.898000000000003</v>
      </c>
      <c r="L351" s="18">
        <v>386919.22700000001</v>
      </c>
      <c r="M351" s="18">
        <v>40.898000000000003</v>
      </c>
      <c r="N351" s="39" t="s">
        <v>28</v>
      </c>
      <c r="O351" s="18">
        <v>5698.1940000000004</v>
      </c>
      <c r="P351" s="18">
        <v>43.363999999999997</v>
      </c>
      <c r="Q351" s="18">
        <v>45968093.467</v>
      </c>
      <c r="R351" s="18">
        <v>43.905000000000001</v>
      </c>
      <c r="S351" s="16">
        <f t="shared" si="32"/>
        <v>45.968093467000003</v>
      </c>
      <c r="T351" s="16">
        <f t="shared" si="34"/>
        <v>42809.792236387504</v>
      </c>
      <c r="U351" s="41">
        <f t="shared" si="33"/>
        <v>8411.2875434782618</v>
      </c>
      <c r="V351" s="18">
        <f t="shared" si="35"/>
        <v>46</v>
      </c>
      <c r="W351" s="154">
        <f t="shared" si="36"/>
        <v>930.6476573127718</v>
      </c>
    </row>
    <row r="352" spans="1:23" ht="16" customHeight="1">
      <c r="A352" s="37"/>
      <c r="B352" s="38" t="str">
        <f t="shared" si="31"/>
        <v>46-K</v>
      </c>
      <c r="C352" s="39">
        <v>46</v>
      </c>
      <c r="D352" s="40"/>
      <c r="E352" s="39">
        <v>8</v>
      </c>
      <c r="F352" s="39">
        <v>27</v>
      </c>
      <c r="G352" s="39">
        <v>19</v>
      </c>
      <c r="H352" s="39" t="s">
        <v>70</v>
      </c>
      <c r="I352" s="39" t="s">
        <v>48</v>
      </c>
      <c r="J352" s="18">
        <v>-35418.932999999997</v>
      </c>
      <c r="K352" s="18">
        <v>15.563000000000001</v>
      </c>
      <c r="L352" s="18">
        <v>391835.06800000003</v>
      </c>
      <c r="M352" s="18">
        <v>15.563000000000001</v>
      </c>
      <c r="N352" s="39" t="s">
        <v>28</v>
      </c>
      <c r="O352" s="18">
        <v>7715.9769999999999</v>
      </c>
      <c r="P352" s="18">
        <v>15.565</v>
      </c>
      <c r="Q352" s="18">
        <v>45961976.203000002</v>
      </c>
      <c r="R352" s="18">
        <v>16.707000000000001</v>
      </c>
      <c r="S352" s="16">
        <f t="shared" si="32"/>
        <v>45.961976202999999</v>
      </c>
      <c r="T352" s="16">
        <f t="shared" si="34"/>
        <v>42803.583304341089</v>
      </c>
      <c r="U352" s="41">
        <f t="shared" si="33"/>
        <v>8518.1536521739145</v>
      </c>
      <c r="V352" s="18">
        <f t="shared" si="35"/>
        <v>46</v>
      </c>
      <c r="W352" s="154">
        <f t="shared" si="36"/>
        <v>930.51268052915407</v>
      </c>
    </row>
    <row r="353" spans="1:23" ht="16" customHeight="1">
      <c r="A353" s="37"/>
      <c r="B353" s="38" t="str">
        <f t="shared" si="31"/>
        <v>46-Ca</v>
      </c>
      <c r="C353" s="39">
        <v>46</v>
      </c>
      <c r="D353" s="40"/>
      <c r="E353" s="39">
        <v>6</v>
      </c>
      <c r="F353" s="39">
        <v>26</v>
      </c>
      <c r="G353" s="39">
        <v>20</v>
      </c>
      <c r="H353" s="39" t="s">
        <v>73</v>
      </c>
      <c r="I353" s="40"/>
      <c r="J353" s="18">
        <v>-43134.911</v>
      </c>
      <c r="K353" s="18">
        <v>2.3650000000000002</v>
      </c>
      <c r="L353" s="18">
        <v>398768.69199999998</v>
      </c>
      <c r="M353" s="18">
        <v>2.3660000000000001</v>
      </c>
      <c r="N353" s="39" t="s">
        <v>28</v>
      </c>
      <c r="O353" s="18">
        <v>-1376.2739999999999</v>
      </c>
      <c r="P353" s="18">
        <v>2.4009999999999998</v>
      </c>
      <c r="Q353" s="18">
        <v>45953692.759000003</v>
      </c>
      <c r="R353" s="18">
        <v>2.5390000000000001</v>
      </c>
      <c r="S353" s="16">
        <f t="shared" si="32"/>
        <v>45.953692759000006</v>
      </c>
      <c r="T353" s="16">
        <f t="shared" si="34"/>
        <v>42795.356589456089</v>
      </c>
      <c r="U353" s="41">
        <f t="shared" si="33"/>
        <v>8668.884608695651</v>
      </c>
      <c r="V353" s="18">
        <f t="shared" si="35"/>
        <v>46</v>
      </c>
      <c r="W353" s="154">
        <f t="shared" si="36"/>
        <v>930.33383890121934</v>
      </c>
    </row>
    <row r="354" spans="1:23" ht="16" customHeight="1">
      <c r="A354" s="37"/>
      <c r="B354" s="38" t="str">
        <f t="shared" si="31"/>
        <v>46-Sc</v>
      </c>
      <c r="C354" s="39">
        <v>46</v>
      </c>
      <c r="D354" s="40"/>
      <c r="E354" s="39">
        <v>4</v>
      </c>
      <c r="F354" s="39">
        <v>25</v>
      </c>
      <c r="G354" s="39">
        <v>21</v>
      </c>
      <c r="H354" s="39" t="s">
        <v>75</v>
      </c>
      <c r="I354" s="39" t="s">
        <v>47</v>
      </c>
      <c r="J354" s="18">
        <v>-41758.637000000002</v>
      </c>
      <c r="K354" s="18">
        <v>1.0960000000000001</v>
      </c>
      <c r="L354" s="18">
        <v>396610.06400000001</v>
      </c>
      <c r="M354" s="18">
        <v>1.097</v>
      </c>
      <c r="N354" s="39" t="s">
        <v>28</v>
      </c>
      <c r="O354" s="18">
        <v>2366.7020000000002</v>
      </c>
      <c r="P354" s="18">
        <v>0.67400000000000004</v>
      </c>
      <c r="Q354" s="18">
        <v>45955170.25</v>
      </c>
      <c r="R354" s="18">
        <v>1.177</v>
      </c>
      <c r="S354" s="16">
        <f t="shared" si="32"/>
        <v>45.955170250000002</v>
      </c>
      <c r="T354" s="16">
        <f t="shared" si="34"/>
        <v>42796.222123198437</v>
      </c>
      <c r="U354" s="41">
        <f t="shared" si="33"/>
        <v>8621.9579130434777</v>
      </c>
      <c r="V354" s="18">
        <f t="shared" si="35"/>
        <v>46</v>
      </c>
      <c r="W354" s="154">
        <f t="shared" si="36"/>
        <v>930.35265485213995</v>
      </c>
    </row>
    <row r="355" spans="1:23" ht="16" customHeight="1">
      <c r="A355" s="37"/>
      <c r="B355" s="38" t="str">
        <f t="shared" si="31"/>
        <v>46-Ti</v>
      </c>
      <c r="C355" s="39">
        <v>46</v>
      </c>
      <c r="D355" s="40"/>
      <c r="E355" s="39">
        <v>2</v>
      </c>
      <c r="F355" s="39">
        <v>24</v>
      </c>
      <c r="G355" s="39">
        <v>22</v>
      </c>
      <c r="H355" s="39" t="s">
        <v>76</v>
      </c>
      <c r="I355" s="40"/>
      <c r="J355" s="18">
        <v>-44125.338000000003</v>
      </c>
      <c r="K355" s="18">
        <v>1.1160000000000001</v>
      </c>
      <c r="L355" s="18">
        <v>398194.413</v>
      </c>
      <c r="M355" s="18">
        <v>1.1180000000000001</v>
      </c>
      <c r="N355" s="39" t="s">
        <v>28</v>
      </c>
      <c r="O355" s="18">
        <v>-7051.4089999999997</v>
      </c>
      <c r="P355" s="18">
        <v>1</v>
      </c>
      <c r="Q355" s="18">
        <v>45952629.490999997</v>
      </c>
      <c r="R355" s="18">
        <v>1.1990000000000001</v>
      </c>
      <c r="S355" s="16">
        <f t="shared" si="32"/>
        <v>45.952629490999996</v>
      </c>
      <c r="T355" s="16">
        <f t="shared" si="34"/>
        <v>42793.344682722956</v>
      </c>
      <c r="U355" s="41">
        <f t="shared" si="33"/>
        <v>8656.4002826086962</v>
      </c>
      <c r="V355" s="18">
        <f t="shared" si="35"/>
        <v>46</v>
      </c>
      <c r="W355" s="154">
        <f t="shared" si="36"/>
        <v>930.29010179832517</v>
      </c>
    </row>
    <row r="356" spans="1:23" ht="16" customHeight="1">
      <c r="A356" s="37"/>
      <c r="B356" s="38" t="str">
        <f t="shared" si="31"/>
        <v>46-V</v>
      </c>
      <c r="C356" s="39">
        <v>46</v>
      </c>
      <c r="D356" s="40"/>
      <c r="E356" s="39">
        <v>0</v>
      </c>
      <c r="F356" s="39">
        <v>23</v>
      </c>
      <c r="G356" s="39">
        <v>23</v>
      </c>
      <c r="H356" s="39" t="s">
        <v>78</v>
      </c>
      <c r="I356" s="39" t="s">
        <v>39</v>
      </c>
      <c r="J356" s="18">
        <v>-37073.928999999996</v>
      </c>
      <c r="K356" s="18">
        <v>1.4990000000000001</v>
      </c>
      <c r="L356" s="18">
        <v>390360.65</v>
      </c>
      <c r="M356" s="18">
        <v>1.5</v>
      </c>
      <c r="N356" s="39" t="s">
        <v>28</v>
      </c>
      <c r="O356" s="18">
        <v>-7603</v>
      </c>
      <c r="P356" s="18">
        <v>20</v>
      </c>
      <c r="Q356" s="18">
        <v>45960199.490999997</v>
      </c>
      <c r="R356" s="18">
        <v>1.609</v>
      </c>
      <c r="S356" s="16">
        <f t="shared" si="32"/>
        <v>45.960199490999997</v>
      </c>
      <c r="T356" s="16">
        <f t="shared" si="34"/>
        <v>42799.88534969715</v>
      </c>
      <c r="U356" s="41">
        <f t="shared" si="33"/>
        <v>8486.1010869565216</v>
      </c>
      <c r="V356" s="18">
        <f t="shared" si="35"/>
        <v>46</v>
      </c>
      <c r="W356" s="154">
        <f t="shared" si="36"/>
        <v>930.43229021080765</v>
      </c>
    </row>
    <row r="357" spans="1:23" ht="16" customHeight="1">
      <c r="A357" s="37"/>
      <c r="B357" s="38" t="str">
        <f t="shared" si="31"/>
        <v>46-Cr</v>
      </c>
      <c r="C357" s="39">
        <v>46</v>
      </c>
      <c r="D357" s="40"/>
      <c r="E357" s="39">
        <v>-2</v>
      </c>
      <c r="F357" s="39">
        <v>22</v>
      </c>
      <c r="G357" s="39">
        <v>24</v>
      </c>
      <c r="H357" s="39" t="s">
        <v>79</v>
      </c>
      <c r="I357" s="39" t="s">
        <v>39</v>
      </c>
      <c r="J357" s="18">
        <v>-29470.929</v>
      </c>
      <c r="K357" s="18">
        <v>20.056000000000001</v>
      </c>
      <c r="L357" s="18">
        <v>381975.29700000002</v>
      </c>
      <c r="M357" s="18">
        <v>20.056000000000001</v>
      </c>
      <c r="N357" s="39" t="s">
        <v>28</v>
      </c>
      <c r="O357" s="18">
        <v>-17101</v>
      </c>
      <c r="P357" s="18">
        <v>114</v>
      </c>
      <c r="Q357" s="18">
        <v>45968361.648999996</v>
      </c>
      <c r="R357" s="18">
        <v>21.530999999999999</v>
      </c>
      <c r="S357" s="16">
        <f t="shared" si="32"/>
        <v>45.968361648999995</v>
      </c>
      <c r="T357" s="16">
        <f t="shared" si="34"/>
        <v>42806.977608067318</v>
      </c>
      <c r="U357" s="41">
        <f t="shared" si="33"/>
        <v>8303.810804347826</v>
      </c>
      <c r="V357" s="18">
        <f t="shared" si="35"/>
        <v>46</v>
      </c>
      <c r="W357" s="154">
        <f t="shared" si="36"/>
        <v>930.58646974059388</v>
      </c>
    </row>
    <row r="358" spans="1:23" ht="16" customHeight="1">
      <c r="A358" s="37"/>
      <c r="B358" s="38" t="str">
        <f t="shared" si="31"/>
        <v>46-Mn</v>
      </c>
      <c r="C358" s="39">
        <v>46</v>
      </c>
      <c r="D358" s="40"/>
      <c r="E358" s="39">
        <v>-4</v>
      </c>
      <c r="F358" s="39">
        <v>21</v>
      </c>
      <c r="G358" s="39">
        <v>25</v>
      </c>
      <c r="H358" s="39" t="s">
        <v>84</v>
      </c>
      <c r="I358" s="39" t="s">
        <v>37</v>
      </c>
      <c r="J358" s="18">
        <v>-12370</v>
      </c>
      <c r="K358" s="18">
        <v>112</v>
      </c>
      <c r="L358" s="18">
        <v>364092</v>
      </c>
      <c r="M358" s="18">
        <v>112</v>
      </c>
      <c r="N358" s="39" t="s">
        <v>28</v>
      </c>
      <c r="O358" s="18">
        <v>-13125</v>
      </c>
      <c r="P358" s="18">
        <v>371</v>
      </c>
      <c r="Q358" s="18">
        <v>45986720</v>
      </c>
      <c r="R358" s="18">
        <v>120</v>
      </c>
      <c r="S358" s="16">
        <f t="shared" si="32"/>
        <v>45.986719999999998</v>
      </c>
      <c r="T358" s="16">
        <f t="shared" si="34"/>
        <v>42823.567555112655</v>
      </c>
      <c r="U358" s="41">
        <f t="shared" si="33"/>
        <v>7915.04347826087</v>
      </c>
      <c r="V358" s="18">
        <f t="shared" si="35"/>
        <v>46</v>
      </c>
      <c r="W358" s="154">
        <f t="shared" si="36"/>
        <v>930.94712076331859</v>
      </c>
    </row>
    <row r="359" spans="1:23" ht="16" customHeight="1">
      <c r="A359" s="37"/>
      <c r="B359" s="38" t="str">
        <f t="shared" si="31"/>
        <v>46-Fe</v>
      </c>
      <c r="C359" s="39">
        <v>46</v>
      </c>
      <c r="D359" s="40"/>
      <c r="E359" s="39">
        <v>-6</v>
      </c>
      <c r="F359" s="39">
        <v>20</v>
      </c>
      <c r="G359" s="39">
        <v>26</v>
      </c>
      <c r="H359" s="39" t="s">
        <v>85</v>
      </c>
      <c r="I359" s="39" t="s">
        <v>37</v>
      </c>
      <c r="J359" s="18">
        <v>755</v>
      </c>
      <c r="K359" s="18">
        <v>354</v>
      </c>
      <c r="L359" s="18">
        <v>350185</v>
      </c>
      <c r="M359" s="18">
        <v>354</v>
      </c>
      <c r="N359" s="39" t="s">
        <v>28</v>
      </c>
      <c r="O359" s="18" t="s">
        <v>30</v>
      </c>
      <c r="P359" s="42"/>
      <c r="Q359" s="18">
        <v>46000810</v>
      </c>
      <c r="R359" s="18">
        <v>380</v>
      </c>
      <c r="S359" s="16">
        <f t="shared" si="32"/>
        <v>46.000810000000001</v>
      </c>
      <c r="T359" s="16">
        <f t="shared" si="34"/>
        <v>42836.181560455603</v>
      </c>
      <c r="U359" s="41">
        <f t="shared" si="33"/>
        <v>7612.717391304348</v>
      </c>
      <c r="V359" s="18">
        <f t="shared" si="35"/>
        <v>46</v>
      </c>
      <c r="W359" s="154">
        <f t="shared" si="36"/>
        <v>931.22133827077403</v>
      </c>
    </row>
    <row r="360" spans="1:23" ht="16" customHeight="1">
      <c r="A360" s="37"/>
      <c r="B360" s="38" t="str">
        <f t="shared" si="31"/>
        <v>47-S</v>
      </c>
      <c r="C360" s="39">
        <v>47</v>
      </c>
      <c r="D360" s="39">
        <v>0</v>
      </c>
      <c r="E360" s="39">
        <v>15</v>
      </c>
      <c r="F360" s="39">
        <v>31</v>
      </c>
      <c r="G360" s="39">
        <v>16</v>
      </c>
      <c r="H360" s="39" t="s">
        <v>66</v>
      </c>
      <c r="I360" s="39" t="s">
        <v>37</v>
      </c>
      <c r="J360" s="18">
        <v>7098</v>
      </c>
      <c r="K360" s="18">
        <v>801</v>
      </c>
      <c r="L360" s="18">
        <v>359737</v>
      </c>
      <c r="M360" s="18">
        <v>801</v>
      </c>
      <c r="N360" s="39" t="s">
        <v>28</v>
      </c>
      <c r="O360" s="18">
        <v>18322</v>
      </c>
      <c r="P360" s="18">
        <v>999</v>
      </c>
      <c r="Q360" s="18">
        <v>47007620</v>
      </c>
      <c r="R360" s="18">
        <v>860</v>
      </c>
      <c r="S360" s="16">
        <f t="shared" si="32"/>
        <v>47.007620000000003</v>
      </c>
      <c r="T360" s="16">
        <f t="shared" si="34"/>
        <v>43779.126043712466</v>
      </c>
      <c r="U360" s="41">
        <f t="shared" si="33"/>
        <v>7653.9787234042551</v>
      </c>
      <c r="V360" s="18">
        <f t="shared" si="35"/>
        <v>47</v>
      </c>
      <c r="W360" s="154">
        <f t="shared" si="36"/>
        <v>931.47076688749928</v>
      </c>
    </row>
    <row r="361" spans="1:23" ht="16" customHeight="1">
      <c r="A361" s="37"/>
      <c r="B361" s="38" t="str">
        <f t="shared" si="31"/>
        <v>47-Cl</v>
      </c>
      <c r="C361" s="39">
        <v>47</v>
      </c>
      <c r="D361" s="40"/>
      <c r="E361" s="39">
        <v>13</v>
      </c>
      <c r="F361" s="39">
        <v>30</v>
      </c>
      <c r="G361" s="39">
        <v>17</v>
      </c>
      <c r="H361" s="39" t="s">
        <v>67</v>
      </c>
      <c r="I361" s="39" t="s">
        <v>37</v>
      </c>
      <c r="J361" s="18">
        <v>-11225</v>
      </c>
      <c r="K361" s="18">
        <v>596</v>
      </c>
      <c r="L361" s="18">
        <v>377277</v>
      </c>
      <c r="M361" s="18">
        <v>596</v>
      </c>
      <c r="N361" s="39" t="s">
        <v>28</v>
      </c>
      <c r="O361" s="18">
        <v>14684</v>
      </c>
      <c r="P361" s="18">
        <v>604</v>
      </c>
      <c r="Q361" s="18">
        <v>46987950</v>
      </c>
      <c r="R361" s="18">
        <v>640</v>
      </c>
      <c r="S361" s="16">
        <f t="shared" si="32"/>
        <v>46.987949999999998</v>
      </c>
      <c r="T361" s="16">
        <f t="shared" si="34"/>
        <v>43760.29282461846</v>
      </c>
      <c r="U361" s="41">
        <f t="shared" si="33"/>
        <v>8027.1702127659573</v>
      </c>
      <c r="V361" s="18">
        <f t="shared" si="35"/>
        <v>47</v>
      </c>
      <c r="W361" s="154">
        <f t="shared" si="36"/>
        <v>931.07006009826512</v>
      </c>
    </row>
    <row r="362" spans="1:23" ht="16" customHeight="1">
      <c r="A362" s="37"/>
      <c r="B362" s="38" t="str">
        <f t="shared" si="31"/>
        <v>47-Ar</v>
      </c>
      <c r="C362" s="39">
        <v>47</v>
      </c>
      <c r="D362" s="40"/>
      <c r="E362" s="39">
        <v>11</v>
      </c>
      <c r="F362" s="39">
        <v>29</v>
      </c>
      <c r="G362" s="39">
        <v>18</v>
      </c>
      <c r="H362" s="39" t="s">
        <v>68</v>
      </c>
      <c r="I362" s="39" t="s">
        <v>55</v>
      </c>
      <c r="J362" s="18">
        <v>-25908.348000000002</v>
      </c>
      <c r="K362" s="18">
        <v>100.086</v>
      </c>
      <c r="L362" s="18">
        <v>391178.15899999999</v>
      </c>
      <c r="M362" s="18">
        <v>100.086</v>
      </c>
      <c r="N362" s="39" t="s">
        <v>28</v>
      </c>
      <c r="O362" s="18">
        <v>9788.5390000000007</v>
      </c>
      <c r="P362" s="18">
        <v>100.233</v>
      </c>
      <c r="Q362" s="18">
        <v>46972186.237999998</v>
      </c>
      <c r="R362" s="18">
        <v>107.447</v>
      </c>
      <c r="S362" s="16">
        <f t="shared" si="32"/>
        <v>46.972186237999999</v>
      </c>
      <c r="T362" s="16">
        <f t="shared" si="34"/>
        <v>43745.098241279491</v>
      </c>
      <c r="U362" s="41">
        <f t="shared" si="33"/>
        <v>8322.9395531914888</v>
      </c>
      <c r="V362" s="18">
        <f t="shared" si="35"/>
        <v>47</v>
      </c>
      <c r="W362" s="154">
        <f t="shared" si="36"/>
        <v>930.74677109105301</v>
      </c>
    </row>
    <row r="363" spans="1:23" ht="16" customHeight="1">
      <c r="A363" s="37"/>
      <c r="B363" s="38" t="str">
        <f t="shared" si="31"/>
        <v>47-K</v>
      </c>
      <c r="C363" s="39">
        <v>47</v>
      </c>
      <c r="D363" s="40"/>
      <c r="E363" s="39">
        <v>9</v>
      </c>
      <c r="F363" s="39">
        <v>28</v>
      </c>
      <c r="G363" s="39">
        <v>19</v>
      </c>
      <c r="H363" s="39" t="s">
        <v>70</v>
      </c>
      <c r="I363" s="39" t="s">
        <v>74</v>
      </c>
      <c r="J363" s="18">
        <v>-35696.887000000002</v>
      </c>
      <c r="K363" s="18">
        <v>7.9969999999999999</v>
      </c>
      <c r="L363" s="18">
        <v>400184.34499999997</v>
      </c>
      <c r="M363" s="18">
        <v>7.9969999999999999</v>
      </c>
      <c r="N363" s="39" t="s">
        <v>28</v>
      </c>
      <c r="O363" s="18">
        <v>6642.8069999999998</v>
      </c>
      <c r="P363" s="18">
        <v>7.9880000000000004</v>
      </c>
      <c r="Q363" s="18">
        <v>46961677.806999996</v>
      </c>
      <c r="R363" s="18">
        <v>8.5850000000000009</v>
      </c>
      <c r="S363" s="16">
        <f t="shared" si="32"/>
        <v>46.961677806999994</v>
      </c>
      <c r="T363" s="16">
        <f t="shared" si="34"/>
        <v>43734.798965210888</v>
      </c>
      <c r="U363" s="41">
        <f t="shared" si="33"/>
        <v>8514.5605319148926</v>
      </c>
      <c r="V363" s="18">
        <f t="shared" si="35"/>
        <v>47</v>
      </c>
      <c r="W363" s="154">
        <f t="shared" si="36"/>
        <v>930.52763755767842</v>
      </c>
    </row>
    <row r="364" spans="1:23" ht="16" customHeight="1">
      <c r="A364" s="37"/>
      <c r="B364" s="38" t="str">
        <f t="shared" si="31"/>
        <v>47-Ca</v>
      </c>
      <c r="C364" s="39">
        <v>47</v>
      </c>
      <c r="D364" s="40"/>
      <c r="E364" s="39">
        <v>7</v>
      </c>
      <c r="F364" s="39">
        <v>27</v>
      </c>
      <c r="G364" s="39">
        <v>20</v>
      </c>
      <c r="H364" s="39" t="s">
        <v>73</v>
      </c>
      <c r="I364" s="40"/>
      <c r="J364" s="18">
        <v>-42339.694000000003</v>
      </c>
      <c r="K364" s="18">
        <v>2.3220000000000001</v>
      </c>
      <c r="L364" s="18">
        <v>406044.79800000001</v>
      </c>
      <c r="M364" s="18">
        <v>2.323</v>
      </c>
      <c r="N364" s="39" t="s">
        <v>28</v>
      </c>
      <c r="O364" s="18">
        <v>1991.9359999999999</v>
      </c>
      <c r="P364" s="18">
        <v>1.1739999999999999</v>
      </c>
      <c r="Q364" s="18">
        <v>46954546.458999999</v>
      </c>
      <c r="R364" s="18">
        <v>2.4929999999999999</v>
      </c>
      <c r="S364" s="16">
        <f t="shared" si="32"/>
        <v>46.954546458999999</v>
      </c>
      <c r="T364" s="16">
        <f t="shared" si="34"/>
        <v>43727.645420393565</v>
      </c>
      <c r="U364" s="41">
        <f t="shared" si="33"/>
        <v>8639.2510212765956</v>
      </c>
      <c r="V364" s="18">
        <f t="shared" si="35"/>
        <v>47</v>
      </c>
      <c r="W364" s="154">
        <f t="shared" si="36"/>
        <v>930.37543447645885</v>
      </c>
    </row>
    <row r="365" spans="1:23" ht="16" customHeight="1">
      <c r="A365" s="37"/>
      <c r="B365" s="38" t="str">
        <f t="shared" si="31"/>
        <v>47-Sc</v>
      </c>
      <c r="C365" s="39">
        <v>47</v>
      </c>
      <c r="D365" s="40"/>
      <c r="E365" s="39">
        <v>5</v>
      </c>
      <c r="F365" s="39">
        <v>26</v>
      </c>
      <c r="G365" s="39">
        <v>21</v>
      </c>
      <c r="H365" s="39" t="s">
        <v>75</v>
      </c>
      <c r="I365" s="40"/>
      <c r="J365" s="18">
        <v>-44331.631000000001</v>
      </c>
      <c r="K365" s="18">
        <v>2.0950000000000002</v>
      </c>
      <c r="L365" s="18">
        <v>407254.38099999999</v>
      </c>
      <c r="M365" s="18">
        <v>2.0960000000000001</v>
      </c>
      <c r="N365" s="39" t="s">
        <v>28</v>
      </c>
      <c r="O365" s="18">
        <v>600.101</v>
      </c>
      <c r="P365" s="18">
        <v>1.8779999999999999</v>
      </c>
      <c r="Q365" s="18">
        <v>46952408.027000003</v>
      </c>
      <c r="R365" s="18">
        <v>2.2490000000000001</v>
      </c>
      <c r="S365" s="16">
        <f t="shared" si="32"/>
        <v>46.952408027000004</v>
      </c>
      <c r="T365" s="16">
        <f t="shared" si="34"/>
        <v>43725.142744949677</v>
      </c>
      <c r="U365" s="41">
        <f t="shared" si="33"/>
        <v>8664.9868297872345</v>
      </c>
      <c r="V365" s="18">
        <f t="shared" si="35"/>
        <v>47</v>
      </c>
      <c r="W365" s="154">
        <f t="shared" si="36"/>
        <v>930.3221860627591</v>
      </c>
    </row>
    <row r="366" spans="1:23" ht="16" customHeight="1">
      <c r="A366" s="37"/>
      <c r="B366" s="38" t="str">
        <f t="shared" si="31"/>
        <v>47-Ti</v>
      </c>
      <c r="C366" s="39">
        <v>47</v>
      </c>
      <c r="D366" s="40"/>
      <c r="E366" s="39">
        <v>3</v>
      </c>
      <c r="F366" s="39">
        <v>25</v>
      </c>
      <c r="G366" s="39">
        <v>22</v>
      </c>
      <c r="H366" s="39" t="s">
        <v>76</v>
      </c>
      <c r="I366" s="40"/>
      <c r="J366" s="18">
        <v>-44931.732000000004</v>
      </c>
      <c r="K366" s="18">
        <v>0.97699999999999998</v>
      </c>
      <c r="L366" s="18">
        <v>407072.12900000002</v>
      </c>
      <c r="M366" s="18">
        <v>0.97899999999999998</v>
      </c>
      <c r="N366" s="39" t="s">
        <v>28</v>
      </c>
      <c r="O366" s="18">
        <v>-2927.8020000000001</v>
      </c>
      <c r="P366" s="18">
        <v>0.96799999999999997</v>
      </c>
      <c r="Q366" s="18">
        <v>46951763.792000003</v>
      </c>
      <c r="R366" s="18">
        <v>1.0489999999999999</v>
      </c>
      <c r="S366" s="16">
        <f t="shared" si="32"/>
        <v>46.951763792000001</v>
      </c>
      <c r="T366" s="16">
        <f t="shared" si="34"/>
        <v>43724.03190447059</v>
      </c>
      <c r="U366" s="41">
        <f t="shared" si="33"/>
        <v>8661.1091276595744</v>
      </c>
      <c r="V366" s="18">
        <f t="shared" si="35"/>
        <v>47</v>
      </c>
      <c r="W366" s="154">
        <f t="shared" si="36"/>
        <v>930.29855115894873</v>
      </c>
    </row>
    <row r="367" spans="1:23" ht="16" customHeight="1">
      <c r="A367" s="37"/>
      <c r="B367" s="38" t="str">
        <f t="shared" si="31"/>
        <v>47-V</v>
      </c>
      <c r="C367" s="39">
        <v>47</v>
      </c>
      <c r="D367" s="40"/>
      <c r="E367" s="39">
        <v>1</v>
      </c>
      <c r="F367" s="39">
        <v>24</v>
      </c>
      <c r="G367" s="39">
        <v>23</v>
      </c>
      <c r="H367" s="39" t="s">
        <v>78</v>
      </c>
      <c r="I367" s="39" t="s">
        <v>65</v>
      </c>
      <c r="J367" s="18">
        <v>-42003.928999999996</v>
      </c>
      <c r="K367" s="18">
        <v>1.119</v>
      </c>
      <c r="L367" s="18">
        <v>403361.973</v>
      </c>
      <c r="M367" s="18">
        <v>1.1200000000000001</v>
      </c>
      <c r="N367" s="39" t="s">
        <v>28</v>
      </c>
      <c r="O367" s="18">
        <v>-7451.5730000000003</v>
      </c>
      <c r="P367" s="18">
        <v>14.074999999999999</v>
      </c>
      <c r="Q367" s="18">
        <v>46954906.917999998</v>
      </c>
      <c r="R367" s="18">
        <v>1.2010000000000001</v>
      </c>
      <c r="S367" s="16">
        <f t="shared" si="32"/>
        <v>46.954906917999999</v>
      </c>
      <c r="T367" s="16">
        <f t="shared" si="34"/>
        <v>43726.448966580079</v>
      </c>
      <c r="U367" s="41">
        <f t="shared" si="33"/>
        <v>8582.1696382978716</v>
      </c>
      <c r="V367" s="18">
        <f t="shared" si="35"/>
        <v>47</v>
      </c>
      <c r="W367" s="154">
        <f t="shared" si="36"/>
        <v>930.34997801234215</v>
      </c>
    </row>
    <row r="368" spans="1:23" ht="16" customHeight="1">
      <c r="A368" s="37"/>
      <c r="B368" s="38" t="str">
        <f t="shared" si="31"/>
        <v>47-Cr</v>
      </c>
      <c r="C368" s="39">
        <v>47</v>
      </c>
      <c r="D368" s="40"/>
      <c r="E368" s="39">
        <v>-1</v>
      </c>
      <c r="F368" s="39">
        <v>23</v>
      </c>
      <c r="G368" s="39">
        <v>24</v>
      </c>
      <c r="H368" s="39" t="s">
        <v>79</v>
      </c>
      <c r="I368" s="39" t="s">
        <v>42</v>
      </c>
      <c r="J368" s="18">
        <v>-34552.357000000004</v>
      </c>
      <c r="K368" s="18">
        <v>14.061999999999999</v>
      </c>
      <c r="L368" s="18">
        <v>395128.04700000002</v>
      </c>
      <c r="M368" s="18">
        <v>14.063000000000001</v>
      </c>
      <c r="N368" s="39" t="s">
        <v>28</v>
      </c>
      <c r="O368" s="18">
        <v>-12290</v>
      </c>
      <c r="P368" s="18">
        <v>159</v>
      </c>
      <c r="Q368" s="18">
        <v>46962906.512000002</v>
      </c>
      <c r="R368" s="18">
        <v>15.097</v>
      </c>
      <c r="S368" s="16">
        <f t="shared" si="32"/>
        <v>46.962906512000004</v>
      </c>
      <c r="T368" s="16">
        <f t="shared" si="34"/>
        <v>43733.389797622258</v>
      </c>
      <c r="U368" s="41">
        <f t="shared" si="33"/>
        <v>8406.9797234042562</v>
      </c>
      <c r="V368" s="18">
        <f t="shared" si="35"/>
        <v>47</v>
      </c>
      <c r="W368" s="154">
        <f t="shared" si="36"/>
        <v>930.49765526855867</v>
      </c>
    </row>
    <row r="369" spans="1:23" ht="16" customHeight="1">
      <c r="A369" s="37"/>
      <c r="B369" s="38" t="str">
        <f t="shared" si="31"/>
        <v>47-Mn</v>
      </c>
      <c r="C369" s="39">
        <v>47</v>
      </c>
      <c r="D369" s="40"/>
      <c r="E369" s="39">
        <v>-3</v>
      </c>
      <c r="F369" s="39">
        <v>22</v>
      </c>
      <c r="G369" s="39">
        <v>25</v>
      </c>
      <c r="H369" s="39" t="s">
        <v>84</v>
      </c>
      <c r="I369" s="39" t="s">
        <v>37</v>
      </c>
      <c r="J369" s="18">
        <v>-22263</v>
      </c>
      <c r="K369" s="18">
        <v>158</v>
      </c>
      <c r="L369" s="18">
        <v>382056</v>
      </c>
      <c r="M369" s="18">
        <v>158</v>
      </c>
      <c r="N369" s="39" t="s">
        <v>28</v>
      </c>
      <c r="O369" s="18">
        <v>-15640</v>
      </c>
      <c r="P369" s="18">
        <v>305</v>
      </c>
      <c r="Q369" s="18">
        <v>46976100</v>
      </c>
      <c r="R369" s="18">
        <v>170</v>
      </c>
      <c r="S369" s="16">
        <f t="shared" si="32"/>
        <v>46.976100000000002</v>
      </c>
      <c r="T369" s="16">
        <f t="shared" si="34"/>
        <v>43745.168707761572</v>
      </c>
      <c r="U369" s="41">
        <f t="shared" si="33"/>
        <v>8128.8510638297876</v>
      </c>
      <c r="V369" s="18">
        <f t="shared" si="35"/>
        <v>47</v>
      </c>
      <c r="W369" s="154">
        <f t="shared" si="36"/>
        <v>930.74827037790578</v>
      </c>
    </row>
    <row r="370" spans="1:23" ht="16" customHeight="1">
      <c r="A370" s="37"/>
      <c r="B370" s="38" t="str">
        <f t="shared" si="31"/>
        <v>47-Fe</v>
      </c>
      <c r="C370" s="39">
        <v>47</v>
      </c>
      <c r="D370" s="40"/>
      <c r="E370" s="39">
        <v>-5</v>
      </c>
      <c r="F370" s="39">
        <v>21</v>
      </c>
      <c r="G370" s="39">
        <v>26</v>
      </c>
      <c r="H370" s="39" t="s">
        <v>85</v>
      </c>
      <c r="I370" s="39" t="s">
        <v>37</v>
      </c>
      <c r="J370" s="18">
        <v>-6623</v>
      </c>
      <c r="K370" s="18">
        <v>261</v>
      </c>
      <c r="L370" s="18">
        <v>365634</v>
      </c>
      <c r="M370" s="18">
        <v>261</v>
      </c>
      <c r="N370" s="39" t="s">
        <v>28</v>
      </c>
      <c r="O370" s="18" t="s">
        <v>30</v>
      </c>
      <c r="P370" s="42"/>
      <c r="Q370" s="18">
        <v>46992890</v>
      </c>
      <c r="R370" s="18">
        <v>280</v>
      </c>
      <c r="S370" s="16">
        <f t="shared" si="32"/>
        <v>46.992890000000003</v>
      </c>
      <c r="T370" s="16">
        <f t="shared" si="34"/>
        <v>43760.297745864584</v>
      </c>
      <c r="U370" s="41">
        <f t="shared" si="33"/>
        <v>7779.4468085106382</v>
      </c>
      <c r="V370" s="18">
        <f t="shared" si="35"/>
        <v>47</v>
      </c>
      <c r="W370" s="154">
        <f t="shared" si="36"/>
        <v>931.07016480562947</v>
      </c>
    </row>
    <row r="371" spans="1:23" ht="16" customHeight="1">
      <c r="A371" s="37"/>
      <c r="B371" s="38" t="str">
        <f t="shared" si="31"/>
        <v>48-S</v>
      </c>
      <c r="C371" s="39">
        <v>48</v>
      </c>
      <c r="D371" s="39">
        <v>0</v>
      </c>
      <c r="E371" s="39">
        <v>16</v>
      </c>
      <c r="F371" s="39">
        <v>32</v>
      </c>
      <c r="G371" s="39">
        <v>16</v>
      </c>
      <c r="H371" s="39" t="s">
        <v>66</v>
      </c>
      <c r="I371" s="39" t="s">
        <v>37</v>
      </c>
      <c r="J371" s="18">
        <v>12100</v>
      </c>
      <c r="K371" s="18">
        <v>904</v>
      </c>
      <c r="L371" s="18">
        <v>362806</v>
      </c>
      <c r="M371" s="18">
        <v>904</v>
      </c>
      <c r="N371" s="39" t="s">
        <v>28</v>
      </c>
      <c r="O371" s="18">
        <v>16897</v>
      </c>
      <c r="P371" s="18">
        <v>1142</v>
      </c>
      <c r="Q371" s="18">
        <v>48012990</v>
      </c>
      <c r="R371" s="18">
        <v>970</v>
      </c>
      <c r="S371" s="16">
        <f t="shared" si="32"/>
        <v>48.012990000000002</v>
      </c>
      <c r="T371" s="16">
        <f t="shared" si="34"/>
        <v>44715.621779262648</v>
      </c>
      <c r="U371" s="41">
        <f t="shared" si="33"/>
        <v>7558.458333333333</v>
      </c>
      <c r="V371" s="18">
        <f t="shared" si="35"/>
        <v>48</v>
      </c>
      <c r="W371" s="154">
        <f t="shared" si="36"/>
        <v>931.57545373463847</v>
      </c>
    </row>
    <row r="372" spans="1:23" ht="16" customHeight="1">
      <c r="A372" s="37"/>
      <c r="B372" s="38" t="str">
        <f t="shared" si="31"/>
        <v>48-Cl</v>
      </c>
      <c r="C372" s="39">
        <v>48</v>
      </c>
      <c r="D372" s="40"/>
      <c r="E372" s="39">
        <v>14</v>
      </c>
      <c r="F372" s="39">
        <v>31</v>
      </c>
      <c r="G372" s="39">
        <v>17</v>
      </c>
      <c r="H372" s="39" t="s">
        <v>67</v>
      </c>
      <c r="I372" s="39" t="s">
        <v>37</v>
      </c>
      <c r="J372" s="18">
        <v>-4797</v>
      </c>
      <c r="K372" s="18">
        <v>699</v>
      </c>
      <c r="L372" s="18">
        <v>378921</v>
      </c>
      <c r="M372" s="18">
        <v>699</v>
      </c>
      <c r="N372" s="39" t="s">
        <v>28</v>
      </c>
      <c r="O372" s="18">
        <v>18425</v>
      </c>
      <c r="P372" s="18">
        <v>760</v>
      </c>
      <c r="Q372" s="18">
        <v>47994850</v>
      </c>
      <c r="R372" s="18">
        <v>750</v>
      </c>
      <c r="S372" s="16">
        <f t="shared" si="32"/>
        <v>47.99485</v>
      </c>
      <c r="T372" s="16">
        <f t="shared" si="34"/>
        <v>44698.213745399342</v>
      </c>
      <c r="U372" s="41">
        <f t="shared" si="33"/>
        <v>7894.1875</v>
      </c>
      <c r="V372" s="18">
        <f t="shared" si="35"/>
        <v>48</v>
      </c>
      <c r="W372" s="154">
        <f t="shared" si="36"/>
        <v>931.21278636248633</v>
      </c>
    </row>
    <row r="373" spans="1:23" ht="16" customHeight="1">
      <c r="A373" s="37"/>
      <c r="B373" s="38" t="str">
        <f t="shared" si="31"/>
        <v>48-Ar</v>
      </c>
      <c r="C373" s="39">
        <v>48</v>
      </c>
      <c r="D373" s="40"/>
      <c r="E373" s="39">
        <v>12</v>
      </c>
      <c r="F373" s="39">
        <v>30</v>
      </c>
      <c r="G373" s="39">
        <v>18</v>
      </c>
      <c r="H373" s="39" t="s">
        <v>68</v>
      </c>
      <c r="I373" s="39" t="s">
        <v>37</v>
      </c>
      <c r="J373" s="18">
        <v>-23222</v>
      </c>
      <c r="K373" s="18">
        <v>298</v>
      </c>
      <c r="L373" s="18">
        <v>396563</v>
      </c>
      <c r="M373" s="18">
        <v>298</v>
      </c>
      <c r="N373" s="39" t="s">
        <v>28</v>
      </c>
      <c r="O373" s="18">
        <v>8902</v>
      </c>
      <c r="P373" s="18">
        <v>299</v>
      </c>
      <c r="Q373" s="18">
        <v>47975070</v>
      </c>
      <c r="R373" s="18">
        <v>320</v>
      </c>
      <c r="S373" s="16">
        <f t="shared" si="32"/>
        <v>47.975070000000002</v>
      </c>
      <c r="T373" s="16">
        <f t="shared" si="34"/>
        <v>44679.27806200771</v>
      </c>
      <c r="U373" s="41">
        <f t="shared" si="33"/>
        <v>8261.7291666666661</v>
      </c>
      <c r="V373" s="18">
        <f t="shared" si="35"/>
        <v>48</v>
      </c>
      <c r="W373" s="154">
        <f t="shared" si="36"/>
        <v>930.818292958494</v>
      </c>
    </row>
    <row r="374" spans="1:23" ht="16" customHeight="1">
      <c r="A374" s="37"/>
      <c r="B374" s="38" t="str">
        <f t="shared" si="31"/>
        <v>48-K</v>
      </c>
      <c r="C374" s="39">
        <v>48</v>
      </c>
      <c r="D374" s="40"/>
      <c r="E374" s="39">
        <v>10</v>
      </c>
      <c r="F374" s="39">
        <v>29</v>
      </c>
      <c r="G374" s="39">
        <v>19</v>
      </c>
      <c r="H374" s="39" t="s">
        <v>70</v>
      </c>
      <c r="I374" s="39" t="s">
        <v>40</v>
      </c>
      <c r="J374" s="18">
        <v>-32124.478999999999</v>
      </c>
      <c r="K374" s="18">
        <v>24.117000000000001</v>
      </c>
      <c r="L374" s="18">
        <v>404683.25900000002</v>
      </c>
      <c r="M374" s="18">
        <v>24.117000000000001</v>
      </c>
      <c r="N374" s="39" t="s">
        <v>28</v>
      </c>
      <c r="O374" s="18">
        <v>12090.263000000001</v>
      </c>
      <c r="P374" s="18">
        <v>23.757000000000001</v>
      </c>
      <c r="Q374" s="18">
        <v>47965512.946000002</v>
      </c>
      <c r="R374" s="18">
        <v>25.89</v>
      </c>
      <c r="S374" s="16">
        <f t="shared" si="32"/>
        <v>47.965512946000004</v>
      </c>
      <c r="T374" s="16">
        <f t="shared" si="34"/>
        <v>44669.864987539921</v>
      </c>
      <c r="U374" s="41">
        <f t="shared" si="33"/>
        <v>8430.9012291666677</v>
      </c>
      <c r="V374" s="18">
        <f t="shared" si="35"/>
        <v>48</v>
      </c>
      <c r="W374" s="154">
        <f t="shared" si="36"/>
        <v>930.62218724041497</v>
      </c>
    </row>
    <row r="375" spans="1:23" ht="16" customHeight="1">
      <c r="A375" s="37"/>
      <c r="B375" s="38" t="str">
        <f t="shared" si="31"/>
        <v>48-Ca</v>
      </c>
      <c r="C375" s="39">
        <v>48</v>
      </c>
      <c r="D375" s="40"/>
      <c r="E375" s="39">
        <v>8</v>
      </c>
      <c r="F375" s="39">
        <v>28</v>
      </c>
      <c r="G375" s="39">
        <v>20</v>
      </c>
      <c r="H375" s="39" t="s">
        <v>73</v>
      </c>
      <c r="I375" s="40"/>
      <c r="J375" s="18">
        <v>-44214.741999999998</v>
      </c>
      <c r="K375" s="18">
        <v>4.1470000000000002</v>
      </c>
      <c r="L375" s="18">
        <v>415991.16899999999</v>
      </c>
      <c r="M375" s="18">
        <v>4.1479999999999997</v>
      </c>
      <c r="N375" s="39" t="s">
        <v>28</v>
      </c>
      <c r="O375" s="18">
        <v>278.07</v>
      </c>
      <c r="P375" s="18">
        <v>5.0410000000000004</v>
      </c>
      <c r="Q375" s="18">
        <v>47952533.512000002</v>
      </c>
      <c r="R375" s="18">
        <v>4.452</v>
      </c>
      <c r="S375" s="16">
        <f t="shared" si="32"/>
        <v>47.952533512000002</v>
      </c>
      <c r="T375" s="16">
        <f t="shared" si="34"/>
        <v>44657.26398795456</v>
      </c>
      <c r="U375" s="41">
        <f t="shared" si="33"/>
        <v>8666.4826874999999</v>
      </c>
      <c r="V375" s="18">
        <f t="shared" si="35"/>
        <v>48</v>
      </c>
      <c r="W375" s="154">
        <f t="shared" si="36"/>
        <v>930.35966641571997</v>
      </c>
    </row>
    <row r="376" spans="1:23" ht="16" customHeight="1">
      <c r="A376" s="37"/>
      <c r="B376" s="38" t="str">
        <f t="shared" si="31"/>
        <v>48-Sc</v>
      </c>
      <c r="C376" s="39">
        <v>48</v>
      </c>
      <c r="D376" s="40"/>
      <c r="E376" s="39">
        <v>6</v>
      </c>
      <c r="F376" s="39">
        <v>27</v>
      </c>
      <c r="G376" s="39">
        <v>21</v>
      </c>
      <c r="H376" s="39" t="s">
        <v>75</v>
      </c>
      <c r="I376" s="40"/>
      <c r="J376" s="18">
        <v>-44492.811999999998</v>
      </c>
      <c r="K376" s="18">
        <v>5.2850000000000001</v>
      </c>
      <c r="L376" s="18">
        <v>415486.886</v>
      </c>
      <c r="M376" s="18">
        <v>5.2859999999999996</v>
      </c>
      <c r="N376" s="39" t="s">
        <v>28</v>
      </c>
      <c r="O376" s="18">
        <v>3994.1880000000001</v>
      </c>
      <c r="P376" s="18">
        <v>5.1970000000000001</v>
      </c>
      <c r="Q376" s="18">
        <v>47952234.990999997</v>
      </c>
      <c r="R376" s="18">
        <v>5.6740000000000004</v>
      </c>
      <c r="S376" s="16">
        <f t="shared" si="32"/>
        <v>47.952234990999997</v>
      </c>
      <c r="T376" s="16">
        <f t="shared" si="34"/>
        <v>44656.475177859029</v>
      </c>
      <c r="U376" s="41">
        <f t="shared" si="33"/>
        <v>8655.976791666666</v>
      </c>
      <c r="V376" s="18">
        <f t="shared" si="35"/>
        <v>48</v>
      </c>
      <c r="W376" s="154">
        <f t="shared" si="36"/>
        <v>930.34323287206314</v>
      </c>
    </row>
    <row r="377" spans="1:23" ht="16" customHeight="1">
      <c r="A377" s="37"/>
      <c r="B377" s="38" t="str">
        <f t="shared" si="31"/>
        <v>48-Ti</v>
      </c>
      <c r="C377" s="39">
        <v>48</v>
      </c>
      <c r="D377" s="40"/>
      <c r="E377" s="39">
        <v>4</v>
      </c>
      <c r="F377" s="39">
        <v>26</v>
      </c>
      <c r="G377" s="39">
        <v>22</v>
      </c>
      <c r="H377" s="39" t="s">
        <v>76</v>
      </c>
      <c r="I377" s="40"/>
      <c r="J377" s="18">
        <v>-48487</v>
      </c>
      <c r="K377" s="18">
        <v>0.97699999999999998</v>
      </c>
      <c r="L377" s="18">
        <v>418698.72</v>
      </c>
      <c r="M377" s="18">
        <v>0.97899999999999998</v>
      </c>
      <c r="N377" s="39" t="s">
        <v>28</v>
      </c>
      <c r="O377" s="18">
        <v>-4012.3420000000001</v>
      </c>
      <c r="P377" s="18">
        <v>2.415</v>
      </c>
      <c r="Q377" s="18">
        <v>47947947.053000003</v>
      </c>
      <c r="R377" s="18">
        <v>1.0489999999999999</v>
      </c>
      <c r="S377" s="16">
        <f t="shared" si="32"/>
        <v>47.947947053</v>
      </c>
      <c r="T377" s="16">
        <f t="shared" si="34"/>
        <v>44651.970251301078</v>
      </c>
      <c r="U377" s="41">
        <f t="shared" si="33"/>
        <v>8722.89</v>
      </c>
      <c r="V377" s="18">
        <f t="shared" si="35"/>
        <v>48</v>
      </c>
      <c r="W377" s="154">
        <f t="shared" si="36"/>
        <v>930.24938023543916</v>
      </c>
    </row>
    <row r="378" spans="1:23" ht="16" customHeight="1">
      <c r="A378" s="37"/>
      <c r="B378" s="38" t="str">
        <f t="shared" si="31"/>
        <v>48-V</v>
      </c>
      <c r="C378" s="39">
        <v>48</v>
      </c>
      <c r="D378" s="40"/>
      <c r="E378" s="39">
        <v>2</v>
      </c>
      <c r="F378" s="39">
        <v>25</v>
      </c>
      <c r="G378" s="39">
        <v>23</v>
      </c>
      <c r="H378" s="39" t="s">
        <v>78</v>
      </c>
      <c r="I378" s="39" t="s">
        <v>39</v>
      </c>
      <c r="J378" s="18">
        <v>-44474.659</v>
      </c>
      <c r="K378" s="18">
        <v>2.605</v>
      </c>
      <c r="L378" s="18">
        <v>413904.02500000002</v>
      </c>
      <c r="M378" s="18">
        <v>2.605</v>
      </c>
      <c r="N378" s="39" t="s">
        <v>28</v>
      </c>
      <c r="O378" s="18">
        <v>-1659.346</v>
      </c>
      <c r="P378" s="18">
        <v>7.7640000000000002</v>
      </c>
      <c r="Q378" s="18">
        <v>47952254.479999997</v>
      </c>
      <c r="R378" s="18">
        <v>2.7959999999999998</v>
      </c>
      <c r="S378" s="16">
        <f t="shared" si="32"/>
        <v>47.952254479999993</v>
      </c>
      <c r="T378" s="16">
        <f t="shared" si="34"/>
        <v>44655.471852357819</v>
      </c>
      <c r="U378" s="41">
        <f t="shared" si="33"/>
        <v>8623.0005208333332</v>
      </c>
      <c r="V378" s="18">
        <f t="shared" si="35"/>
        <v>48</v>
      </c>
      <c r="W378" s="154">
        <f t="shared" si="36"/>
        <v>930.32233025745461</v>
      </c>
    </row>
    <row r="379" spans="1:23" ht="16" customHeight="1">
      <c r="A379" s="37"/>
      <c r="B379" s="38" t="str">
        <f t="shared" si="31"/>
        <v>48-Cr</v>
      </c>
      <c r="C379" s="39">
        <v>48</v>
      </c>
      <c r="D379" s="40"/>
      <c r="E379" s="39">
        <v>0</v>
      </c>
      <c r="F379" s="39">
        <v>24</v>
      </c>
      <c r="G379" s="39">
        <v>24</v>
      </c>
      <c r="H379" s="39" t="s">
        <v>79</v>
      </c>
      <c r="I379" s="40"/>
      <c r="J379" s="18">
        <v>-42815.313000000002</v>
      </c>
      <c r="K379" s="18">
        <v>7.4039999999999999</v>
      </c>
      <c r="L379" s="18">
        <v>411462.326</v>
      </c>
      <c r="M379" s="18">
        <v>7.4039999999999999</v>
      </c>
      <c r="N379" s="39" t="s">
        <v>28</v>
      </c>
      <c r="O379" s="18">
        <v>-13818</v>
      </c>
      <c r="P379" s="18">
        <v>71</v>
      </c>
      <c r="Q379" s="18">
        <v>47954035.861000001</v>
      </c>
      <c r="R379" s="18">
        <v>7.9489999999999998</v>
      </c>
      <c r="S379" s="16">
        <f t="shared" si="32"/>
        <v>47.954035861000001</v>
      </c>
      <c r="T379" s="16">
        <f t="shared" si="34"/>
        <v>44656.620457694793</v>
      </c>
      <c r="U379" s="41">
        <f t="shared" si="33"/>
        <v>8572.1317916666667</v>
      </c>
      <c r="V379" s="18">
        <f t="shared" si="35"/>
        <v>48</v>
      </c>
      <c r="W379" s="154">
        <f t="shared" si="36"/>
        <v>930.34625953530815</v>
      </c>
    </row>
    <row r="380" spans="1:23" ht="16" customHeight="1">
      <c r="A380" s="37"/>
      <c r="B380" s="38" t="str">
        <f t="shared" si="31"/>
        <v>48-Mn</v>
      </c>
      <c r="C380" s="39">
        <v>48</v>
      </c>
      <c r="D380" s="40"/>
      <c r="E380" s="39">
        <v>-2</v>
      </c>
      <c r="F380" s="39">
        <v>23</v>
      </c>
      <c r="G380" s="39">
        <v>25</v>
      </c>
      <c r="H380" s="39" t="s">
        <v>84</v>
      </c>
      <c r="I380" s="39" t="s">
        <v>37</v>
      </c>
      <c r="J380" s="18">
        <v>-28997</v>
      </c>
      <c r="K380" s="18">
        <v>71</v>
      </c>
      <c r="L380" s="18">
        <v>396862</v>
      </c>
      <c r="M380" s="18">
        <v>71</v>
      </c>
      <c r="N380" s="39" t="s">
        <v>28</v>
      </c>
      <c r="O380" s="18">
        <v>-10889</v>
      </c>
      <c r="P380" s="18">
        <v>125</v>
      </c>
      <c r="Q380" s="18">
        <v>47968870</v>
      </c>
      <c r="R380" s="18">
        <v>76</v>
      </c>
      <c r="S380" s="16">
        <f t="shared" si="32"/>
        <v>47.968870000000003</v>
      </c>
      <c r="T380" s="16">
        <f t="shared" si="34"/>
        <v>44669.927623764794</v>
      </c>
      <c r="U380" s="41">
        <f t="shared" si="33"/>
        <v>8267.9583333333339</v>
      </c>
      <c r="V380" s="18">
        <f t="shared" si="35"/>
        <v>48</v>
      </c>
      <c r="W380" s="154">
        <f t="shared" si="36"/>
        <v>930.62349216176653</v>
      </c>
    </row>
    <row r="381" spans="1:23" ht="16" customHeight="1">
      <c r="A381" s="37"/>
      <c r="B381" s="38" t="str">
        <f t="shared" si="31"/>
        <v>48-Fe</v>
      </c>
      <c r="C381" s="39">
        <v>48</v>
      </c>
      <c r="D381" s="40"/>
      <c r="E381" s="39">
        <v>-4</v>
      </c>
      <c r="F381" s="39">
        <v>22</v>
      </c>
      <c r="G381" s="39">
        <v>26</v>
      </c>
      <c r="H381" s="39" t="s">
        <v>85</v>
      </c>
      <c r="I381" s="39" t="s">
        <v>37</v>
      </c>
      <c r="J381" s="18">
        <v>-18108</v>
      </c>
      <c r="K381" s="18">
        <v>102</v>
      </c>
      <c r="L381" s="18">
        <v>385191</v>
      </c>
      <c r="M381" s="18">
        <v>102</v>
      </c>
      <c r="N381" s="39" t="s">
        <v>28</v>
      </c>
      <c r="O381" s="18">
        <v>-19748</v>
      </c>
      <c r="P381" s="18">
        <v>413</v>
      </c>
      <c r="Q381" s="18">
        <v>47980560</v>
      </c>
      <c r="R381" s="18">
        <v>110</v>
      </c>
      <c r="S381" s="16">
        <f t="shared" si="32"/>
        <v>47.980559999999997</v>
      </c>
      <c r="T381" s="16">
        <f t="shared" si="34"/>
        <v>44680.306044432124</v>
      </c>
      <c r="U381" s="41">
        <f t="shared" si="33"/>
        <v>8024.8125</v>
      </c>
      <c r="V381" s="18">
        <f t="shared" si="35"/>
        <v>48</v>
      </c>
      <c r="W381" s="154">
        <f t="shared" si="36"/>
        <v>930.83970925900257</v>
      </c>
    </row>
    <row r="382" spans="1:23" ht="16" customHeight="1">
      <c r="A382" s="37"/>
      <c r="B382" s="38" t="str">
        <f t="shared" si="31"/>
        <v>48-Co</v>
      </c>
      <c r="C382" s="39">
        <v>48</v>
      </c>
      <c r="D382" s="40"/>
      <c r="E382" s="39">
        <v>-6</v>
      </c>
      <c r="F382" s="39">
        <v>21</v>
      </c>
      <c r="G382" s="39">
        <v>27</v>
      </c>
      <c r="H382" s="39" t="s">
        <v>86</v>
      </c>
      <c r="I382" s="39" t="s">
        <v>37</v>
      </c>
      <c r="J382" s="18">
        <v>1639</v>
      </c>
      <c r="K382" s="18">
        <v>401</v>
      </c>
      <c r="L382" s="18">
        <v>364661</v>
      </c>
      <c r="M382" s="18">
        <v>401</v>
      </c>
      <c r="N382" s="39" t="s">
        <v>28</v>
      </c>
      <c r="O382" s="18" t="s">
        <v>30</v>
      </c>
      <c r="P382" s="42"/>
      <c r="Q382" s="18">
        <v>48001760</v>
      </c>
      <c r="R382" s="18">
        <v>430</v>
      </c>
      <c r="S382" s="16">
        <f t="shared" si="32"/>
        <v>48.001759999999997</v>
      </c>
      <c r="T382" s="16">
        <f t="shared" si="34"/>
        <v>44699.542969376562</v>
      </c>
      <c r="U382" s="41">
        <f t="shared" si="33"/>
        <v>7597.104166666667</v>
      </c>
      <c r="V382" s="18">
        <f t="shared" si="35"/>
        <v>48</v>
      </c>
      <c r="W382" s="154">
        <f t="shared" si="36"/>
        <v>931.24047852867841</v>
      </c>
    </row>
    <row r="383" spans="1:23" ht="16" customHeight="1">
      <c r="A383" s="37"/>
      <c r="B383" s="38" t="str">
        <f t="shared" si="31"/>
        <v>49-S</v>
      </c>
      <c r="C383" s="39">
        <v>49</v>
      </c>
      <c r="D383" s="39">
        <v>0</v>
      </c>
      <c r="E383" s="39">
        <v>17</v>
      </c>
      <c r="F383" s="39">
        <v>33</v>
      </c>
      <c r="G383" s="39">
        <v>16</v>
      </c>
      <c r="H383" s="39" t="s">
        <v>66</v>
      </c>
      <c r="I383" s="39" t="s">
        <v>37</v>
      </c>
      <c r="J383" s="18">
        <v>20502</v>
      </c>
      <c r="K383" s="18">
        <v>997</v>
      </c>
      <c r="L383" s="18">
        <v>362475</v>
      </c>
      <c r="M383" s="18">
        <v>997</v>
      </c>
      <c r="N383" s="39" t="s">
        <v>28</v>
      </c>
      <c r="O383" s="18">
        <v>20605</v>
      </c>
      <c r="P383" s="18">
        <v>1279</v>
      </c>
      <c r="Q383" s="18">
        <v>49022010</v>
      </c>
      <c r="R383" s="18">
        <v>1070</v>
      </c>
      <c r="S383" s="16">
        <f t="shared" si="32"/>
        <v>49.022010000000002</v>
      </c>
      <c r="T383" s="16">
        <f t="shared" si="34"/>
        <v>45655.517466506986</v>
      </c>
      <c r="U383" s="41">
        <f t="shared" si="33"/>
        <v>7397.4489795918371</v>
      </c>
      <c r="V383" s="18">
        <f t="shared" si="35"/>
        <v>49</v>
      </c>
      <c r="W383" s="154">
        <f t="shared" si="36"/>
        <v>931.74525441850994</v>
      </c>
    </row>
    <row r="384" spans="1:23" ht="16" customHeight="1">
      <c r="A384" s="37"/>
      <c r="B384" s="38" t="str">
        <f t="shared" si="31"/>
        <v>49-Cl</v>
      </c>
      <c r="C384" s="39">
        <v>49</v>
      </c>
      <c r="D384" s="40"/>
      <c r="E384" s="39">
        <v>15</v>
      </c>
      <c r="F384" s="39">
        <v>32</v>
      </c>
      <c r="G384" s="39">
        <v>17</v>
      </c>
      <c r="H384" s="39" t="s">
        <v>67</v>
      </c>
      <c r="I384" s="39" t="s">
        <v>37</v>
      </c>
      <c r="J384" s="18">
        <v>-102</v>
      </c>
      <c r="K384" s="18">
        <v>801</v>
      </c>
      <c r="L384" s="18">
        <v>382297</v>
      </c>
      <c r="M384" s="18">
        <v>801</v>
      </c>
      <c r="N384" s="39" t="s">
        <v>28</v>
      </c>
      <c r="O384" s="18">
        <v>16497</v>
      </c>
      <c r="P384" s="18">
        <v>946</v>
      </c>
      <c r="Q384" s="18">
        <v>48999890</v>
      </c>
      <c r="R384" s="18">
        <v>860</v>
      </c>
      <c r="S384" s="16">
        <f t="shared" si="32"/>
        <v>48.999890000000001</v>
      </c>
      <c r="T384" s="16">
        <f t="shared" si="34"/>
        <v>45634.402088056631</v>
      </c>
      <c r="U384" s="41">
        <f t="shared" si="33"/>
        <v>7801.9795918367345</v>
      </c>
      <c r="V384" s="18">
        <f t="shared" si="35"/>
        <v>49</v>
      </c>
      <c r="W384" s="154">
        <f t="shared" si="36"/>
        <v>931.31432832768633</v>
      </c>
    </row>
    <row r="385" spans="1:23" ht="16" customHeight="1">
      <c r="A385" s="37"/>
      <c r="B385" s="38" t="str">
        <f t="shared" si="31"/>
        <v>49-Ar</v>
      </c>
      <c r="C385" s="39">
        <v>49</v>
      </c>
      <c r="D385" s="40"/>
      <c r="E385" s="39">
        <v>13</v>
      </c>
      <c r="F385" s="39">
        <v>31</v>
      </c>
      <c r="G385" s="39">
        <v>18</v>
      </c>
      <c r="H385" s="39" t="s">
        <v>68</v>
      </c>
      <c r="I385" s="39" t="s">
        <v>37</v>
      </c>
      <c r="J385" s="18">
        <v>-16599</v>
      </c>
      <c r="K385" s="18">
        <v>503</v>
      </c>
      <c r="L385" s="18">
        <v>398012</v>
      </c>
      <c r="M385" s="18">
        <v>503</v>
      </c>
      <c r="N385" s="39" t="s">
        <v>28</v>
      </c>
      <c r="O385" s="18">
        <v>13721</v>
      </c>
      <c r="P385" s="18">
        <v>508</v>
      </c>
      <c r="Q385" s="18">
        <v>48982180</v>
      </c>
      <c r="R385" s="18">
        <v>540</v>
      </c>
      <c r="S385" s="16">
        <f t="shared" si="32"/>
        <v>48.98218</v>
      </c>
      <c r="T385" s="16">
        <f t="shared" si="34"/>
        <v>45617.39459644771</v>
      </c>
      <c r="U385" s="41">
        <f t="shared" si="33"/>
        <v>8122.6938775510207</v>
      </c>
      <c r="V385" s="18">
        <f t="shared" si="35"/>
        <v>49</v>
      </c>
      <c r="W385" s="154">
        <f t="shared" si="36"/>
        <v>930.96723666219816</v>
      </c>
    </row>
    <row r="386" spans="1:23" ht="16" customHeight="1">
      <c r="A386" s="37"/>
      <c r="B386" s="38" t="str">
        <f t="shared" si="31"/>
        <v>49-K</v>
      </c>
      <c r="C386" s="39">
        <v>49</v>
      </c>
      <c r="D386" s="40"/>
      <c r="E386" s="39">
        <v>11</v>
      </c>
      <c r="F386" s="39">
        <v>30</v>
      </c>
      <c r="G386" s="39">
        <v>19</v>
      </c>
      <c r="H386" s="39" t="s">
        <v>70</v>
      </c>
      <c r="I386" s="39" t="s">
        <v>40</v>
      </c>
      <c r="J386" s="18">
        <v>-30320.046999999999</v>
      </c>
      <c r="K386" s="18">
        <v>70.123999999999995</v>
      </c>
      <c r="L386" s="18">
        <v>410950.15</v>
      </c>
      <c r="M386" s="18">
        <v>70.123999999999995</v>
      </c>
      <c r="N386" s="39" t="s">
        <v>28</v>
      </c>
      <c r="O386" s="18">
        <v>10970</v>
      </c>
      <c r="P386" s="18">
        <v>70</v>
      </c>
      <c r="Q386" s="18">
        <v>48967450.083999999</v>
      </c>
      <c r="R386" s="18">
        <v>75.281000000000006</v>
      </c>
      <c r="S386" s="16">
        <f t="shared" si="32"/>
        <v>48.967450083999999</v>
      </c>
      <c r="T386" s="16">
        <f t="shared" si="34"/>
        <v>45603.163034056473</v>
      </c>
      <c r="U386" s="41">
        <f t="shared" si="33"/>
        <v>8386.7377551020418</v>
      </c>
      <c r="V386" s="18">
        <f t="shared" si="35"/>
        <v>49</v>
      </c>
      <c r="W386" s="154">
        <f t="shared" si="36"/>
        <v>930.67679661339741</v>
      </c>
    </row>
    <row r="387" spans="1:23" ht="16" customHeight="1">
      <c r="A387" s="37"/>
      <c r="B387" s="38" t="str">
        <f t="shared" si="31"/>
        <v>49-Ca</v>
      </c>
      <c r="C387" s="39">
        <v>49</v>
      </c>
      <c r="D387" s="40"/>
      <c r="E387" s="39">
        <v>9</v>
      </c>
      <c r="F387" s="39">
        <v>29</v>
      </c>
      <c r="G387" s="39">
        <v>20</v>
      </c>
      <c r="H387" s="39" t="s">
        <v>73</v>
      </c>
      <c r="I387" s="39" t="s">
        <v>47</v>
      </c>
      <c r="J387" s="18">
        <v>-41290.046999999999</v>
      </c>
      <c r="K387" s="18">
        <v>4.1639999999999997</v>
      </c>
      <c r="L387" s="18">
        <v>421137.79599999997</v>
      </c>
      <c r="M387" s="18">
        <v>4.165</v>
      </c>
      <c r="N387" s="39" t="s">
        <v>28</v>
      </c>
      <c r="O387" s="18">
        <v>5262.23</v>
      </c>
      <c r="P387" s="18">
        <v>3.2519999999999998</v>
      </c>
      <c r="Q387" s="18">
        <v>48955673.302000001</v>
      </c>
      <c r="R387" s="18">
        <v>4.47</v>
      </c>
      <c r="S387" s="16">
        <f t="shared" si="32"/>
        <v>48.955673302000001</v>
      </c>
      <c r="T387" s="16">
        <f t="shared" si="34"/>
        <v>45591.682297129992</v>
      </c>
      <c r="U387" s="41">
        <f t="shared" si="33"/>
        <v>8594.6488979591832</v>
      </c>
      <c r="V387" s="18">
        <f t="shared" si="35"/>
        <v>49</v>
      </c>
      <c r="W387" s="154">
        <f t="shared" si="36"/>
        <v>930.44249585979571</v>
      </c>
    </row>
    <row r="388" spans="1:23" ht="16" customHeight="1">
      <c r="A388" s="37"/>
      <c r="B388" s="38" t="str">
        <f t="shared" si="31"/>
        <v>49-Sc</v>
      </c>
      <c r="C388" s="39">
        <v>49</v>
      </c>
      <c r="D388" s="40"/>
      <c r="E388" s="39">
        <v>7</v>
      </c>
      <c r="F388" s="39">
        <v>28</v>
      </c>
      <c r="G388" s="39">
        <v>21</v>
      </c>
      <c r="H388" s="39" t="s">
        <v>75</v>
      </c>
      <c r="I388" s="40"/>
      <c r="J388" s="18">
        <v>-46552.277000000002</v>
      </c>
      <c r="K388" s="18">
        <v>4.0650000000000004</v>
      </c>
      <c r="L388" s="18">
        <v>425617.67300000001</v>
      </c>
      <c r="M388" s="18">
        <v>4.0659999999999998</v>
      </c>
      <c r="N388" s="39" t="s">
        <v>28</v>
      </c>
      <c r="O388" s="18">
        <v>2005.7639999999999</v>
      </c>
      <c r="P388" s="18">
        <v>3.95</v>
      </c>
      <c r="Q388" s="18">
        <v>48950024.064999998</v>
      </c>
      <c r="R388" s="18">
        <v>4.3639999999999999</v>
      </c>
      <c r="S388" s="16">
        <f t="shared" si="32"/>
        <v>48.950024065000001</v>
      </c>
      <c r="T388" s="16">
        <f t="shared" si="34"/>
        <v>45585.909329245653</v>
      </c>
      <c r="U388" s="41">
        <f t="shared" si="33"/>
        <v>8686.0749591836739</v>
      </c>
      <c r="V388" s="18">
        <f t="shared" si="35"/>
        <v>49</v>
      </c>
      <c r="W388" s="154">
        <f t="shared" si="36"/>
        <v>930.32468018868678</v>
      </c>
    </row>
    <row r="389" spans="1:23" ht="16" customHeight="1">
      <c r="A389" s="37"/>
      <c r="B389" s="38" t="str">
        <f t="shared" si="31"/>
        <v>49-Ti</v>
      </c>
      <c r="C389" s="39">
        <v>49</v>
      </c>
      <c r="D389" s="40"/>
      <c r="E389" s="39">
        <v>5</v>
      </c>
      <c r="F389" s="39">
        <v>27</v>
      </c>
      <c r="G389" s="39">
        <v>22</v>
      </c>
      <c r="H389" s="39" t="s">
        <v>76</v>
      </c>
      <c r="I389" s="40"/>
      <c r="J389" s="18">
        <v>-48558.04</v>
      </c>
      <c r="K389" s="18">
        <v>0.97799999999999998</v>
      </c>
      <c r="L389" s="18">
        <v>426841.08299999998</v>
      </c>
      <c r="M389" s="18">
        <v>0.98</v>
      </c>
      <c r="N389" s="39" t="s">
        <v>28</v>
      </c>
      <c r="O389" s="18">
        <v>-601.86099999999999</v>
      </c>
      <c r="P389" s="18">
        <v>0.83199999999999996</v>
      </c>
      <c r="Q389" s="18">
        <v>48947870.788999997</v>
      </c>
      <c r="R389" s="18">
        <v>1.05</v>
      </c>
      <c r="S389" s="16">
        <f t="shared" si="32"/>
        <v>48.947870789</v>
      </c>
      <c r="T389" s="16">
        <f t="shared" si="34"/>
        <v>45583.392826710537</v>
      </c>
      <c r="U389" s="41">
        <f t="shared" si="33"/>
        <v>8711.0425102040808</v>
      </c>
      <c r="V389" s="18">
        <f t="shared" si="35"/>
        <v>49</v>
      </c>
      <c r="W389" s="154">
        <f t="shared" si="36"/>
        <v>930.27332299409261</v>
      </c>
    </row>
    <row r="390" spans="1:23" ht="16" customHeight="1">
      <c r="A390" s="37"/>
      <c r="B390" s="38" t="str">
        <f t="shared" si="31"/>
        <v>49-V</v>
      </c>
      <c r="C390" s="39">
        <v>49</v>
      </c>
      <c r="D390" s="40"/>
      <c r="E390" s="39">
        <v>3</v>
      </c>
      <c r="F390" s="39">
        <v>26</v>
      </c>
      <c r="G390" s="39">
        <v>23</v>
      </c>
      <c r="H390" s="39" t="s">
        <v>78</v>
      </c>
      <c r="I390" s="39" t="s">
        <v>39</v>
      </c>
      <c r="J390" s="18">
        <v>-47956.178999999996</v>
      </c>
      <c r="K390" s="18">
        <v>1.284</v>
      </c>
      <c r="L390" s="18">
        <v>425456.86800000002</v>
      </c>
      <c r="M390" s="18">
        <v>1.2849999999999999</v>
      </c>
      <c r="N390" s="39" t="s">
        <v>28</v>
      </c>
      <c r="O390" s="18">
        <v>-2630.7449999999999</v>
      </c>
      <c r="P390" s="18">
        <v>2.6259999999999999</v>
      </c>
      <c r="Q390" s="18">
        <v>48948516.913999997</v>
      </c>
      <c r="R390" s="18">
        <v>1.3779999999999999</v>
      </c>
      <c r="S390" s="16">
        <f t="shared" si="32"/>
        <v>48.948516913999995</v>
      </c>
      <c r="T390" s="16">
        <f t="shared" si="34"/>
        <v>45583.483948332287</v>
      </c>
      <c r="U390" s="41">
        <f t="shared" si="33"/>
        <v>8682.7932244897966</v>
      </c>
      <c r="V390" s="18">
        <f t="shared" si="35"/>
        <v>49</v>
      </c>
      <c r="W390" s="154">
        <f t="shared" si="36"/>
        <v>930.27518261902628</v>
      </c>
    </row>
    <row r="391" spans="1:23" ht="16" customHeight="1">
      <c r="A391" s="37"/>
      <c r="B391" s="38" t="str">
        <f t="shared" si="31"/>
        <v>49-Cr</v>
      </c>
      <c r="C391" s="39">
        <v>49</v>
      </c>
      <c r="D391" s="40"/>
      <c r="E391" s="39">
        <v>1</v>
      </c>
      <c r="F391" s="39">
        <v>25</v>
      </c>
      <c r="G391" s="39">
        <v>24</v>
      </c>
      <c r="H391" s="39" t="s">
        <v>79</v>
      </c>
      <c r="I391" s="39" t="s">
        <v>69</v>
      </c>
      <c r="J391" s="18">
        <v>-45325.434000000001</v>
      </c>
      <c r="K391" s="18">
        <v>2.5670000000000002</v>
      </c>
      <c r="L391" s="18">
        <v>422043.76899999997</v>
      </c>
      <c r="M391" s="18">
        <v>2.5680000000000001</v>
      </c>
      <c r="N391" s="39" t="s">
        <v>28</v>
      </c>
      <c r="O391" s="18">
        <v>-7714.893</v>
      </c>
      <c r="P391" s="18">
        <v>24.120999999999999</v>
      </c>
      <c r="Q391" s="18">
        <v>48951341.134999998</v>
      </c>
      <c r="R391" s="18">
        <v>2.7559999999999998</v>
      </c>
      <c r="S391" s="16">
        <f t="shared" si="32"/>
        <v>48.951341135</v>
      </c>
      <c r="T391" s="16">
        <f t="shared" si="34"/>
        <v>45585.603952470556</v>
      </c>
      <c r="U391" s="41">
        <f t="shared" si="33"/>
        <v>8613.1381428571422</v>
      </c>
      <c r="V391" s="18">
        <f t="shared" si="35"/>
        <v>49</v>
      </c>
      <c r="W391" s="154">
        <f t="shared" si="36"/>
        <v>930.31844800960323</v>
      </c>
    </row>
    <row r="392" spans="1:23" ht="16" customHeight="1">
      <c r="A392" s="37"/>
      <c r="B392" s="38" t="str">
        <f t="shared" si="31"/>
        <v>49-Mn</v>
      </c>
      <c r="C392" s="39">
        <v>49</v>
      </c>
      <c r="D392" s="40"/>
      <c r="E392" s="39">
        <v>-1</v>
      </c>
      <c r="F392" s="39">
        <v>24</v>
      </c>
      <c r="G392" s="39">
        <v>25</v>
      </c>
      <c r="H392" s="39" t="s">
        <v>84</v>
      </c>
      <c r="I392" s="39" t="s">
        <v>52</v>
      </c>
      <c r="J392" s="18">
        <v>-37610.540999999997</v>
      </c>
      <c r="K392" s="18">
        <v>24.036999999999999</v>
      </c>
      <c r="L392" s="18">
        <v>413546.52299999999</v>
      </c>
      <c r="M392" s="18">
        <v>24.036999999999999</v>
      </c>
      <c r="N392" s="39" t="s">
        <v>28</v>
      </c>
      <c r="O392" s="18">
        <v>-13028</v>
      </c>
      <c r="P392" s="18">
        <v>160</v>
      </c>
      <c r="Q392" s="18">
        <v>48959623.414999999</v>
      </c>
      <c r="R392" s="18">
        <v>25.805</v>
      </c>
      <c r="S392" s="16">
        <f t="shared" si="32"/>
        <v>48.959623414999996</v>
      </c>
      <c r="T392" s="16">
        <f t="shared" si="34"/>
        <v>45592.808103716729</v>
      </c>
      <c r="U392" s="41">
        <f t="shared" si="33"/>
        <v>8439.7249591836735</v>
      </c>
      <c r="V392" s="18">
        <f t="shared" si="35"/>
        <v>49</v>
      </c>
      <c r="W392" s="154">
        <f t="shared" si="36"/>
        <v>930.46547150442302</v>
      </c>
    </row>
    <row r="393" spans="1:23" ht="16" customHeight="1">
      <c r="A393" s="37"/>
      <c r="B393" s="38" t="str">
        <f t="shared" si="31"/>
        <v>49-Fe</v>
      </c>
      <c r="C393" s="39">
        <v>49</v>
      </c>
      <c r="D393" s="40"/>
      <c r="E393" s="39">
        <v>-3</v>
      </c>
      <c r="F393" s="39">
        <v>23</v>
      </c>
      <c r="G393" s="39">
        <v>26</v>
      </c>
      <c r="H393" s="39" t="s">
        <v>85</v>
      </c>
      <c r="I393" s="39" t="s">
        <v>37</v>
      </c>
      <c r="J393" s="18">
        <v>-24582</v>
      </c>
      <c r="K393" s="18">
        <v>158</v>
      </c>
      <c r="L393" s="18">
        <v>399736</v>
      </c>
      <c r="M393" s="18">
        <v>158</v>
      </c>
      <c r="N393" s="39" t="s">
        <v>28</v>
      </c>
      <c r="O393" s="18">
        <v>-15006</v>
      </c>
      <c r="P393" s="18">
        <v>305</v>
      </c>
      <c r="Q393" s="18">
        <v>48973610</v>
      </c>
      <c r="R393" s="18">
        <v>170</v>
      </c>
      <c r="S393" s="16">
        <f t="shared" si="32"/>
        <v>48.973610000000001</v>
      </c>
      <c r="T393" s="16">
        <f t="shared" si="34"/>
        <v>45605.325778647493</v>
      </c>
      <c r="U393" s="41">
        <f t="shared" si="33"/>
        <v>8157.8775510204077</v>
      </c>
      <c r="V393" s="18">
        <f t="shared" si="35"/>
        <v>49</v>
      </c>
      <c r="W393" s="154">
        <f t="shared" si="36"/>
        <v>930.72093425811215</v>
      </c>
    </row>
    <row r="394" spans="1:23" ht="16" customHeight="1">
      <c r="A394" s="37"/>
      <c r="B394" s="38" t="str">
        <f t="shared" si="31"/>
        <v>49-Co</v>
      </c>
      <c r="C394" s="39">
        <v>49</v>
      </c>
      <c r="D394" s="40"/>
      <c r="E394" s="39">
        <v>-5</v>
      </c>
      <c r="F394" s="39">
        <v>22</v>
      </c>
      <c r="G394" s="39">
        <v>27</v>
      </c>
      <c r="H394" s="39" t="s">
        <v>86</v>
      </c>
      <c r="I394" s="39" t="s">
        <v>37</v>
      </c>
      <c r="J394" s="18">
        <v>-9576</v>
      </c>
      <c r="K394" s="18">
        <v>261</v>
      </c>
      <c r="L394" s="18">
        <v>383947</v>
      </c>
      <c r="M394" s="18">
        <v>261</v>
      </c>
      <c r="N394" s="39" t="s">
        <v>28</v>
      </c>
      <c r="O394" s="18" t="s">
        <v>30</v>
      </c>
      <c r="P394" s="42"/>
      <c r="Q394" s="18">
        <v>48989720</v>
      </c>
      <c r="R394" s="18">
        <v>280</v>
      </c>
      <c r="S394" s="16">
        <f t="shared" si="32"/>
        <v>48.989719999999998</v>
      </c>
      <c r="T394" s="16">
        <f t="shared" si="34"/>
        <v>45619.821401092406</v>
      </c>
      <c r="U394" s="41">
        <f t="shared" si="33"/>
        <v>7835.6530612244896</v>
      </c>
      <c r="V394" s="18">
        <f t="shared" si="35"/>
        <v>49</v>
      </c>
      <c r="W394" s="154">
        <f t="shared" si="36"/>
        <v>931.01676328760016</v>
      </c>
    </row>
    <row r="395" spans="1:23" ht="16" customHeight="1">
      <c r="A395" s="37"/>
      <c r="B395" s="38" t="str">
        <f t="shared" si="31"/>
        <v>50-Cl</v>
      </c>
      <c r="C395" s="39">
        <v>50</v>
      </c>
      <c r="D395" s="39">
        <v>0</v>
      </c>
      <c r="E395" s="39">
        <v>16</v>
      </c>
      <c r="F395" s="39">
        <v>33</v>
      </c>
      <c r="G395" s="39">
        <v>17</v>
      </c>
      <c r="H395" s="39" t="s">
        <v>67</v>
      </c>
      <c r="I395" s="39" t="s">
        <v>37</v>
      </c>
      <c r="J395" s="18">
        <v>7200</v>
      </c>
      <c r="K395" s="18">
        <v>904</v>
      </c>
      <c r="L395" s="18">
        <v>383066</v>
      </c>
      <c r="M395" s="18">
        <v>904</v>
      </c>
      <c r="N395" s="39" t="s">
        <v>28</v>
      </c>
      <c r="O395" s="18">
        <v>20297</v>
      </c>
      <c r="P395" s="18">
        <v>1142</v>
      </c>
      <c r="Q395" s="18">
        <v>50007730</v>
      </c>
      <c r="R395" s="18">
        <v>970</v>
      </c>
      <c r="S395" s="16">
        <f t="shared" si="32"/>
        <v>50.007730000000002</v>
      </c>
      <c r="T395" s="16">
        <f t="shared" si="34"/>
        <v>46573.198612835469</v>
      </c>
      <c r="U395" s="41">
        <f t="shared" si="33"/>
        <v>7661.32</v>
      </c>
      <c r="V395" s="18">
        <f t="shared" si="35"/>
        <v>50</v>
      </c>
      <c r="W395" s="154">
        <f t="shared" si="36"/>
        <v>931.46397225670944</v>
      </c>
    </row>
    <row r="396" spans="1:23" ht="16" customHeight="1">
      <c r="A396" s="37"/>
      <c r="B396" s="38" t="str">
        <f t="shared" si="31"/>
        <v>50-Ar</v>
      </c>
      <c r="C396" s="39">
        <v>50</v>
      </c>
      <c r="D396" s="40"/>
      <c r="E396" s="39">
        <v>14</v>
      </c>
      <c r="F396" s="39">
        <v>32</v>
      </c>
      <c r="G396" s="39">
        <v>18</v>
      </c>
      <c r="H396" s="39" t="s">
        <v>68</v>
      </c>
      <c r="I396" s="39" t="s">
        <v>37</v>
      </c>
      <c r="J396" s="18">
        <v>-13097</v>
      </c>
      <c r="K396" s="18">
        <v>699</v>
      </c>
      <c r="L396" s="18">
        <v>402581</v>
      </c>
      <c r="M396" s="18">
        <v>699</v>
      </c>
      <c r="N396" s="39" t="s">
        <v>28</v>
      </c>
      <c r="O396" s="18">
        <v>12256</v>
      </c>
      <c r="P396" s="18">
        <v>752</v>
      </c>
      <c r="Q396" s="18">
        <v>49985940</v>
      </c>
      <c r="R396" s="18">
        <v>750</v>
      </c>
      <c r="S396" s="16">
        <f t="shared" si="32"/>
        <v>49.985939999999999</v>
      </c>
      <c r="T396" s="16">
        <f t="shared" si="34"/>
        <v>46552.390627278</v>
      </c>
      <c r="U396" s="41">
        <f t="shared" si="33"/>
        <v>8051.62</v>
      </c>
      <c r="V396" s="18">
        <f t="shared" si="35"/>
        <v>50</v>
      </c>
      <c r="W396" s="154">
        <f t="shared" si="36"/>
        <v>931.04781254555996</v>
      </c>
    </row>
    <row r="397" spans="1:23" ht="16" customHeight="1">
      <c r="A397" s="37"/>
      <c r="B397" s="38" t="str">
        <f t="shared" si="31"/>
        <v>50-K</v>
      </c>
      <c r="C397" s="39">
        <v>50</v>
      </c>
      <c r="D397" s="40"/>
      <c r="E397" s="39">
        <v>12</v>
      </c>
      <c r="F397" s="39">
        <v>31</v>
      </c>
      <c r="G397" s="39">
        <v>19</v>
      </c>
      <c r="H397" s="39" t="s">
        <v>70</v>
      </c>
      <c r="I397" s="39" t="s">
        <v>40</v>
      </c>
      <c r="J397" s="18">
        <v>-25352.625</v>
      </c>
      <c r="K397" s="18">
        <v>278.44</v>
      </c>
      <c r="L397" s="18">
        <v>414054.05099999998</v>
      </c>
      <c r="M397" s="18">
        <v>278.44</v>
      </c>
      <c r="N397" s="39" t="s">
        <v>28</v>
      </c>
      <c r="O397" s="18">
        <v>14218.831</v>
      </c>
      <c r="P397" s="18">
        <v>278.28500000000003</v>
      </c>
      <c r="Q397" s="18">
        <v>49972782.832000002</v>
      </c>
      <c r="R397" s="18">
        <v>298.91800000000001</v>
      </c>
      <c r="S397" s="16">
        <f t="shared" si="32"/>
        <v>49.972782832</v>
      </c>
      <c r="T397" s="16">
        <f t="shared" si="34"/>
        <v>46539.624069606514</v>
      </c>
      <c r="U397" s="41">
        <f t="shared" si="33"/>
        <v>8281.0810199999996</v>
      </c>
      <c r="V397" s="18">
        <f t="shared" si="35"/>
        <v>50</v>
      </c>
      <c r="W397" s="154">
        <f t="shared" si="36"/>
        <v>930.7924813921303</v>
      </c>
    </row>
    <row r="398" spans="1:23" ht="16" customHeight="1">
      <c r="A398" s="37"/>
      <c r="B398" s="38" t="str">
        <f t="shared" ref="B398:B461" si="37">CONCATENATE(C398,"-",H398)</f>
        <v>50-Ca</v>
      </c>
      <c r="C398" s="39">
        <v>50</v>
      </c>
      <c r="D398" s="40"/>
      <c r="E398" s="39">
        <v>10</v>
      </c>
      <c r="F398" s="39">
        <v>30</v>
      </c>
      <c r="G398" s="39">
        <v>20</v>
      </c>
      <c r="H398" s="39" t="s">
        <v>73</v>
      </c>
      <c r="I398" s="39" t="s">
        <v>35</v>
      </c>
      <c r="J398" s="18">
        <v>-39571.455999999998</v>
      </c>
      <c r="K398" s="18">
        <v>9.2970000000000006</v>
      </c>
      <c r="L398" s="18">
        <v>427490.52799999999</v>
      </c>
      <c r="M398" s="18">
        <v>9.2970000000000006</v>
      </c>
      <c r="N398" s="39" t="s">
        <v>28</v>
      </c>
      <c r="O398" s="18">
        <v>4966.0529999999999</v>
      </c>
      <c r="P398" s="18">
        <v>17.152999999999999</v>
      </c>
      <c r="Q398" s="18">
        <v>49957518.285999998</v>
      </c>
      <c r="R398" s="18">
        <v>9.9809999999999999</v>
      </c>
      <c r="S398" s="16">
        <f t="shared" ref="S398:S461" si="38">Q398/1000000</f>
        <v>49.957518285999996</v>
      </c>
      <c r="T398" s="16">
        <f t="shared" si="34"/>
        <v>46524.894502783965</v>
      </c>
      <c r="U398" s="41">
        <f t="shared" ref="U398:U461" si="39">L398/C398</f>
        <v>8549.8105599999999</v>
      </c>
      <c r="V398" s="18">
        <f t="shared" si="35"/>
        <v>50</v>
      </c>
      <c r="W398" s="154">
        <f t="shared" si="36"/>
        <v>930.49789005567936</v>
      </c>
    </row>
    <row r="399" spans="1:23" ht="16" customHeight="1">
      <c r="A399" s="37"/>
      <c r="B399" s="38" t="str">
        <f t="shared" si="37"/>
        <v>50-Sc</v>
      </c>
      <c r="C399" s="39">
        <v>50</v>
      </c>
      <c r="D399" s="40"/>
      <c r="E399" s="39">
        <v>8</v>
      </c>
      <c r="F399" s="39">
        <v>29</v>
      </c>
      <c r="G399" s="39">
        <v>21</v>
      </c>
      <c r="H399" s="39" t="s">
        <v>75</v>
      </c>
      <c r="I399" s="39" t="s">
        <v>87</v>
      </c>
      <c r="J399" s="18">
        <v>-44537.508000000002</v>
      </c>
      <c r="K399" s="18">
        <v>15.563000000000001</v>
      </c>
      <c r="L399" s="18">
        <v>431674.22700000001</v>
      </c>
      <c r="M399" s="18">
        <v>15.563000000000001</v>
      </c>
      <c r="N399" s="39" t="s">
        <v>28</v>
      </c>
      <c r="O399" s="18">
        <v>6888.3410000000003</v>
      </c>
      <c r="P399" s="18">
        <v>15.534000000000001</v>
      </c>
      <c r="Q399" s="18">
        <v>49952187.008000001</v>
      </c>
      <c r="R399" s="18">
        <v>16.707000000000001</v>
      </c>
      <c r="S399" s="16">
        <f t="shared" si="38"/>
        <v>49.952187008000003</v>
      </c>
      <c r="T399" s="16">
        <f t="shared" ref="T399:T462" si="40">S399*$W$9-(G399*$W$10)</f>
        <v>46519.417711677917</v>
      </c>
      <c r="U399" s="41">
        <f t="shared" si="39"/>
        <v>8633.4845399999995</v>
      </c>
      <c r="V399" s="18">
        <f t="shared" ref="V399:V462" si="41">C399</f>
        <v>50</v>
      </c>
      <c r="W399" s="154">
        <f t="shared" ref="W399:W462" si="42">T399/V399</f>
        <v>930.3883542335584</v>
      </c>
    </row>
    <row r="400" spans="1:23" ht="16" customHeight="1">
      <c r="A400" s="37"/>
      <c r="B400" s="38" t="str">
        <f t="shared" si="37"/>
        <v>50-Ti</v>
      </c>
      <c r="C400" s="39">
        <v>50</v>
      </c>
      <c r="D400" s="40"/>
      <c r="E400" s="39">
        <v>6</v>
      </c>
      <c r="F400" s="39">
        <v>28</v>
      </c>
      <c r="G400" s="39">
        <v>22</v>
      </c>
      <c r="H400" s="39" t="s">
        <v>76</v>
      </c>
      <c r="I400" s="40"/>
      <c r="J400" s="18">
        <v>-51425.849000000002</v>
      </c>
      <c r="K400" s="18">
        <v>0.97799999999999998</v>
      </c>
      <c r="L400" s="18">
        <v>437780.21399999998</v>
      </c>
      <c r="M400" s="18">
        <v>0.98</v>
      </c>
      <c r="N400" s="39" t="s">
        <v>28</v>
      </c>
      <c r="O400" s="18">
        <v>-2208.3139999999999</v>
      </c>
      <c r="P400" s="18">
        <v>1.133</v>
      </c>
      <c r="Q400" s="18">
        <v>49944792.068999998</v>
      </c>
      <c r="R400" s="18">
        <v>1.05</v>
      </c>
      <c r="S400" s="16">
        <f t="shared" si="38"/>
        <v>49.944792069000002</v>
      </c>
      <c r="T400" s="16">
        <f t="shared" si="40"/>
        <v>46512.018633527165</v>
      </c>
      <c r="U400" s="41">
        <f t="shared" si="39"/>
        <v>8755.6042799999996</v>
      </c>
      <c r="V400" s="18">
        <f t="shared" si="41"/>
        <v>50</v>
      </c>
      <c r="W400" s="154">
        <f t="shared" si="42"/>
        <v>930.24037267054325</v>
      </c>
    </row>
    <row r="401" spans="1:23" ht="16" customHeight="1">
      <c r="A401" s="37"/>
      <c r="B401" s="38" t="str">
        <f t="shared" si="37"/>
        <v>50-V</v>
      </c>
      <c r="C401" s="39">
        <v>50</v>
      </c>
      <c r="D401" s="40"/>
      <c r="E401" s="39">
        <v>4</v>
      </c>
      <c r="F401" s="39">
        <v>27</v>
      </c>
      <c r="G401" s="39">
        <v>23</v>
      </c>
      <c r="H401" s="39" t="s">
        <v>78</v>
      </c>
      <c r="I401" s="39" t="s">
        <v>69</v>
      </c>
      <c r="J401" s="18">
        <v>-49217.535000000003</v>
      </c>
      <c r="K401" s="18">
        <v>1.3089999999999999</v>
      </c>
      <c r="L401" s="18">
        <v>434789.54700000002</v>
      </c>
      <c r="M401" s="18">
        <v>1.31</v>
      </c>
      <c r="N401" s="39" t="s">
        <v>28</v>
      </c>
      <c r="O401" s="18">
        <v>1036.925</v>
      </c>
      <c r="P401" s="18">
        <v>0.38800000000000001</v>
      </c>
      <c r="Q401" s="18">
        <v>49947162.792000003</v>
      </c>
      <c r="R401" s="18">
        <v>1.405</v>
      </c>
      <c r="S401" s="16">
        <f t="shared" si="38"/>
        <v>49.947162792</v>
      </c>
      <c r="T401" s="16">
        <f t="shared" si="40"/>
        <v>46513.716207174075</v>
      </c>
      <c r="U401" s="41">
        <f t="shared" si="39"/>
        <v>8695.7909400000008</v>
      </c>
      <c r="V401" s="18">
        <f t="shared" si="41"/>
        <v>50</v>
      </c>
      <c r="W401" s="154">
        <f t="shared" si="42"/>
        <v>930.27432414348152</v>
      </c>
    </row>
    <row r="402" spans="1:23" ht="16" customHeight="1">
      <c r="A402" s="37"/>
      <c r="B402" s="38" t="str">
        <f t="shared" si="37"/>
        <v>50-Cr</v>
      </c>
      <c r="C402" s="39">
        <v>50</v>
      </c>
      <c r="D402" s="40"/>
      <c r="E402" s="39">
        <v>2</v>
      </c>
      <c r="F402" s="39">
        <v>26</v>
      </c>
      <c r="G402" s="39">
        <v>24</v>
      </c>
      <c r="H402" s="39" t="s">
        <v>79</v>
      </c>
      <c r="I402" s="40"/>
      <c r="J402" s="18">
        <v>-50254.46</v>
      </c>
      <c r="K402" s="18">
        <v>1.323</v>
      </c>
      <c r="L402" s="18">
        <v>435044.11800000002</v>
      </c>
      <c r="M402" s="18">
        <v>1.325</v>
      </c>
      <c r="N402" s="39" t="s">
        <v>28</v>
      </c>
      <c r="O402" s="18">
        <v>-7632.9889999999996</v>
      </c>
      <c r="P402" s="18">
        <v>0.27900000000000003</v>
      </c>
      <c r="Q402" s="18">
        <v>49946049.607000001</v>
      </c>
      <c r="R402" s="18">
        <v>1.421</v>
      </c>
      <c r="S402" s="16">
        <f t="shared" si="38"/>
        <v>49.946049606999999</v>
      </c>
      <c r="T402" s="16">
        <f t="shared" si="40"/>
        <v>46512.168542764317</v>
      </c>
      <c r="U402" s="41">
        <f t="shared" si="39"/>
        <v>8700.8823599999996</v>
      </c>
      <c r="V402" s="18">
        <f t="shared" si="41"/>
        <v>50</v>
      </c>
      <c r="W402" s="154">
        <f t="shared" si="42"/>
        <v>930.24337085528634</v>
      </c>
    </row>
    <row r="403" spans="1:23" ht="16" customHeight="1">
      <c r="A403" s="37"/>
      <c r="B403" s="38" t="str">
        <f t="shared" si="37"/>
        <v>50-Mn</v>
      </c>
      <c r="C403" s="39">
        <v>50</v>
      </c>
      <c r="D403" s="40"/>
      <c r="E403" s="39">
        <v>0</v>
      </c>
      <c r="F403" s="39">
        <v>25</v>
      </c>
      <c r="G403" s="39">
        <v>25</v>
      </c>
      <c r="H403" s="39" t="s">
        <v>84</v>
      </c>
      <c r="I403" s="40"/>
      <c r="J403" s="18">
        <v>-42621.47</v>
      </c>
      <c r="K403" s="18">
        <v>1.3520000000000001</v>
      </c>
      <c r="L403" s="18">
        <v>426628.77600000001</v>
      </c>
      <c r="M403" s="18">
        <v>1.3540000000000001</v>
      </c>
      <c r="N403" s="39" t="s">
        <v>28</v>
      </c>
      <c r="O403" s="18">
        <v>-8149.9719999999998</v>
      </c>
      <c r="P403" s="18">
        <v>60.009</v>
      </c>
      <c r="Q403" s="18">
        <v>49954243.960000001</v>
      </c>
      <c r="R403" s="18">
        <v>1.452</v>
      </c>
      <c r="S403" s="16">
        <f t="shared" si="38"/>
        <v>49.954243959999999</v>
      </c>
      <c r="T403" s="16">
        <f t="shared" si="40"/>
        <v>46519.290790571416</v>
      </c>
      <c r="U403" s="41">
        <f t="shared" si="39"/>
        <v>8532.5755200000003</v>
      </c>
      <c r="V403" s="18">
        <f t="shared" si="41"/>
        <v>50</v>
      </c>
      <c r="W403" s="154">
        <f t="shared" si="42"/>
        <v>930.3858158114283</v>
      </c>
    </row>
    <row r="404" spans="1:23" ht="16" customHeight="1">
      <c r="A404" s="37"/>
      <c r="B404" s="38" t="str">
        <f t="shared" si="37"/>
        <v>50-Fe</v>
      </c>
      <c r="C404" s="39">
        <v>50</v>
      </c>
      <c r="D404" s="40"/>
      <c r="E404" s="39">
        <v>-2</v>
      </c>
      <c r="F404" s="39">
        <v>24</v>
      </c>
      <c r="G404" s="39">
        <v>26</v>
      </c>
      <c r="H404" s="39" t="s">
        <v>85</v>
      </c>
      <c r="I404" s="39" t="s">
        <v>44</v>
      </c>
      <c r="J404" s="18">
        <v>-34471.499000000003</v>
      </c>
      <c r="K404" s="18">
        <v>60.015000000000001</v>
      </c>
      <c r="L404" s="18">
        <v>417696.45</v>
      </c>
      <c r="M404" s="18">
        <v>60.015000000000001</v>
      </c>
      <c r="N404" s="39" t="s">
        <v>28</v>
      </c>
      <c r="O404" s="18">
        <v>-17276</v>
      </c>
      <c r="P404" s="18">
        <v>178</v>
      </c>
      <c r="Q404" s="18">
        <v>49962993.316</v>
      </c>
      <c r="R404" s="18">
        <v>64.427999999999997</v>
      </c>
      <c r="S404" s="16">
        <f t="shared" si="38"/>
        <v>49.962993316000002</v>
      </c>
      <c r="T404" s="16">
        <f t="shared" si="40"/>
        <v>46526.930020129243</v>
      </c>
      <c r="U404" s="41">
        <f t="shared" si="39"/>
        <v>8353.9290000000001</v>
      </c>
      <c r="V404" s="18">
        <f t="shared" si="41"/>
        <v>50</v>
      </c>
      <c r="W404" s="154">
        <f t="shared" si="42"/>
        <v>930.53860040258485</v>
      </c>
    </row>
    <row r="405" spans="1:23" ht="16" customHeight="1">
      <c r="A405" s="37"/>
      <c r="B405" s="38" t="str">
        <f t="shared" si="37"/>
        <v>50-Co</v>
      </c>
      <c r="C405" s="39">
        <v>50</v>
      </c>
      <c r="D405" s="40"/>
      <c r="E405" s="39">
        <v>-4</v>
      </c>
      <c r="F405" s="39">
        <v>23</v>
      </c>
      <c r="G405" s="39">
        <v>27</v>
      </c>
      <c r="H405" s="39" t="s">
        <v>86</v>
      </c>
      <c r="I405" s="39" t="s">
        <v>37</v>
      </c>
      <c r="J405" s="18">
        <v>-17195</v>
      </c>
      <c r="K405" s="18">
        <v>168</v>
      </c>
      <c r="L405" s="18">
        <v>399638</v>
      </c>
      <c r="M405" s="18">
        <v>168</v>
      </c>
      <c r="N405" s="39" t="s">
        <v>28</v>
      </c>
      <c r="O405" s="18">
        <v>-13404</v>
      </c>
      <c r="P405" s="18">
        <v>310</v>
      </c>
      <c r="Q405" s="18">
        <v>49981540</v>
      </c>
      <c r="R405" s="18">
        <v>180</v>
      </c>
      <c r="S405" s="16">
        <f t="shared" si="38"/>
        <v>49.981540000000003</v>
      </c>
      <c r="T405" s="16">
        <f t="shared" si="40"/>
        <v>46543.69539816153</v>
      </c>
      <c r="U405" s="41">
        <f t="shared" si="39"/>
        <v>7992.76</v>
      </c>
      <c r="V405" s="18">
        <f t="shared" si="41"/>
        <v>50</v>
      </c>
      <c r="W405" s="154">
        <f t="shared" si="42"/>
        <v>930.87390796323064</v>
      </c>
    </row>
    <row r="406" spans="1:23" ht="16" customHeight="1">
      <c r="A406" s="37"/>
      <c r="B406" s="38" t="str">
        <f t="shared" si="37"/>
        <v>50-Ni</v>
      </c>
      <c r="C406" s="39">
        <v>50</v>
      </c>
      <c r="D406" s="40"/>
      <c r="E406" s="39">
        <v>-6</v>
      </c>
      <c r="F406" s="39">
        <v>22</v>
      </c>
      <c r="G406" s="39">
        <v>28</v>
      </c>
      <c r="H406" s="39" t="s">
        <v>88</v>
      </c>
      <c r="I406" s="39" t="s">
        <v>37</v>
      </c>
      <c r="J406" s="18">
        <v>-3791</v>
      </c>
      <c r="K406" s="18">
        <v>261</v>
      </c>
      <c r="L406" s="18">
        <v>385451</v>
      </c>
      <c r="M406" s="18">
        <v>261</v>
      </c>
      <c r="N406" s="39" t="s">
        <v>28</v>
      </c>
      <c r="O406" s="18" t="s">
        <v>30</v>
      </c>
      <c r="P406" s="42"/>
      <c r="Q406" s="18">
        <v>49995930</v>
      </c>
      <c r="R406" s="18">
        <v>280</v>
      </c>
      <c r="S406" s="16">
        <f t="shared" si="38"/>
        <v>49.995930000000001</v>
      </c>
      <c r="T406" s="16">
        <f t="shared" si="40"/>
        <v>46556.588851588924</v>
      </c>
      <c r="U406" s="41">
        <f t="shared" si="39"/>
        <v>7709.02</v>
      </c>
      <c r="V406" s="18">
        <f t="shared" si="41"/>
        <v>50</v>
      </c>
      <c r="W406" s="154">
        <f t="shared" si="42"/>
        <v>931.13177703177848</v>
      </c>
    </row>
    <row r="407" spans="1:23" ht="16" customHeight="1">
      <c r="A407" s="37"/>
      <c r="B407" s="38" t="str">
        <f t="shared" si="37"/>
        <v>51-Cl</v>
      </c>
      <c r="C407" s="39">
        <v>51</v>
      </c>
      <c r="D407" s="39">
        <v>0</v>
      </c>
      <c r="E407" s="39">
        <v>17</v>
      </c>
      <c r="F407" s="39">
        <v>34</v>
      </c>
      <c r="G407" s="39">
        <v>17</v>
      </c>
      <c r="H407" s="39" t="s">
        <v>67</v>
      </c>
      <c r="I407" s="39" t="s">
        <v>37</v>
      </c>
      <c r="J407" s="18">
        <v>12603</v>
      </c>
      <c r="K407" s="18">
        <v>997</v>
      </c>
      <c r="L407" s="18">
        <v>385734</v>
      </c>
      <c r="M407" s="18">
        <v>997</v>
      </c>
      <c r="N407" s="39" t="s">
        <v>28</v>
      </c>
      <c r="O407" s="18">
        <v>18900</v>
      </c>
      <c r="P407" s="18">
        <v>1217</v>
      </c>
      <c r="Q407" s="18">
        <v>51013530</v>
      </c>
      <c r="R407" s="18">
        <v>1070</v>
      </c>
      <c r="S407" s="16">
        <f t="shared" si="38"/>
        <v>51.013530000000003</v>
      </c>
      <c r="T407" s="16">
        <f t="shared" si="40"/>
        <v>47510.09489064003</v>
      </c>
      <c r="U407" s="41">
        <f t="shared" si="39"/>
        <v>7563.411764705882</v>
      </c>
      <c r="V407" s="18">
        <f t="shared" si="41"/>
        <v>51</v>
      </c>
      <c r="W407" s="154">
        <f t="shared" si="42"/>
        <v>931.57048805176532</v>
      </c>
    </row>
    <row r="408" spans="1:23" ht="16" customHeight="1">
      <c r="A408" s="37"/>
      <c r="B408" s="38" t="str">
        <f t="shared" si="37"/>
        <v>51-Ar</v>
      </c>
      <c r="C408" s="39">
        <v>51</v>
      </c>
      <c r="D408" s="40"/>
      <c r="E408" s="39">
        <v>15</v>
      </c>
      <c r="F408" s="39">
        <v>33</v>
      </c>
      <c r="G408" s="39">
        <v>18</v>
      </c>
      <c r="H408" s="39" t="s">
        <v>68</v>
      </c>
      <c r="I408" s="39" t="s">
        <v>37</v>
      </c>
      <c r="J408" s="18">
        <v>-6297</v>
      </c>
      <c r="K408" s="18">
        <v>699</v>
      </c>
      <c r="L408" s="18">
        <v>403852</v>
      </c>
      <c r="M408" s="18">
        <v>699</v>
      </c>
      <c r="N408" s="39" t="s">
        <v>28</v>
      </c>
      <c r="O408" s="18">
        <v>15705</v>
      </c>
      <c r="P408" s="18">
        <v>861</v>
      </c>
      <c r="Q408" s="18">
        <v>50993240</v>
      </c>
      <c r="R408" s="18">
        <v>750</v>
      </c>
      <c r="S408" s="16">
        <f t="shared" si="38"/>
        <v>50.99324</v>
      </c>
      <c r="T408" s="16">
        <f t="shared" si="40"/>
        <v>47490.684145504827</v>
      </c>
      <c r="U408" s="41">
        <f t="shared" si="39"/>
        <v>7918.666666666667</v>
      </c>
      <c r="V408" s="18">
        <f t="shared" si="41"/>
        <v>51</v>
      </c>
      <c r="W408" s="154">
        <f t="shared" si="42"/>
        <v>931.18988520597702</v>
      </c>
    </row>
    <row r="409" spans="1:23" ht="16" customHeight="1">
      <c r="A409" s="37"/>
      <c r="B409" s="38" t="str">
        <f t="shared" si="37"/>
        <v>51-K</v>
      </c>
      <c r="C409" s="39">
        <v>51</v>
      </c>
      <c r="D409" s="40"/>
      <c r="E409" s="39">
        <v>13</v>
      </c>
      <c r="F409" s="39">
        <v>32</v>
      </c>
      <c r="G409" s="39">
        <v>19</v>
      </c>
      <c r="H409" s="39" t="s">
        <v>70</v>
      </c>
      <c r="I409" s="39" t="s">
        <v>37</v>
      </c>
      <c r="J409" s="18">
        <v>-22002</v>
      </c>
      <c r="K409" s="18">
        <v>503</v>
      </c>
      <c r="L409" s="18">
        <v>418775</v>
      </c>
      <c r="M409" s="18">
        <v>503</v>
      </c>
      <c r="N409" s="39" t="s">
        <v>28</v>
      </c>
      <c r="O409" s="18">
        <v>13885</v>
      </c>
      <c r="P409" s="18">
        <v>511</v>
      </c>
      <c r="Q409" s="18">
        <v>50976380</v>
      </c>
      <c r="R409" s="18">
        <v>540</v>
      </c>
      <c r="S409" s="16">
        <f t="shared" si="38"/>
        <v>50.976379999999999</v>
      </c>
      <c r="T409" s="16">
        <f t="shared" si="40"/>
        <v>47474.468423468519</v>
      </c>
      <c r="U409" s="41">
        <f t="shared" si="39"/>
        <v>8211.2745098039213</v>
      </c>
      <c r="V409" s="18">
        <f t="shared" si="41"/>
        <v>51</v>
      </c>
      <c r="W409" s="154">
        <f t="shared" si="42"/>
        <v>930.8719298719318</v>
      </c>
    </row>
    <row r="410" spans="1:23" ht="16" customHeight="1">
      <c r="A410" s="37"/>
      <c r="B410" s="38" t="str">
        <f t="shared" si="37"/>
        <v>51-Ca</v>
      </c>
      <c r="C410" s="39">
        <v>51</v>
      </c>
      <c r="D410" s="40"/>
      <c r="E410" s="39">
        <v>11</v>
      </c>
      <c r="F410" s="39">
        <v>31</v>
      </c>
      <c r="G410" s="39">
        <v>20</v>
      </c>
      <c r="H410" s="39" t="s">
        <v>73</v>
      </c>
      <c r="I410" s="40"/>
      <c r="J410" s="18">
        <v>-35886.510999999999</v>
      </c>
      <c r="K410" s="18">
        <v>90.962999999999994</v>
      </c>
      <c r="L410" s="18">
        <v>431876.90600000002</v>
      </c>
      <c r="M410" s="18">
        <v>90.962999999999994</v>
      </c>
      <c r="N410" s="39" t="s">
        <v>28</v>
      </c>
      <c r="O410" s="18">
        <v>7332.2889999999998</v>
      </c>
      <c r="P410" s="18">
        <v>93.054000000000002</v>
      </c>
      <c r="Q410" s="18">
        <v>50961474.237999998</v>
      </c>
      <c r="R410" s="18">
        <v>97.652000000000001</v>
      </c>
      <c r="S410" s="16">
        <f t="shared" si="38"/>
        <v>50.961474238000001</v>
      </c>
      <c r="T410" s="16">
        <f t="shared" si="40"/>
        <v>47460.073061651077</v>
      </c>
      <c r="U410" s="41">
        <f t="shared" si="39"/>
        <v>8468.1746274509806</v>
      </c>
      <c r="V410" s="18">
        <f t="shared" si="41"/>
        <v>51</v>
      </c>
      <c r="W410" s="154">
        <f t="shared" si="42"/>
        <v>930.58966787551128</v>
      </c>
    </row>
    <row r="411" spans="1:23" ht="16" customHeight="1">
      <c r="A411" s="37"/>
      <c r="B411" s="38" t="str">
        <f t="shared" si="37"/>
        <v>51-Sc</v>
      </c>
      <c r="C411" s="39">
        <v>51</v>
      </c>
      <c r="D411" s="40"/>
      <c r="E411" s="39">
        <v>9</v>
      </c>
      <c r="F411" s="39">
        <v>30</v>
      </c>
      <c r="G411" s="39">
        <v>21</v>
      </c>
      <c r="H411" s="39" t="s">
        <v>75</v>
      </c>
      <c r="I411" s="39" t="s">
        <v>89</v>
      </c>
      <c r="J411" s="18">
        <v>-43218.8</v>
      </c>
      <c r="K411" s="18">
        <v>20.425999999999998</v>
      </c>
      <c r="L411" s="18">
        <v>438426.842</v>
      </c>
      <c r="M411" s="18">
        <v>20.425999999999998</v>
      </c>
      <c r="N411" s="39" t="s">
        <v>28</v>
      </c>
      <c r="O411" s="18">
        <v>6508.0519999999997</v>
      </c>
      <c r="P411" s="18">
        <v>20.423999999999999</v>
      </c>
      <c r="Q411" s="18">
        <v>50953602.700000003</v>
      </c>
      <c r="R411" s="18">
        <v>21.928000000000001</v>
      </c>
      <c r="S411" s="16">
        <f t="shared" si="38"/>
        <v>50.953602700000005</v>
      </c>
      <c r="T411" s="16">
        <f t="shared" si="40"/>
        <v>47452.230034574997</v>
      </c>
      <c r="U411" s="41">
        <f t="shared" si="39"/>
        <v>8596.6047450980386</v>
      </c>
      <c r="V411" s="18">
        <f t="shared" si="41"/>
        <v>51</v>
      </c>
      <c r="W411" s="154">
        <f t="shared" si="42"/>
        <v>930.43588303088234</v>
      </c>
    </row>
    <row r="412" spans="1:23" ht="16" customHeight="1">
      <c r="A412" s="37"/>
      <c r="B412" s="38" t="str">
        <f t="shared" si="37"/>
        <v>51-Ti</v>
      </c>
      <c r="C412" s="39">
        <v>51</v>
      </c>
      <c r="D412" s="40"/>
      <c r="E412" s="39">
        <v>7</v>
      </c>
      <c r="F412" s="39">
        <v>29</v>
      </c>
      <c r="G412" s="39">
        <v>22</v>
      </c>
      <c r="H412" s="39" t="s">
        <v>76</v>
      </c>
      <c r="I412" s="39" t="s">
        <v>47</v>
      </c>
      <c r="J412" s="18">
        <v>-49726.851999999999</v>
      </c>
      <c r="K412" s="18">
        <v>1.337</v>
      </c>
      <c r="L412" s="18">
        <v>444152.54100000003</v>
      </c>
      <c r="M412" s="18">
        <v>1.3380000000000001</v>
      </c>
      <c r="N412" s="39" t="s">
        <v>28</v>
      </c>
      <c r="O412" s="18">
        <v>2470.6410000000001</v>
      </c>
      <c r="P412" s="18">
        <v>1.4510000000000001</v>
      </c>
      <c r="Q412" s="18">
        <v>50946616.016999997</v>
      </c>
      <c r="R412" s="18">
        <v>1.4350000000000001</v>
      </c>
      <c r="S412" s="16">
        <f t="shared" si="38"/>
        <v>50.946616016999997</v>
      </c>
      <c r="T412" s="16">
        <f t="shared" si="40"/>
        <v>47445.211244281461</v>
      </c>
      <c r="U412" s="41">
        <f t="shared" si="39"/>
        <v>8708.8733529411766</v>
      </c>
      <c r="V412" s="18">
        <f t="shared" si="41"/>
        <v>51</v>
      </c>
      <c r="W412" s="154">
        <f t="shared" si="42"/>
        <v>930.29825969179331</v>
      </c>
    </row>
    <row r="413" spans="1:23" ht="16" customHeight="1">
      <c r="A413" s="37"/>
      <c r="B413" s="38" t="str">
        <f t="shared" si="37"/>
        <v>51-V</v>
      </c>
      <c r="C413" s="39">
        <v>51</v>
      </c>
      <c r="D413" s="40"/>
      <c r="E413" s="39">
        <v>5</v>
      </c>
      <c r="F413" s="39">
        <v>28</v>
      </c>
      <c r="G413" s="39">
        <v>23</v>
      </c>
      <c r="H413" s="39" t="s">
        <v>78</v>
      </c>
      <c r="I413" s="40"/>
      <c r="J413" s="18">
        <v>-52197.493000000002</v>
      </c>
      <c r="K413" s="18">
        <v>1.306</v>
      </c>
      <c r="L413" s="18">
        <v>445840.82799999998</v>
      </c>
      <c r="M413" s="18">
        <v>1.3080000000000001</v>
      </c>
      <c r="N413" s="39" t="s">
        <v>28</v>
      </c>
      <c r="O413" s="18">
        <v>-752.73299999999995</v>
      </c>
      <c r="P413" s="18">
        <v>0.23899999999999999</v>
      </c>
      <c r="Q413" s="18">
        <v>50943963.674999997</v>
      </c>
      <c r="R413" s="18">
        <v>1.4019999999999999</v>
      </c>
      <c r="S413" s="16">
        <f t="shared" si="38"/>
        <v>50.943963674999999</v>
      </c>
      <c r="T413" s="16">
        <f t="shared" si="40"/>
        <v>47442.229864953959</v>
      </c>
      <c r="U413" s="41">
        <f t="shared" si="39"/>
        <v>8741.9770196078425</v>
      </c>
      <c r="V413" s="18">
        <f t="shared" si="41"/>
        <v>51</v>
      </c>
      <c r="W413" s="154">
        <f t="shared" si="42"/>
        <v>930.23980127360699</v>
      </c>
    </row>
    <row r="414" spans="1:23" ht="16" customHeight="1">
      <c r="A414" s="37"/>
      <c r="B414" s="38" t="str">
        <f t="shared" si="37"/>
        <v>51-Cr</v>
      </c>
      <c r="C414" s="39">
        <v>51</v>
      </c>
      <c r="D414" s="40"/>
      <c r="E414" s="39">
        <v>3</v>
      </c>
      <c r="F414" s="39">
        <v>27</v>
      </c>
      <c r="G414" s="39">
        <v>24</v>
      </c>
      <c r="H414" s="39" t="s">
        <v>79</v>
      </c>
      <c r="I414" s="40"/>
      <c r="J414" s="18">
        <v>-51444.76</v>
      </c>
      <c r="K414" s="18">
        <v>1.3129999999999999</v>
      </c>
      <c r="L414" s="18">
        <v>444305.74099999998</v>
      </c>
      <c r="M414" s="18">
        <v>1.3149999999999999</v>
      </c>
      <c r="N414" s="39" t="s">
        <v>28</v>
      </c>
      <c r="O414" s="18">
        <v>-3207.8040000000001</v>
      </c>
      <c r="P414" s="18">
        <v>0.48699999999999999</v>
      </c>
      <c r="Q414" s="18">
        <v>50944771.766999997</v>
      </c>
      <c r="R414" s="18">
        <v>1.41</v>
      </c>
      <c r="S414" s="16">
        <f t="shared" si="38"/>
        <v>50.944771766999999</v>
      </c>
      <c r="T414" s="16">
        <f t="shared" si="40"/>
        <v>47442.471857802026</v>
      </c>
      <c r="U414" s="41">
        <f t="shared" si="39"/>
        <v>8711.8772745098031</v>
      </c>
      <c r="V414" s="18">
        <f t="shared" si="41"/>
        <v>51</v>
      </c>
      <c r="W414" s="154">
        <f t="shared" si="42"/>
        <v>930.2445462314123</v>
      </c>
    </row>
    <row r="415" spans="1:23" ht="16" customHeight="1">
      <c r="A415" s="37"/>
      <c r="B415" s="38" t="str">
        <f t="shared" si="37"/>
        <v>51-Mn</v>
      </c>
      <c r="C415" s="39">
        <v>51</v>
      </c>
      <c r="D415" s="40"/>
      <c r="E415" s="39">
        <v>1</v>
      </c>
      <c r="F415" s="39">
        <v>26</v>
      </c>
      <c r="G415" s="39">
        <v>25</v>
      </c>
      <c r="H415" s="39" t="s">
        <v>84</v>
      </c>
      <c r="I415" s="40"/>
      <c r="J415" s="18">
        <v>-48236.955999999998</v>
      </c>
      <c r="K415" s="18">
        <v>1.339</v>
      </c>
      <c r="L415" s="18">
        <v>440315.58399999997</v>
      </c>
      <c r="M415" s="18">
        <v>1.34</v>
      </c>
      <c r="N415" s="39" t="s">
        <v>28</v>
      </c>
      <c r="O415" s="18">
        <v>-8019.6490000000003</v>
      </c>
      <c r="P415" s="18">
        <v>15.03</v>
      </c>
      <c r="Q415" s="18">
        <v>50948215.487000003</v>
      </c>
      <c r="R415" s="18">
        <v>1.4370000000000001</v>
      </c>
      <c r="S415" s="16">
        <f t="shared" si="38"/>
        <v>50.948215487000006</v>
      </c>
      <c r="T415" s="16">
        <f t="shared" si="40"/>
        <v>47445.1689213032</v>
      </c>
      <c r="U415" s="41">
        <f t="shared" si="39"/>
        <v>8633.6389019607832</v>
      </c>
      <c r="V415" s="18">
        <f t="shared" si="41"/>
        <v>51</v>
      </c>
      <c r="W415" s="154">
        <f t="shared" si="42"/>
        <v>930.29742982947448</v>
      </c>
    </row>
    <row r="416" spans="1:23" ht="16" customHeight="1">
      <c r="A416" s="37"/>
      <c r="B416" s="38" t="str">
        <f t="shared" si="37"/>
        <v>51-Fe</v>
      </c>
      <c r="C416" s="39">
        <v>51</v>
      </c>
      <c r="D416" s="40"/>
      <c r="E416" s="39">
        <v>-1</v>
      </c>
      <c r="F416" s="39">
        <v>25</v>
      </c>
      <c r="G416" s="39">
        <v>26</v>
      </c>
      <c r="H416" s="39" t="s">
        <v>85</v>
      </c>
      <c r="I416" s="39" t="s">
        <v>42</v>
      </c>
      <c r="J416" s="18">
        <v>-40217.307000000001</v>
      </c>
      <c r="K416" s="18">
        <v>15.058999999999999</v>
      </c>
      <c r="L416" s="18">
        <v>431513.58100000001</v>
      </c>
      <c r="M416" s="18">
        <v>15.058999999999999</v>
      </c>
      <c r="N416" s="39" t="s">
        <v>28</v>
      </c>
      <c r="O416" s="18">
        <v>-12943</v>
      </c>
      <c r="P416" s="18">
        <v>150</v>
      </c>
      <c r="Q416" s="18">
        <v>50956824.935999997</v>
      </c>
      <c r="R416" s="18">
        <v>16.166</v>
      </c>
      <c r="S416" s="16">
        <f t="shared" si="38"/>
        <v>50.956824935999997</v>
      </c>
      <c r="T416" s="16">
        <f t="shared" si="40"/>
        <v>47452.677828383836</v>
      </c>
      <c r="U416" s="41">
        <f t="shared" si="39"/>
        <v>8461.0506078431372</v>
      </c>
      <c r="V416" s="18">
        <f t="shared" si="41"/>
        <v>51</v>
      </c>
      <c r="W416" s="154">
        <f t="shared" si="42"/>
        <v>930.4446633016438</v>
      </c>
    </row>
    <row r="417" spans="1:23" ht="16" customHeight="1">
      <c r="A417" s="37"/>
      <c r="B417" s="38" t="str">
        <f t="shared" si="37"/>
        <v>51-Co</v>
      </c>
      <c r="C417" s="39">
        <v>51</v>
      </c>
      <c r="D417" s="40"/>
      <c r="E417" s="39">
        <v>-3</v>
      </c>
      <c r="F417" s="39">
        <v>24</v>
      </c>
      <c r="G417" s="39">
        <v>27</v>
      </c>
      <c r="H417" s="39" t="s">
        <v>86</v>
      </c>
      <c r="I417" s="39" t="s">
        <v>37</v>
      </c>
      <c r="J417" s="18">
        <v>-27274</v>
      </c>
      <c r="K417" s="18">
        <v>149</v>
      </c>
      <c r="L417" s="18">
        <v>417788</v>
      </c>
      <c r="M417" s="18">
        <v>149</v>
      </c>
      <c r="N417" s="39" t="s">
        <v>28</v>
      </c>
      <c r="O417" s="18">
        <v>-15835</v>
      </c>
      <c r="P417" s="18">
        <v>300</v>
      </c>
      <c r="Q417" s="18">
        <v>50970720</v>
      </c>
      <c r="R417" s="18">
        <v>160</v>
      </c>
      <c r="S417" s="16">
        <f t="shared" si="38"/>
        <v>50.97072</v>
      </c>
      <c r="T417" s="16">
        <f t="shared" si="40"/>
        <v>47465.110252087477</v>
      </c>
      <c r="U417" s="41">
        <f t="shared" si="39"/>
        <v>8191.9215686274511</v>
      </c>
      <c r="V417" s="18">
        <f t="shared" si="41"/>
        <v>51</v>
      </c>
      <c r="W417" s="154">
        <f t="shared" si="42"/>
        <v>930.68843631544075</v>
      </c>
    </row>
    <row r="418" spans="1:23" ht="16" customHeight="1">
      <c r="A418" s="37"/>
      <c r="B418" s="38" t="str">
        <f t="shared" si="37"/>
        <v>51-Ni</v>
      </c>
      <c r="C418" s="39">
        <v>51</v>
      </c>
      <c r="D418" s="40"/>
      <c r="E418" s="39">
        <v>-5</v>
      </c>
      <c r="F418" s="39">
        <v>23</v>
      </c>
      <c r="G418" s="39">
        <v>28</v>
      </c>
      <c r="H418" s="39" t="s">
        <v>88</v>
      </c>
      <c r="I418" s="39" t="s">
        <v>37</v>
      </c>
      <c r="J418" s="18">
        <v>-11439</v>
      </c>
      <c r="K418" s="18">
        <v>261</v>
      </c>
      <c r="L418" s="18">
        <v>401170</v>
      </c>
      <c r="M418" s="18">
        <v>261</v>
      </c>
      <c r="N418" s="39" t="s">
        <v>28</v>
      </c>
      <c r="O418" s="18" t="s">
        <v>30</v>
      </c>
      <c r="P418" s="42"/>
      <c r="Q418" s="18">
        <v>50987720</v>
      </c>
      <c r="R418" s="18">
        <v>280</v>
      </c>
      <c r="S418" s="16">
        <f t="shared" si="38"/>
        <v>50.987720000000003</v>
      </c>
      <c r="T418" s="16">
        <f t="shared" si="40"/>
        <v>47480.4349038496</v>
      </c>
      <c r="U418" s="41">
        <f t="shared" si="39"/>
        <v>7866.0784313725489</v>
      </c>
      <c r="V418" s="18">
        <f t="shared" si="41"/>
        <v>51</v>
      </c>
      <c r="W418" s="154">
        <f t="shared" si="42"/>
        <v>930.98891968332555</v>
      </c>
    </row>
    <row r="419" spans="1:23" ht="16" customHeight="1">
      <c r="A419" s="37"/>
      <c r="B419" s="38" t="str">
        <f t="shared" si="37"/>
        <v>52-Ar</v>
      </c>
      <c r="C419" s="39">
        <v>52</v>
      </c>
      <c r="D419" s="39">
        <v>0</v>
      </c>
      <c r="E419" s="39">
        <v>16</v>
      </c>
      <c r="F419" s="39">
        <v>34</v>
      </c>
      <c r="G419" s="39">
        <v>18</v>
      </c>
      <c r="H419" s="39" t="s">
        <v>68</v>
      </c>
      <c r="I419" s="39" t="s">
        <v>37</v>
      </c>
      <c r="J419" s="18">
        <v>-1705</v>
      </c>
      <c r="K419" s="18">
        <v>904</v>
      </c>
      <c r="L419" s="18">
        <v>407331</v>
      </c>
      <c r="M419" s="18">
        <v>904</v>
      </c>
      <c r="N419" s="39" t="s">
        <v>28</v>
      </c>
      <c r="O419" s="18">
        <v>14494</v>
      </c>
      <c r="P419" s="18">
        <v>1142</v>
      </c>
      <c r="Q419" s="18">
        <v>51998170</v>
      </c>
      <c r="R419" s="18">
        <v>970</v>
      </c>
      <c r="S419" s="16">
        <f t="shared" si="38"/>
        <v>51.998170000000002</v>
      </c>
      <c r="T419" s="16">
        <f t="shared" si="40"/>
        <v>48426.770023864483</v>
      </c>
      <c r="U419" s="41">
        <f t="shared" si="39"/>
        <v>7833.2884615384619</v>
      </c>
      <c r="V419" s="18">
        <f t="shared" si="41"/>
        <v>52</v>
      </c>
      <c r="W419" s="154">
        <f t="shared" si="42"/>
        <v>931.28403892047083</v>
      </c>
    </row>
    <row r="420" spans="1:23" ht="16" customHeight="1">
      <c r="A420" s="37"/>
      <c r="B420" s="38" t="str">
        <f t="shared" si="37"/>
        <v>52-K</v>
      </c>
      <c r="C420" s="39">
        <v>52</v>
      </c>
      <c r="D420" s="40"/>
      <c r="E420" s="39">
        <v>14</v>
      </c>
      <c r="F420" s="39">
        <v>33</v>
      </c>
      <c r="G420" s="39">
        <v>19</v>
      </c>
      <c r="H420" s="39" t="s">
        <v>70</v>
      </c>
      <c r="I420" s="39" t="s">
        <v>37</v>
      </c>
      <c r="J420" s="18">
        <v>-16199</v>
      </c>
      <c r="K420" s="18">
        <v>699</v>
      </c>
      <c r="L420" s="18">
        <v>421043</v>
      </c>
      <c r="M420" s="18">
        <v>699</v>
      </c>
      <c r="N420" s="39" t="s">
        <v>28</v>
      </c>
      <c r="O420" s="18">
        <v>16310</v>
      </c>
      <c r="P420" s="18">
        <v>840</v>
      </c>
      <c r="Q420" s="18">
        <v>51982610</v>
      </c>
      <c r="R420" s="18">
        <v>750</v>
      </c>
      <c r="S420" s="16">
        <f t="shared" si="38"/>
        <v>51.982610000000001</v>
      </c>
      <c r="T420" s="16">
        <f t="shared" si="40"/>
        <v>48411.765243527465</v>
      </c>
      <c r="U420" s="41">
        <f t="shared" si="39"/>
        <v>8096.9807692307695</v>
      </c>
      <c r="V420" s="18">
        <f t="shared" si="41"/>
        <v>52</v>
      </c>
      <c r="W420" s="154">
        <f t="shared" si="42"/>
        <v>930.99548545245125</v>
      </c>
    </row>
    <row r="421" spans="1:23" ht="16" customHeight="1">
      <c r="A421" s="37"/>
      <c r="B421" s="38" t="str">
        <f t="shared" si="37"/>
        <v>52-Ca</v>
      </c>
      <c r="C421" s="39">
        <v>52</v>
      </c>
      <c r="D421" s="40"/>
      <c r="E421" s="39">
        <v>12</v>
      </c>
      <c r="F421" s="39">
        <v>32</v>
      </c>
      <c r="G421" s="39">
        <v>20</v>
      </c>
      <c r="H421" s="39" t="s">
        <v>73</v>
      </c>
      <c r="I421" s="39" t="s">
        <v>37</v>
      </c>
      <c r="J421" s="18">
        <v>-32509.135999999999</v>
      </c>
      <c r="K421" s="18">
        <v>465.74700000000001</v>
      </c>
      <c r="L421" s="18">
        <v>436570.85399999999</v>
      </c>
      <c r="M421" s="18">
        <v>465.74700000000001</v>
      </c>
      <c r="N421" s="39" t="s">
        <v>28</v>
      </c>
      <c r="O421" s="18">
        <v>7871.1229999999996</v>
      </c>
      <c r="P421" s="18">
        <v>520.721</v>
      </c>
      <c r="Q421" s="18">
        <v>51965100</v>
      </c>
      <c r="R421" s="18">
        <v>500</v>
      </c>
      <c r="S421" s="16">
        <f t="shared" si="38"/>
        <v>51.9651</v>
      </c>
      <c r="T421" s="16">
        <f t="shared" si="40"/>
        <v>48394.944050641505</v>
      </c>
      <c r="U421" s="41">
        <f t="shared" si="39"/>
        <v>8395.5933461538461</v>
      </c>
      <c r="V421" s="18">
        <f t="shared" si="41"/>
        <v>52</v>
      </c>
      <c r="W421" s="154">
        <f t="shared" si="42"/>
        <v>930.67200097387513</v>
      </c>
    </row>
    <row r="422" spans="1:23" ht="16" customHeight="1">
      <c r="A422" s="37"/>
      <c r="B422" s="38" t="str">
        <f t="shared" si="37"/>
        <v>52-Sc</v>
      </c>
      <c r="C422" s="39">
        <v>52</v>
      </c>
      <c r="D422" s="40"/>
      <c r="E422" s="39">
        <v>10</v>
      </c>
      <c r="F422" s="39">
        <v>31</v>
      </c>
      <c r="G422" s="39">
        <v>21</v>
      </c>
      <c r="H422" s="39" t="s">
        <v>75</v>
      </c>
      <c r="I422" s="39" t="s">
        <v>37</v>
      </c>
      <c r="J422" s="18">
        <v>-40380.258999999998</v>
      </c>
      <c r="K422" s="18">
        <v>232.87299999999999</v>
      </c>
      <c r="L422" s="18">
        <v>443659.62300000002</v>
      </c>
      <c r="M422" s="18">
        <v>232.87299999999999</v>
      </c>
      <c r="N422" s="39" t="s">
        <v>28</v>
      </c>
      <c r="O422" s="18">
        <v>9083.7649999999994</v>
      </c>
      <c r="P422" s="18">
        <v>232.983</v>
      </c>
      <c r="Q422" s="18">
        <v>51956650</v>
      </c>
      <c r="R422" s="18">
        <v>250</v>
      </c>
      <c r="S422" s="16">
        <f t="shared" si="38"/>
        <v>51.956650000000003</v>
      </c>
      <c r="T422" s="16">
        <f t="shared" si="40"/>
        <v>48386.562189905992</v>
      </c>
      <c r="U422" s="41">
        <f t="shared" si="39"/>
        <v>8531.9158269230775</v>
      </c>
      <c r="V422" s="18">
        <f t="shared" si="41"/>
        <v>52</v>
      </c>
      <c r="W422" s="154">
        <f t="shared" si="42"/>
        <v>930.51081134434594</v>
      </c>
    </row>
    <row r="423" spans="1:23" ht="16" customHeight="1">
      <c r="A423" s="37"/>
      <c r="B423" s="38" t="str">
        <f t="shared" si="37"/>
        <v>52-Ti</v>
      </c>
      <c r="C423" s="39">
        <v>52</v>
      </c>
      <c r="D423" s="40"/>
      <c r="E423" s="39">
        <v>8</v>
      </c>
      <c r="F423" s="39">
        <v>30</v>
      </c>
      <c r="G423" s="39">
        <v>22</v>
      </c>
      <c r="H423" s="39" t="s">
        <v>76</v>
      </c>
      <c r="I423" s="39" t="s">
        <v>35</v>
      </c>
      <c r="J423" s="18">
        <v>-49464.023999999998</v>
      </c>
      <c r="K423" s="18">
        <v>7.1379999999999999</v>
      </c>
      <c r="L423" s="18">
        <v>451961.03499999997</v>
      </c>
      <c r="M423" s="18">
        <v>7.1390000000000002</v>
      </c>
      <c r="N423" s="39" t="s">
        <v>28</v>
      </c>
      <c r="O423" s="18">
        <v>1973.385</v>
      </c>
      <c r="P423" s="18">
        <v>7.1639999999999997</v>
      </c>
      <c r="Q423" s="18">
        <v>51946898.174999997</v>
      </c>
      <c r="R423" s="18">
        <v>7.6630000000000003</v>
      </c>
      <c r="S423" s="16">
        <f t="shared" si="38"/>
        <v>51.946898174999994</v>
      </c>
      <c r="T423" s="16">
        <f t="shared" si="40"/>
        <v>48376.967687495329</v>
      </c>
      <c r="U423" s="41">
        <f t="shared" si="39"/>
        <v>8691.5583653846152</v>
      </c>
      <c r="V423" s="18">
        <f t="shared" si="41"/>
        <v>52</v>
      </c>
      <c r="W423" s="154">
        <f t="shared" si="42"/>
        <v>930.32630168260243</v>
      </c>
    </row>
    <row r="424" spans="1:23" ht="16" customHeight="1">
      <c r="A424" s="37"/>
      <c r="B424" s="38" t="str">
        <f t="shared" si="37"/>
        <v>52-V</v>
      </c>
      <c r="C424" s="39">
        <v>52</v>
      </c>
      <c r="D424" s="40"/>
      <c r="E424" s="39">
        <v>6</v>
      </c>
      <c r="F424" s="39">
        <v>29</v>
      </c>
      <c r="G424" s="39">
        <v>23</v>
      </c>
      <c r="H424" s="39" t="s">
        <v>78</v>
      </c>
      <c r="I424" s="39" t="s">
        <v>47</v>
      </c>
      <c r="J424" s="18">
        <v>-51437.409</v>
      </c>
      <c r="K424" s="18">
        <v>1.3260000000000001</v>
      </c>
      <c r="L424" s="18">
        <v>453152.06699999998</v>
      </c>
      <c r="M424" s="18">
        <v>1.3280000000000001</v>
      </c>
      <c r="N424" s="39" t="s">
        <v>28</v>
      </c>
      <c r="O424" s="18">
        <v>3975.3870000000002</v>
      </c>
      <c r="P424" s="18">
        <v>1.1419999999999999</v>
      </c>
      <c r="Q424" s="18">
        <v>51944779.658</v>
      </c>
      <c r="R424" s="18">
        <v>1.4239999999999999</v>
      </c>
      <c r="S424" s="16">
        <f t="shared" si="38"/>
        <v>51.944779658000002</v>
      </c>
      <c r="T424" s="16">
        <f t="shared" si="40"/>
        <v>48374.483562746776</v>
      </c>
      <c r="U424" s="41">
        <f t="shared" si="39"/>
        <v>8714.4628269230761</v>
      </c>
      <c r="V424" s="18">
        <f t="shared" si="41"/>
        <v>52</v>
      </c>
      <c r="W424" s="154">
        <f t="shared" si="42"/>
        <v>930.27853005282259</v>
      </c>
    </row>
    <row r="425" spans="1:23" ht="16" customHeight="1">
      <c r="A425" s="37"/>
      <c r="B425" s="38" t="str">
        <f t="shared" si="37"/>
        <v>52-Cr</v>
      </c>
      <c r="C425" s="39">
        <v>52</v>
      </c>
      <c r="D425" s="40"/>
      <c r="E425" s="39">
        <v>4</v>
      </c>
      <c r="F425" s="39">
        <v>28</v>
      </c>
      <c r="G425" s="39">
        <v>24</v>
      </c>
      <c r="H425" s="39" t="s">
        <v>79</v>
      </c>
      <c r="I425" s="40"/>
      <c r="J425" s="18">
        <v>-55412.796999999999</v>
      </c>
      <c r="K425" s="18">
        <v>1.407</v>
      </c>
      <c r="L425" s="18">
        <v>456345.10100000002</v>
      </c>
      <c r="M425" s="18">
        <v>1.409</v>
      </c>
      <c r="N425" s="39" t="s">
        <v>28</v>
      </c>
      <c r="O425" s="18">
        <v>-4711.6589999999997</v>
      </c>
      <c r="P425" s="18">
        <v>2.02</v>
      </c>
      <c r="Q425" s="18">
        <v>51940511.903999999</v>
      </c>
      <c r="R425" s="18">
        <v>1.5109999999999999</v>
      </c>
      <c r="S425" s="16">
        <f t="shared" si="38"/>
        <v>51.940511903999997</v>
      </c>
      <c r="T425" s="16">
        <f t="shared" si="40"/>
        <v>48369.997437455939</v>
      </c>
      <c r="U425" s="41">
        <f t="shared" si="39"/>
        <v>8775.8673269230767</v>
      </c>
      <c r="V425" s="18">
        <f t="shared" si="41"/>
        <v>52</v>
      </c>
      <c r="W425" s="154">
        <f t="shared" si="42"/>
        <v>930.19225841261425</v>
      </c>
    </row>
    <row r="426" spans="1:23" ht="16" customHeight="1">
      <c r="A426" s="37"/>
      <c r="B426" s="38" t="str">
        <f t="shared" si="37"/>
        <v>52-Mn</v>
      </c>
      <c r="C426" s="39">
        <v>52</v>
      </c>
      <c r="D426" s="40"/>
      <c r="E426" s="39">
        <v>2</v>
      </c>
      <c r="F426" s="39">
        <v>27</v>
      </c>
      <c r="G426" s="39">
        <v>25</v>
      </c>
      <c r="H426" s="39" t="s">
        <v>84</v>
      </c>
      <c r="I426" s="39" t="s">
        <v>48</v>
      </c>
      <c r="J426" s="18">
        <v>-50701.137000000002</v>
      </c>
      <c r="K426" s="18">
        <v>2.359</v>
      </c>
      <c r="L426" s="18">
        <v>450851.08799999999</v>
      </c>
      <c r="M426" s="18">
        <v>2.359</v>
      </c>
      <c r="N426" s="39" t="s">
        <v>28</v>
      </c>
      <c r="O426" s="18">
        <v>-2372</v>
      </c>
      <c r="P426" s="18">
        <v>10</v>
      </c>
      <c r="Q426" s="18">
        <v>51945570.079000004</v>
      </c>
      <c r="R426" s="18">
        <v>2.532</v>
      </c>
      <c r="S426" s="16">
        <f t="shared" si="38"/>
        <v>51.945570079000007</v>
      </c>
      <c r="T426" s="16">
        <f t="shared" si="40"/>
        <v>48374.198355481058</v>
      </c>
      <c r="U426" s="41">
        <f t="shared" si="39"/>
        <v>8670.21323076923</v>
      </c>
      <c r="V426" s="18">
        <f t="shared" si="41"/>
        <v>52</v>
      </c>
      <c r="W426" s="154">
        <f t="shared" si="42"/>
        <v>930.27304529771266</v>
      </c>
    </row>
    <row r="427" spans="1:23" ht="16" customHeight="1">
      <c r="A427" s="37"/>
      <c r="B427" s="38" t="str">
        <f t="shared" si="37"/>
        <v>52-Fe</v>
      </c>
      <c r="C427" s="39">
        <v>52</v>
      </c>
      <c r="D427" s="40"/>
      <c r="E427" s="39">
        <v>0</v>
      </c>
      <c r="F427" s="39">
        <v>26</v>
      </c>
      <c r="G427" s="39">
        <v>26</v>
      </c>
      <c r="H427" s="39" t="s">
        <v>85</v>
      </c>
      <c r="I427" s="39" t="s">
        <v>39</v>
      </c>
      <c r="J427" s="18">
        <v>-48329.137000000002</v>
      </c>
      <c r="K427" s="18">
        <v>10.273999999999999</v>
      </c>
      <c r="L427" s="18">
        <v>447696.73499999999</v>
      </c>
      <c r="M427" s="18">
        <v>10.275</v>
      </c>
      <c r="N427" s="39" t="s">
        <v>28</v>
      </c>
      <c r="O427" s="18">
        <v>-14413</v>
      </c>
      <c r="P427" s="18">
        <v>66</v>
      </c>
      <c r="Q427" s="18">
        <v>51948116.526000001</v>
      </c>
      <c r="R427" s="18">
        <v>11.03</v>
      </c>
      <c r="S427" s="16">
        <f t="shared" si="38"/>
        <v>51.948116526</v>
      </c>
      <c r="T427" s="16">
        <f t="shared" si="40"/>
        <v>48376.059614911945</v>
      </c>
      <c r="U427" s="41">
        <f t="shared" si="39"/>
        <v>8609.552596153846</v>
      </c>
      <c r="V427" s="18">
        <f t="shared" si="41"/>
        <v>52</v>
      </c>
      <c r="W427" s="154">
        <f t="shared" si="42"/>
        <v>930.30883874830658</v>
      </c>
    </row>
    <row r="428" spans="1:23" ht="16" customHeight="1">
      <c r="A428" s="37"/>
      <c r="B428" s="38" t="str">
        <f t="shared" si="37"/>
        <v>52-Co</v>
      </c>
      <c r="C428" s="39">
        <v>52</v>
      </c>
      <c r="D428" s="40"/>
      <c r="E428" s="39">
        <v>-2</v>
      </c>
      <c r="F428" s="39">
        <v>25</v>
      </c>
      <c r="G428" s="39">
        <v>27</v>
      </c>
      <c r="H428" s="39" t="s">
        <v>86</v>
      </c>
      <c r="I428" s="39" t="s">
        <v>37</v>
      </c>
      <c r="J428" s="18">
        <v>-33916</v>
      </c>
      <c r="K428" s="18">
        <v>65</v>
      </c>
      <c r="L428" s="18">
        <v>432501</v>
      </c>
      <c r="M428" s="18">
        <v>65</v>
      </c>
      <c r="N428" s="39" t="s">
        <v>28</v>
      </c>
      <c r="O428" s="18">
        <v>-11262</v>
      </c>
      <c r="P428" s="18">
        <v>106</v>
      </c>
      <c r="Q428" s="18">
        <v>51963590</v>
      </c>
      <c r="R428" s="18">
        <v>70</v>
      </c>
      <c r="S428" s="16">
        <f t="shared" si="38"/>
        <v>51.963590000000003</v>
      </c>
      <c r="T428" s="16">
        <f t="shared" si="40"/>
        <v>48389.962317452177</v>
      </c>
      <c r="U428" s="41">
        <f t="shared" si="39"/>
        <v>8317.3269230769238</v>
      </c>
      <c r="V428" s="18">
        <f t="shared" si="41"/>
        <v>52</v>
      </c>
      <c r="W428" s="154">
        <f t="shared" si="42"/>
        <v>930.57619841254188</v>
      </c>
    </row>
    <row r="429" spans="1:23" ht="16" customHeight="1">
      <c r="A429" s="37"/>
      <c r="B429" s="38" t="str">
        <f t="shared" si="37"/>
        <v>52-Ni</v>
      </c>
      <c r="C429" s="39">
        <v>52</v>
      </c>
      <c r="D429" s="40"/>
      <c r="E429" s="39">
        <v>-4</v>
      </c>
      <c r="F429" s="39">
        <v>24</v>
      </c>
      <c r="G429" s="39">
        <v>28</v>
      </c>
      <c r="H429" s="39" t="s">
        <v>88</v>
      </c>
      <c r="I429" s="39" t="s">
        <v>37</v>
      </c>
      <c r="J429" s="18">
        <v>-22654</v>
      </c>
      <c r="K429" s="18">
        <v>84</v>
      </c>
      <c r="L429" s="18">
        <v>420457</v>
      </c>
      <c r="M429" s="18">
        <v>84</v>
      </c>
      <c r="N429" s="39" t="s">
        <v>28</v>
      </c>
      <c r="O429" s="18">
        <v>-20027</v>
      </c>
      <c r="P429" s="18">
        <v>274</v>
      </c>
      <c r="Q429" s="18">
        <v>51975680</v>
      </c>
      <c r="R429" s="18">
        <v>90</v>
      </c>
      <c r="S429" s="16">
        <f t="shared" si="38"/>
        <v>51.975679999999997</v>
      </c>
      <c r="T429" s="16">
        <f t="shared" si="40"/>
        <v>48400.713335565444</v>
      </c>
      <c r="U429" s="41">
        <f t="shared" si="39"/>
        <v>8085.7115384615381</v>
      </c>
      <c r="V429" s="18">
        <f t="shared" si="41"/>
        <v>52</v>
      </c>
      <c r="W429" s="154">
        <f t="shared" si="42"/>
        <v>930.78294876087398</v>
      </c>
    </row>
    <row r="430" spans="1:23" ht="16" customHeight="1">
      <c r="A430" s="37"/>
      <c r="B430" s="38" t="str">
        <f t="shared" si="37"/>
        <v>52-Cu</v>
      </c>
      <c r="C430" s="39">
        <v>52</v>
      </c>
      <c r="D430" s="40"/>
      <c r="E430" s="39">
        <v>-6</v>
      </c>
      <c r="F430" s="39">
        <v>23</v>
      </c>
      <c r="G430" s="39">
        <v>29</v>
      </c>
      <c r="H430" s="39" t="s">
        <v>90</v>
      </c>
      <c r="I430" s="39" t="s">
        <v>37</v>
      </c>
      <c r="J430" s="18">
        <v>-2627</v>
      </c>
      <c r="K430" s="18">
        <v>261</v>
      </c>
      <c r="L430" s="18">
        <v>399647</v>
      </c>
      <c r="M430" s="18">
        <v>261</v>
      </c>
      <c r="N430" s="39" t="s">
        <v>28</v>
      </c>
      <c r="O430" s="18" t="s">
        <v>30</v>
      </c>
      <c r="P430" s="42"/>
      <c r="Q430" s="18">
        <v>51997180</v>
      </c>
      <c r="R430" s="18">
        <v>280</v>
      </c>
      <c r="S430" s="16">
        <f t="shared" si="38"/>
        <v>51.99718</v>
      </c>
      <c r="T430" s="16">
        <f t="shared" si="40"/>
        <v>48420.229708594343</v>
      </c>
      <c r="U430" s="41">
        <f t="shared" si="39"/>
        <v>7685.5192307692305</v>
      </c>
      <c r="V430" s="18">
        <f t="shared" si="41"/>
        <v>52</v>
      </c>
      <c r="W430" s="154">
        <f t="shared" si="42"/>
        <v>931.15826362681423</v>
      </c>
    </row>
    <row r="431" spans="1:23" ht="16" customHeight="1">
      <c r="A431" s="37"/>
      <c r="B431" s="38" t="str">
        <f t="shared" si="37"/>
        <v>53-Ar</v>
      </c>
      <c r="C431" s="39">
        <v>53</v>
      </c>
      <c r="D431" s="39">
        <v>0</v>
      </c>
      <c r="E431" s="39">
        <v>17</v>
      </c>
      <c r="F431" s="39">
        <v>35</v>
      </c>
      <c r="G431" s="39">
        <v>18</v>
      </c>
      <c r="H431" s="39" t="s">
        <v>68</v>
      </c>
      <c r="I431" s="39" t="s">
        <v>37</v>
      </c>
      <c r="J431" s="18">
        <v>5800</v>
      </c>
      <c r="K431" s="18">
        <v>1000</v>
      </c>
      <c r="L431" s="18">
        <v>407897</v>
      </c>
      <c r="M431" s="18">
        <v>1000</v>
      </c>
      <c r="N431" s="39" t="s">
        <v>28</v>
      </c>
      <c r="O431" s="18">
        <v>17798</v>
      </c>
      <c r="P431" s="18">
        <v>1220</v>
      </c>
      <c r="Q431" s="18">
        <v>53006227</v>
      </c>
      <c r="R431" s="18">
        <v>1074</v>
      </c>
      <c r="S431" s="16">
        <f t="shared" si="38"/>
        <v>53.006227000000003</v>
      </c>
      <c r="T431" s="16">
        <f t="shared" si="40"/>
        <v>49365.768682757734</v>
      </c>
      <c r="U431" s="41">
        <f t="shared" si="39"/>
        <v>7696.1698113207549</v>
      </c>
      <c r="V431" s="18">
        <f t="shared" si="41"/>
        <v>53</v>
      </c>
      <c r="W431" s="154">
        <f t="shared" si="42"/>
        <v>931.42959778788179</v>
      </c>
    </row>
    <row r="432" spans="1:23" ht="16" customHeight="1">
      <c r="A432" s="37"/>
      <c r="B432" s="38" t="str">
        <f t="shared" si="37"/>
        <v>53-K</v>
      </c>
      <c r="C432" s="39">
        <v>53</v>
      </c>
      <c r="D432" s="40"/>
      <c r="E432" s="39">
        <v>15</v>
      </c>
      <c r="F432" s="39">
        <v>34</v>
      </c>
      <c r="G432" s="39">
        <v>19</v>
      </c>
      <c r="H432" s="39" t="s">
        <v>70</v>
      </c>
      <c r="I432" s="39" t="s">
        <v>37</v>
      </c>
      <c r="J432" s="18">
        <v>-11998</v>
      </c>
      <c r="K432" s="18">
        <v>699</v>
      </c>
      <c r="L432" s="18">
        <v>424913</v>
      </c>
      <c r="M432" s="18">
        <v>699</v>
      </c>
      <c r="N432" s="39" t="s">
        <v>28</v>
      </c>
      <c r="O432" s="18">
        <v>15901</v>
      </c>
      <c r="P432" s="18">
        <v>861</v>
      </c>
      <c r="Q432" s="18">
        <v>52987120</v>
      </c>
      <c r="R432" s="18">
        <v>750</v>
      </c>
      <c r="S432" s="16">
        <f t="shared" si="38"/>
        <v>52.987119999999997</v>
      </c>
      <c r="T432" s="16">
        <f t="shared" si="40"/>
        <v>49347.459894568885</v>
      </c>
      <c r="U432" s="41">
        <f t="shared" si="39"/>
        <v>8017.2264150943392</v>
      </c>
      <c r="V432" s="18">
        <f t="shared" si="41"/>
        <v>53</v>
      </c>
      <c r="W432" s="154">
        <f t="shared" si="42"/>
        <v>931.08414895412989</v>
      </c>
    </row>
    <row r="433" spans="1:23" ht="16" customHeight="1">
      <c r="A433" s="37"/>
      <c r="B433" s="38" t="str">
        <f t="shared" si="37"/>
        <v>53-Ca</v>
      </c>
      <c r="C433" s="39">
        <v>53</v>
      </c>
      <c r="D433" s="40"/>
      <c r="E433" s="39">
        <v>13</v>
      </c>
      <c r="F433" s="39">
        <v>33</v>
      </c>
      <c r="G433" s="39">
        <v>20</v>
      </c>
      <c r="H433" s="39" t="s">
        <v>73</v>
      </c>
      <c r="I433" s="39" t="s">
        <v>37</v>
      </c>
      <c r="J433" s="18">
        <v>-27898</v>
      </c>
      <c r="K433" s="18">
        <v>503</v>
      </c>
      <c r="L433" s="18">
        <v>440031</v>
      </c>
      <c r="M433" s="18">
        <v>503</v>
      </c>
      <c r="N433" s="39" t="s">
        <v>28</v>
      </c>
      <c r="O433" s="18">
        <v>10069</v>
      </c>
      <c r="P433" s="18">
        <v>585</v>
      </c>
      <c r="Q433" s="18">
        <v>52970050</v>
      </c>
      <c r="R433" s="18">
        <v>540</v>
      </c>
      <c r="S433" s="16">
        <f t="shared" si="38"/>
        <v>52.970050000000001</v>
      </c>
      <c r="T433" s="16">
        <f t="shared" si="40"/>
        <v>49331.048558873452</v>
      </c>
      <c r="U433" s="41">
        <f t="shared" si="39"/>
        <v>8302.4716981132078</v>
      </c>
      <c r="V433" s="18">
        <f t="shared" si="41"/>
        <v>53</v>
      </c>
      <c r="W433" s="154">
        <f t="shared" si="42"/>
        <v>930.77450111081987</v>
      </c>
    </row>
    <row r="434" spans="1:23" ht="16" customHeight="1">
      <c r="A434" s="37"/>
      <c r="B434" s="38" t="str">
        <f t="shared" si="37"/>
        <v>53-Sc</v>
      </c>
      <c r="C434" s="39">
        <v>53</v>
      </c>
      <c r="D434" s="40"/>
      <c r="E434" s="39">
        <v>11</v>
      </c>
      <c r="F434" s="39">
        <v>32</v>
      </c>
      <c r="G434" s="39">
        <v>21</v>
      </c>
      <c r="H434" s="39" t="s">
        <v>75</v>
      </c>
      <c r="I434" s="39" t="s">
        <v>37</v>
      </c>
      <c r="J434" s="18">
        <v>-37968</v>
      </c>
      <c r="K434" s="18">
        <v>298</v>
      </c>
      <c r="L434" s="18">
        <v>449318</v>
      </c>
      <c r="M434" s="18">
        <v>298</v>
      </c>
      <c r="N434" s="39" t="s">
        <v>28</v>
      </c>
      <c r="O434" s="18">
        <v>8857</v>
      </c>
      <c r="P434" s="18">
        <v>314</v>
      </c>
      <c r="Q434" s="18">
        <v>52959240</v>
      </c>
      <c r="R434" s="18">
        <v>320</v>
      </c>
      <c r="S434" s="16">
        <f t="shared" si="38"/>
        <v>52.959240000000001</v>
      </c>
      <c r="T434" s="16">
        <f t="shared" si="40"/>
        <v>49320.468373206924</v>
      </c>
      <c r="U434" s="41">
        <f t="shared" si="39"/>
        <v>8477.6981132075471</v>
      </c>
      <c r="V434" s="18">
        <f t="shared" si="41"/>
        <v>53</v>
      </c>
      <c r="W434" s="154">
        <f t="shared" si="42"/>
        <v>930.57487496616841</v>
      </c>
    </row>
    <row r="435" spans="1:23" ht="16" customHeight="1">
      <c r="A435" s="37"/>
      <c r="B435" s="38" t="str">
        <f t="shared" si="37"/>
        <v>53-Ti</v>
      </c>
      <c r="C435" s="39">
        <v>53</v>
      </c>
      <c r="D435" s="40"/>
      <c r="E435" s="39">
        <v>9</v>
      </c>
      <c r="F435" s="39">
        <v>31</v>
      </c>
      <c r="G435" s="39">
        <v>22</v>
      </c>
      <c r="H435" s="39" t="s">
        <v>76</v>
      </c>
      <c r="I435" s="39" t="s">
        <v>40</v>
      </c>
      <c r="J435" s="18">
        <v>-46824.603999999999</v>
      </c>
      <c r="K435" s="18">
        <v>100.05800000000001</v>
      </c>
      <c r="L435" s="18">
        <v>457392.93800000002</v>
      </c>
      <c r="M435" s="18">
        <v>100.05800000000001</v>
      </c>
      <c r="N435" s="39" t="s">
        <v>28</v>
      </c>
      <c r="O435" s="18">
        <v>5020</v>
      </c>
      <c r="P435" s="18">
        <v>100</v>
      </c>
      <c r="Q435" s="18">
        <v>52949731.708999999</v>
      </c>
      <c r="R435" s="18">
        <v>107.416</v>
      </c>
      <c r="S435" s="16">
        <f t="shared" si="38"/>
        <v>52.949731708999998</v>
      </c>
      <c r="T435" s="16">
        <f t="shared" si="40"/>
        <v>49311.100721162264</v>
      </c>
      <c r="U435" s="41">
        <f t="shared" si="39"/>
        <v>8630.0554339622649</v>
      </c>
      <c r="V435" s="18">
        <f t="shared" si="41"/>
        <v>53</v>
      </c>
      <c r="W435" s="154">
        <f t="shared" si="42"/>
        <v>930.39812681438229</v>
      </c>
    </row>
    <row r="436" spans="1:23" ht="16" customHeight="1">
      <c r="A436" s="37"/>
      <c r="B436" s="38" t="str">
        <f t="shared" si="37"/>
        <v>53-V</v>
      </c>
      <c r="C436" s="39">
        <v>53</v>
      </c>
      <c r="D436" s="40"/>
      <c r="E436" s="39">
        <v>7</v>
      </c>
      <c r="F436" s="39">
        <v>30</v>
      </c>
      <c r="G436" s="39">
        <v>23</v>
      </c>
      <c r="H436" s="39" t="s">
        <v>78</v>
      </c>
      <c r="I436" s="39" t="s">
        <v>74</v>
      </c>
      <c r="J436" s="18">
        <v>-51844.603999999999</v>
      </c>
      <c r="K436" s="18">
        <v>3.3980000000000001</v>
      </c>
      <c r="L436" s="18">
        <v>461630.58500000002</v>
      </c>
      <c r="M436" s="18">
        <v>3.3980000000000001</v>
      </c>
      <c r="N436" s="39" t="s">
        <v>28</v>
      </c>
      <c r="O436" s="18">
        <v>3436.0340000000001</v>
      </c>
      <c r="P436" s="18">
        <v>3.11</v>
      </c>
      <c r="Q436" s="18">
        <v>52944342.516999997</v>
      </c>
      <c r="R436" s="18">
        <v>3.6480000000000001</v>
      </c>
      <c r="S436" s="16">
        <f t="shared" si="38"/>
        <v>52.944342516999995</v>
      </c>
      <c r="T436" s="16">
        <f t="shared" si="40"/>
        <v>49305.569983534988</v>
      </c>
      <c r="U436" s="41">
        <f t="shared" si="39"/>
        <v>8710.0110377358487</v>
      </c>
      <c r="V436" s="18">
        <f t="shared" si="41"/>
        <v>53</v>
      </c>
      <c r="W436" s="154">
        <f t="shared" si="42"/>
        <v>930.29377327424504</v>
      </c>
    </row>
    <row r="437" spans="1:23" ht="16" customHeight="1">
      <c r="A437" s="37"/>
      <c r="B437" s="38" t="str">
        <f t="shared" si="37"/>
        <v>53-Cr</v>
      </c>
      <c r="C437" s="39">
        <v>53</v>
      </c>
      <c r="D437" s="40"/>
      <c r="E437" s="39">
        <v>5</v>
      </c>
      <c r="F437" s="39">
        <v>29</v>
      </c>
      <c r="G437" s="39">
        <v>24</v>
      </c>
      <c r="H437" s="39" t="s">
        <v>79</v>
      </c>
      <c r="I437" s="40"/>
      <c r="J437" s="18">
        <v>-55280.637999999999</v>
      </c>
      <c r="K437" s="18">
        <v>1.403</v>
      </c>
      <c r="L437" s="18">
        <v>464284.26500000001</v>
      </c>
      <c r="M437" s="18">
        <v>1.4039999999999999</v>
      </c>
      <c r="N437" s="39" t="s">
        <v>28</v>
      </c>
      <c r="O437" s="18">
        <v>-597.01300000000003</v>
      </c>
      <c r="P437" s="18">
        <v>0.442</v>
      </c>
      <c r="Q437" s="18">
        <v>52940653.781000003</v>
      </c>
      <c r="R437" s="18">
        <v>1.506</v>
      </c>
      <c r="S437" s="16">
        <f t="shared" si="38"/>
        <v>52.940653781000002</v>
      </c>
      <c r="T437" s="16">
        <f t="shared" si="40"/>
        <v>49301.623209814039</v>
      </c>
      <c r="U437" s="41">
        <f t="shared" si="39"/>
        <v>8760.0804716981129</v>
      </c>
      <c r="V437" s="18">
        <f t="shared" si="41"/>
        <v>53</v>
      </c>
      <c r="W437" s="154">
        <f t="shared" si="42"/>
        <v>930.21930584554786</v>
      </c>
    </row>
    <row r="438" spans="1:23" ht="16" customHeight="1">
      <c r="A438" s="37"/>
      <c r="B438" s="38" t="str">
        <f t="shared" si="37"/>
        <v>53-Mn</v>
      </c>
      <c r="C438" s="39">
        <v>53</v>
      </c>
      <c r="D438" s="40"/>
      <c r="E438" s="39">
        <v>3</v>
      </c>
      <c r="F438" s="39">
        <v>28</v>
      </c>
      <c r="G438" s="39">
        <v>25</v>
      </c>
      <c r="H438" s="39" t="s">
        <v>84</v>
      </c>
      <c r="I438" s="40"/>
      <c r="J438" s="18">
        <v>-54683.625</v>
      </c>
      <c r="K438" s="18">
        <v>1.4379999999999999</v>
      </c>
      <c r="L438" s="18">
        <v>462904.89899999998</v>
      </c>
      <c r="M438" s="18">
        <v>1.4390000000000001</v>
      </c>
      <c r="N438" s="39" t="s">
        <v>28</v>
      </c>
      <c r="O438" s="18">
        <v>-3742.3519999999999</v>
      </c>
      <c r="P438" s="18">
        <v>1.7410000000000001</v>
      </c>
      <c r="Q438" s="18">
        <v>52941294.702</v>
      </c>
      <c r="R438" s="18">
        <v>1.544</v>
      </c>
      <c r="S438" s="16">
        <f t="shared" si="38"/>
        <v>52.941294702</v>
      </c>
      <c r="T438" s="16">
        <f t="shared" si="40"/>
        <v>49301.709483943021</v>
      </c>
      <c r="U438" s="41">
        <f t="shared" si="39"/>
        <v>8734.0546981132065</v>
      </c>
      <c r="V438" s="18">
        <f t="shared" si="41"/>
        <v>53</v>
      </c>
      <c r="W438" s="154">
        <f t="shared" si="42"/>
        <v>930.22093365930232</v>
      </c>
    </row>
    <row r="439" spans="1:23" ht="16" customHeight="1">
      <c r="A439" s="37"/>
      <c r="B439" s="38" t="str">
        <f t="shared" si="37"/>
        <v>53-Fe</v>
      </c>
      <c r="C439" s="39">
        <v>53</v>
      </c>
      <c r="D439" s="40"/>
      <c r="E439" s="39">
        <v>1</v>
      </c>
      <c r="F439" s="39">
        <v>27</v>
      </c>
      <c r="G439" s="39">
        <v>26</v>
      </c>
      <c r="H439" s="39" t="s">
        <v>85</v>
      </c>
      <c r="I439" s="39" t="s">
        <v>69</v>
      </c>
      <c r="J439" s="18">
        <v>-50941.273000000001</v>
      </c>
      <c r="K439" s="18">
        <v>2.1059999999999999</v>
      </c>
      <c r="L439" s="18">
        <v>458380.19400000002</v>
      </c>
      <c r="M439" s="18">
        <v>2.1070000000000002</v>
      </c>
      <c r="N439" s="39" t="s">
        <v>28</v>
      </c>
      <c r="O439" s="18">
        <v>-8302.1280000000006</v>
      </c>
      <c r="P439" s="18">
        <v>18.085999999999999</v>
      </c>
      <c r="Q439" s="18">
        <v>52945312.281999998</v>
      </c>
      <c r="R439" s="18">
        <v>2.2599999999999998</v>
      </c>
      <c r="S439" s="16">
        <f t="shared" si="38"/>
        <v>52.945312281999996</v>
      </c>
      <c r="T439" s="16">
        <f t="shared" si="40"/>
        <v>49304.941094369991</v>
      </c>
      <c r="U439" s="41">
        <f t="shared" si="39"/>
        <v>8648.6829056603783</v>
      </c>
      <c r="V439" s="18">
        <f t="shared" si="41"/>
        <v>53</v>
      </c>
      <c r="W439" s="154">
        <f t="shared" si="42"/>
        <v>930.2819074409432</v>
      </c>
    </row>
    <row r="440" spans="1:23" ht="16" customHeight="1">
      <c r="A440" s="37"/>
      <c r="B440" s="38" t="str">
        <f t="shared" si="37"/>
        <v>53-Co</v>
      </c>
      <c r="C440" s="39">
        <v>53</v>
      </c>
      <c r="D440" s="40"/>
      <c r="E440" s="39">
        <v>-1</v>
      </c>
      <c r="F440" s="39">
        <v>26</v>
      </c>
      <c r="G440" s="39">
        <v>27</v>
      </c>
      <c r="H440" s="39" t="s">
        <v>86</v>
      </c>
      <c r="I440" s="39" t="s">
        <v>52</v>
      </c>
      <c r="J440" s="18">
        <v>-42639.144999999997</v>
      </c>
      <c r="K440" s="18">
        <v>18.058</v>
      </c>
      <c r="L440" s="18">
        <v>449295.712</v>
      </c>
      <c r="M440" s="18">
        <v>18.058</v>
      </c>
      <c r="N440" s="39" t="s">
        <v>28</v>
      </c>
      <c r="O440" s="18">
        <v>-13260</v>
      </c>
      <c r="P440" s="18">
        <v>159</v>
      </c>
      <c r="Q440" s="18">
        <v>52954224.984999999</v>
      </c>
      <c r="R440" s="18">
        <v>19.385999999999999</v>
      </c>
      <c r="S440" s="16">
        <f t="shared" si="38"/>
        <v>52.954224984999996</v>
      </c>
      <c r="T440" s="16">
        <f t="shared" si="40"/>
        <v>49312.732480615305</v>
      </c>
      <c r="U440" s="41">
        <f t="shared" si="39"/>
        <v>8477.2775849056598</v>
      </c>
      <c r="V440" s="18">
        <f t="shared" si="41"/>
        <v>53</v>
      </c>
      <c r="W440" s="154">
        <f t="shared" si="42"/>
        <v>930.4289147285906</v>
      </c>
    </row>
    <row r="441" spans="1:23" ht="16" customHeight="1">
      <c r="A441" s="37"/>
      <c r="B441" s="38" t="str">
        <f t="shared" si="37"/>
        <v>53-Ni</v>
      </c>
      <c r="C441" s="39">
        <v>53</v>
      </c>
      <c r="D441" s="40"/>
      <c r="E441" s="39">
        <v>-3</v>
      </c>
      <c r="F441" s="39">
        <v>25</v>
      </c>
      <c r="G441" s="39">
        <v>28</v>
      </c>
      <c r="H441" s="39" t="s">
        <v>88</v>
      </c>
      <c r="I441" s="39" t="s">
        <v>37</v>
      </c>
      <c r="J441" s="18">
        <v>-29379</v>
      </c>
      <c r="K441" s="18">
        <v>158</v>
      </c>
      <c r="L441" s="18">
        <v>435254</v>
      </c>
      <c r="M441" s="18">
        <v>158</v>
      </c>
      <c r="N441" s="39" t="s">
        <v>28</v>
      </c>
      <c r="O441" s="18">
        <v>-15919</v>
      </c>
      <c r="P441" s="18">
        <v>305</v>
      </c>
      <c r="Q441" s="18">
        <v>52968460</v>
      </c>
      <c r="R441" s="18">
        <v>170</v>
      </c>
      <c r="S441" s="16">
        <f t="shared" si="38"/>
        <v>52.96846</v>
      </c>
      <c r="T441" s="16">
        <f t="shared" si="40"/>
        <v>49325.481566504808</v>
      </c>
      <c r="U441" s="41">
        <f t="shared" si="39"/>
        <v>8212.3396226415098</v>
      </c>
      <c r="V441" s="18">
        <f t="shared" si="41"/>
        <v>53</v>
      </c>
      <c r="W441" s="154">
        <f t="shared" si="42"/>
        <v>930.66946351895865</v>
      </c>
    </row>
    <row r="442" spans="1:23" ht="16" customHeight="1">
      <c r="A442" s="37"/>
      <c r="B442" s="38" t="str">
        <f t="shared" si="37"/>
        <v>53-Cu</v>
      </c>
      <c r="C442" s="39">
        <v>53</v>
      </c>
      <c r="D442" s="40"/>
      <c r="E442" s="39">
        <v>-5</v>
      </c>
      <c r="F442" s="39">
        <v>24</v>
      </c>
      <c r="G442" s="39">
        <v>29</v>
      </c>
      <c r="H442" s="39" t="s">
        <v>90</v>
      </c>
      <c r="I442" s="39" t="s">
        <v>37</v>
      </c>
      <c r="J442" s="18">
        <v>-13460</v>
      </c>
      <c r="K442" s="18">
        <v>261</v>
      </c>
      <c r="L442" s="18">
        <v>418552</v>
      </c>
      <c r="M442" s="18">
        <v>261</v>
      </c>
      <c r="N442" s="39" t="s">
        <v>28</v>
      </c>
      <c r="O442" s="18" t="s">
        <v>30</v>
      </c>
      <c r="P442" s="42"/>
      <c r="Q442" s="18">
        <v>52985550</v>
      </c>
      <c r="R442" s="18">
        <v>280</v>
      </c>
      <c r="S442" s="16">
        <f t="shared" si="38"/>
        <v>52.985550000000003</v>
      </c>
      <c r="T442" s="16">
        <f t="shared" si="40"/>
        <v>49340.890052692273</v>
      </c>
      <c r="U442" s="41">
        <f t="shared" si="39"/>
        <v>7897.2075471698117</v>
      </c>
      <c r="V442" s="18">
        <f t="shared" si="41"/>
        <v>53</v>
      </c>
      <c r="W442" s="154">
        <f t="shared" si="42"/>
        <v>930.96018967343912</v>
      </c>
    </row>
    <row r="443" spans="1:23" ht="16" customHeight="1">
      <c r="A443" s="37"/>
      <c r="B443" s="38" t="str">
        <f t="shared" si="37"/>
        <v>54-K</v>
      </c>
      <c r="C443" s="39">
        <v>54</v>
      </c>
      <c r="D443" s="39">
        <v>0</v>
      </c>
      <c r="E443" s="39">
        <v>16</v>
      </c>
      <c r="F443" s="39">
        <v>35</v>
      </c>
      <c r="G443" s="39">
        <v>19</v>
      </c>
      <c r="H443" s="39" t="s">
        <v>70</v>
      </c>
      <c r="I443" s="39" t="s">
        <v>37</v>
      </c>
      <c r="J443" s="18">
        <v>-5598</v>
      </c>
      <c r="K443" s="18">
        <v>904</v>
      </c>
      <c r="L443" s="18">
        <v>426585</v>
      </c>
      <c r="M443" s="18">
        <v>904</v>
      </c>
      <c r="N443" s="39" t="s">
        <v>28</v>
      </c>
      <c r="O443" s="18">
        <v>17987</v>
      </c>
      <c r="P443" s="18">
        <v>1142</v>
      </c>
      <c r="Q443" s="18">
        <v>53993990</v>
      </c>
      <c r="R443" s="18">
        <v>970</v>
      </c>
      <c r="S443" s="16">
        <f t="shared" si="38"/>
        <v>53.993989999999997</v>
      </c>
      <c r="T443" s="16">
        <f t="shared" si="40"/>
        <v>50285.352870541319</v>
      </c>
      <c r="U443" s="41">
        <f t="shared" si="39"/>
        <v>7899.7222222222226</v>
      </c>
      <c r="V443" s="18">
        <f t="shared" si="41"/>
        <v>54</v>
      </c>
      <c r="W443" s="154">
        <f t="shared" si="42"/>
        <v>931.21023834335779</v>
      </c>
    </row>
    <row r="444" spans="1:23" ht="16" customHeight="1">
      <c r="A444" s="37"/>
      <c r="B444" s="38" t="str">
        <f t="shared" si="37"/>
        <v>54-Ca</v>
      </c>
      <c r="C444" s="39">
        <v>54</v>
      </c>
      <c r="D444" s="40"/>
      <c r="E444" s="39">
        <v>14</v>
      </c>
      <c r="F444" s="39">
        <v>34</v>
      </c>
      <c r="G444" s="39">
        <v>20</v>
      </c>
      <c r="H444" s="39" t="s">
        <v>73</v>
      </c>
      <c r="I444" s="39" t="s">
        <v>37</v>
      </c>
      <c r="J444" s="18">
        <v>-23585</v>
      </c>
      <c r="K444" s="18">
        <v>699</v>
      </c>
      <c r="L444" s="18">
        <v>443790</v>
      </c>
      <c r="M444" s="18">
        <v>699</v>
      </c>
      <c r="N444" s="39" t="s">
        <v>28</v>
      </c>
      <c r="O444" s="18">
        <v>10880</v>
      </c>
      <c r="P444" s="18">
        <v>840</v>
      </c>
      <c r="Q444" s="18">
        <v>53974680</v>
      </c>
      <c r="R444" s="18">
        <v>750</v>
      </c>
      <c r="S444" s="16">
        <f t="shared" si="38"/>
        <v>53.974679999999999</v>
      </c>
      <c r="T444" s="16">
        <f t="shared" si="40"/>
        <v>50266.854989148655</v>
      </c>
      <c r="U444" s="41">
        <f t="shared" si="39"/>
        <v>8218.3333333333339</v>
      </c>
      <c r="V444" s="18">
        <f t="shared" si="41"/>
        <v>54</v>
      </c>
      <c r="W444" s="154">
        <f t="shared" si="42"/>
        <v>930.8676849842343</v>
      </c>
    </row>
    <row r="445" spans="1:23" ht="16" customHeight="1">
      <c r="A445" s="37"/>
      <c r="B445" s="38" t="str">
        <f t="shared" si="37"/>
        <v>54-Sc</v>
      </c>
      <c r="C445" s="39">
        <v>54</v>
      </c>
      <c r="D445" s="40"/>
      <c r="E445" s="39">
        <v>12</v>
      </c>
      <c r="F445" s="39">
        <v>33</v>
      </c>
      <c r="G445" s="39">
        <v>21</v>
      </c>
      <c r="H445" s="39" t="s">
        <v>75</v>
      </c>
      <c r="I445" s="39" t="s">
        <v>37</v>
      </c>
      <c r="J445" s="18">
        <v>-34465.273000000001</v>
      </c>
      <c r="K445" s="18">
        <v>465.74700000000001</v>
      </c>
      <c r="L445" s="18">
        <v>453887.283</v>
      </c>
      <c r="M445" s="18">
        <v>465.74700000000001</v>
      </c>
      <c r="N445" s="39" t="s">
        <v>28</v>
      </c>
      <c r="O445" s="18">
        <v>11299.021000000001</v>
      </c>
      <c r="P445" s="18">
        <v>520.721</v>
      </c>
      <c r="Q445" s="18">
        <v>53963000</v>
      </c>
      <c r="R445" s="18">
        <v>500</v>
      </c>
      <c r="S445" s="16">
        <f t="shared" si="38"/>
        <v>53.963000000000001</v>
      </c>
      <c r="T445" s="16">
        <f t="shared" si="40"/>
        <v>50255.464404037215</v>
      </c>
      <c r="U445" s="41">
        <f t="shared" si="39"/>
        <v>8405.3200555555559</v>
      </c>
      <c r="V445" s="18">
        <f t="shared" si="41"/>
        <v>54</v>
      </c>
      <c r="W445" s="154">
        <f t="shared" si="42"/>
        <v>930.65674822291135</v>
      </c>
    </row>
    <row r="446" spans="1:23" ht="16" customHeight="1">
      <c r="A446" s="37"/>
      <c r="B446" s="38" t="str">
        <f t="shared" si="37"/>
        <v>54-Ti</v>
      </c>
      <c r="C446" s="39">
        <v>54</v>
      </c>
      <c r="D446" s="40"/>
      <c r="E446" s="39">
        <v>10</v>
      </c>
      <c r="F446" s="39">
        <v>32</v>
      </c>
      <c r="G446" s="39">
        <v>22</v>
      </c>
      <c r="H446" s="39" t="s">
        <v>76</v>
      </c>
      <c r="I446" s="39" t="s">
        <v>37</v>
      </c>
      <c r="J446" s="18">
        <v>-45764.292999999998</v>
      </c>
      <c r="K446" s="18">
        <v>232.87299999999999</v>
      </c>
      <c r="L446" s="18">
        <v>464403.95</v>
      </c>
      <c r="M446" s="18">
        <v>232.87299999999999</v>
      </c>
      <c r="N446" s="39" t="s">
        <v>28</v>
      </c>
      <c r="O446" s="18">
        <v>4122.4369999999999</v>
      </c>
      <c r="P446" s="18">
        <v>233.36</v>
      </c>
      <c r="Q446" s="18">
        <v>53950870</v>
      </c>
      <c r="R446" s="18">
        <v>250</v>
      </c>
      <c r="S446" s="16">
        <f t="shared" si="38"/>
        <v>53.950870000000002</v>
      </c>
      <c r="T446" s="16">
        <f t="shared" si="40"/>
        <v>50243.654646799092</v>
      </c>
      <c r="U446" s="41">
        <f t="shared" si="39"/>
        <v>8600.0731481481489</v>
      </c>
      <c r="V446" s="18">
        <f t="shared" si="41"/>
        <v>54</v>
      </c>
      <c r="W446" s="154">
        <f t="shared" si="42"/>
        <v>930.43804901479803</v>
      </c>
    </row>
    <row r="447" spans="1:23" ht="16" customHeight="1">
      <c r="A447" s="37"/>
      <c r="B447" s="38" t="str">
        <f t="shared" si="37"/>
        <v>54-V</v>
      </c>
      <c r="C447" s="39">
        <v>54</v>
      </c>
      <c r="D447" s="40"/>
      <c r="E447" s="39">
        <v>8</v>
      </c>
      <c r="F447" s="39">
        <v>31</v>
      </c>
      <c r="G447" s="39">
        <v>23</v>
      </c>
      <c r="H447" s="39" t="s">
        <v>78</v>
      </c>
      <c r="I447" s="39" t="s">
        <v>40</v>
      </c>
      <c r="J447" s="18">
        <v>-49886.73</v>
      </c>
      <c r="K447" s="18">
        <v>15.064</v>
      </c>
      <c r="L447" s="18">
        <v>467744.033</v>
      </c>
      <c r="M447" s="18">
        <v>15.064</v>
      </c>
      <c r="N447" s="39" t="s">
        <v>28</v>
      </c>
      <c r="O447" s="18">
        <v>7041.5910000000003</v>
      </c>
      <c r="P447" s="18">
        <v>15</v>
      </c>
      <c r="Q447" s="18">
        <v>53946444.380999997</v>
      </c>
      <c r="R447" s="18">
        <v>16.172000000000001</v>
      </c>
      <c r="S447" s="16">
        <f t="shared" si="38"/>
        <v>53.946444380999999</v>
      </c>
      <c r="T447" s="16">
        <f t="shared" si="40"/>
        <v>50239.021471268745</v>
      </c>
      <c r="U447" s="41">
        <f t="shared" si="39"/>
        <v>8661.9265370370376</v>
      </c>
      <c r="V447" s="18">
        <f t="shared" si="41"/>
        <v>54</v>
      </c>
      <c r="W447" s="154">
        <f t="shared" si="42"/>
        <v>930.35224946793971</v>
      </c>
    </row>
    <row r="448" spans="1:23" ht="16" customHeight="1">
      <c r="A448" s="37"/>
      <c r="B448" s="38" t="str">
        <f t="shared" si="37"/>
        <v>54-Cr</v>
      </c>
      <c r="C448" s="39">
        <v>54</v>
      </c>
      <c r="D448" s="40"/>
      <c r="E448" s="39">
        <v>6</v>
      </c>
      <c r="F448" s="39">
        <v>30</v>
      </c>
      <c r="G448" s="39">
        <v>24</v>
      </c>
      <c r="H448" s="39" t="s">
        <v>79</v>
      </c>
      <c r="I448" s="40"/>
      <c r="J448" s="18">
        <v>-56928.321000000004</v>
      </c>
      <c r="K448" s="18">
        <v>1.391</v>
      </c>
      <c r="L448" s="18">
        <v>474003.27100000001</v>
      </c>
      <c r="M448" s="18">
        <v>1.3919999999999999</v>
      </c>
      <c r="N448" s="39" t="s">
        <v>28</v>
      </c>
      <c r="O448" s="18">
        <v>-1377.0519999999999</v>
      </c>
      <c r="P448" s="18">
        <v>1.0309999999999999</v>
      </c>
      <c r="Q448" s="18">
        <v>53938884.920999996</v>
      </c>
      <c r="R448" s="18">
        <v>1.4930000000000001</v>
      </c>
      <c r="S448" s="16">
        <f t="shared" si="38"/>
        <v>53.938884920999996</v>
      </c>
      <c r="T448" s="16">
        <f t="shared" si="40"/>
        <v>50231.469142856986</v>
      </c>
      <c r="U448" s="41">
        <f t="shared" si="39"/>
        <v>8777.8383518518513</v>
      </c>
      <c r="V448" s="18">
        <f t="shared" si="41"/>
        <v>54</v>
      </c>
      <c r="W448" s="154">
        <f t="shared" si="42"/>
        <v>930.21239153438864</v>
      </c>
    </row>
    <row r="449" spans="1:23" ht="16" customHeight="1">
      <c r="A449" s="37"/>
      <c r="B449" s="38" t="str">
        <f t="shared" si="37"/>
        <v>54-Mn</v>
      </c>
      <c r="C449" s="39">
        <v>54</v>
      </c>
      <c r="D449" s="40"/>
      <c r="E449" s="39">
        <v>4</v>
      </c>
      <c r="F449" s="39">
        <v>29</v>
      </c>
      <c r="G449" s="39">
        <v>25</v>
      </c>
      <c r="H449" s="39" t="s">
        <v>84</v>
      </c>
      <c r="I449" s="39" t="s">
        <v>65</v>
      </c>
      <c r="J449" s="18">
        <v>-55551.269</v>
      </c>
      <c r="K449" s="18">
        <v>1.7230000000000001</v>
      </c>
      <c r="L449" s="18">
        <v>471843.86599999998</v>
      </c>
      <c r="M449" s="18">
        <v>1.724</v>
      </c>
      <c r="N449" s="39" t="s">
        <v>28</v>
      </c>
      <c r="O449" s="18">
        <v>697.14</v>
      </c>
      <c r="P449" s="18">
        <v>1.125</v>
      </c>
      <c r="Q449" s="18">
        <v>53940363.247000001</v>
      </c>
      <c r="R449" s="18">
        <v>1.849</v>
      </c>
      <c r="S449" s="16">
        <f t="shared" si="38"/>
        <v>53.940363247000001</v>
      </c>
      <c r="T449" s="16">
        <f t="shared" si="40"/>
        <v>50232.335454396511</v>
      </c>
      <c r="U449" s="41">
        <f t="shared" si="39"/>
        <v>8737.8493703703698</v>
      </c>
      <c r="V449" s="18">
        <f t="shared" si="41"/>
        <v>54</v>
      </c>
      <c r="W449" s="154">
        <f t="shared" si="42"/>
        <v>930.22843434067613</v>
      </c>
    </row>
    <row r="450" spans="1:23" ht="16" customHeight="1">
      <c r="A450" s="37"/>
      <c r="B450" s="38" t="str">
        <f t="shared" si="37"/>
        <v>54-Fe</v>
      </c>
      <c r="C450" s="39">
        <v>54</v>
      </c>
      <c r="D450" s="40"/>
      <c r="E450" s="39">
        <v>2</v>
      </c>
      <c r="F450" s="39">
        <v>28</v>
      </c>
      <c r="G450" s="39">
        <v>26</v>
      </c>
      <c r="H450" s="39" t="s">
        <v>85</v>
      </c>
      <c r="I450" s="40"/>
      <c r="J450" s="18">
        <v>-56248.41</v>
      </c>
      <c r="K450" s="18">
        <v>1.3280000000000001</v>
      </c>
      <c r="L450" s="18">
        <v>471758.65299999999</v>
      </c>
      <c r="M450" s="18">
        <v>1.33</v>
      </c>
      <c r="N450" s="39" t="s">
        <v>28</v>
      </c>
      <c r="O450" s="18">
        <v>-8243.0789999999997</v>
      </c>
      <c r="P450" s="18">
        <v>0.221</v>
      </c>
      <c r="Q450" s="18">
        <v>53939614.836000003</v>
      </c>
      <c r="R450" s="18">
        <v>1.4259999999999999</v>
      </c>
      <c r="S450" s="16">
        <f t="shared" si="38"/>
        <v>53.939614836000004</v>
      </c>
      <c r="T450" s="16">
        <f t="shared" si="40"/>
        <v>50231.127574638609</v>
      </c>
      <c r="U450" s="41">
        <f t="shared" si="39"/>
        <v>8736.2713518518522</v>
      </c>
      <c r="V450" s="18">
        <f t="shared" si="41"/>
        <v>54</v>
      </c>
      <c r="W450" s="154">
        <f t="shared" si="42"/>
        <v>930.2060661970113</v>
      </c>
    </row>
    <row r="451" spans="1:23" ht="16" customHeight="1">
      <c r="A451" s="37"/>
      <c r="B451" s="38" t="str">
        <f t="shared" si="37"/>
        <v>54-Co</v>
      </c>
      <c r="C451" s="39">
        <v>54</v>
      </c>
      <c r="D451" s="40"/>
      <c r="E451" s="39">
        <v>0</v>
      </c>
      <c r="F451" s="39">
        <v>27</v>
      </c>
      <c r="G451" s="39">
        <v>27</v>
      </c>
      <c r="H451" s="39" t="s">
        <v>86</v>
      </c>
      <c r="I451" s="40"/>
      <c r="J451" s="18">
        <v>-48005.33</v>
      </c>
      <c r="K451" s="18">
        <v>1.3460000000000001</v>
      </c>
      <c r="L451" s="18">
        <v>462733.22</v>
      </c>
      <c r="M451" s="18">
        <v>1.3480000000000001</v>
      </c>
      <c r="N451" s="39" t="s">
        <v>28</v>
      </c>
      <c r="O451" s="18">
        <v>-8799.2270000000008</v>
      </c>
      <c r="P451" s="18">
        <v>50.005000000000003</v>
      </c>
      <c r="Q451" s="18">
        <v>53948464.147</v>
      </c>
      <c r="R451" s="18">
        <v>1.4450000000000001</v>
      </c>
      <c r="S451" s="16">
        <f t="shared" si="38"/>
        <v>53.948464147000003</v>
      </c>
      <c r="T451" s="16">
        <f t="shared" si="40"/>
        <v>50238.859911640691</v>
      </c>
      <c r="U451" s="41">
        <f t="shared" si="39"/>
        <v>8569.1337037037028</v>
      </c>
      <c r="V451" s="18">
        <f t="shared" si="41"/>
        <v>54</v>
      </c>
      <c r="W451" s="154">
        <f t="shared" si="42"/>
        <v>930.34925762297576</v>
      </c>
    </row>
    <row r="452" spans="1:23" ht="16" customHeight="1">
      <c r="A452" s="37"/>
      <c r="B452" s="38" t="str">
        <f t="shared" si="37"/>
        <v>54-Ni</v>
      </c>
      <c r="C452" s="39">
        <v>54</v>
      </c>
      <c r="D452" s="40"/>
      <c r="E452" s="39">
        <v>-2</v>
      </c>
      <c r="F452" s="39">
        <v>26</v>
      </c>
      <c r="G452" s="39">
        <v>28</v>
      </c>
      <c r="H452" s="39" t="s">
        <v>88</v>
      </c>
      <c r="I452" s="39" t="s">
        <v>44</v>
      </c>
      <c r="J452" s="18">
        <v>-39206.103000000003</v>
      </c>
      <c r="K452" s="18">
        <v>50.021000000000001</v>
      </c>
      <c r="L452" s="18">
        <v>453151.63900000002</v>
      </c>
      <c r="M452" s="18">
        <v>50.021000000000001</v>
      </c>
      <c r="N452" s="39" t="s">
        <v>28</v>
      </c>
      <c r="O452" s="18">
        <v>-17512</v>
      </c>
      <c r="P452" s="18">
        <v>220</v>
      </c>
      <c r="Q452" s="18">
        <v>53957910.508000001</v>
      </c>
      <c r="R452" s="18">
        <v>53.7</v>
      </c>
      <c r="S452" s="16">
        <f t="shared" si="38"/>
        <v>53.957910508000005</v>
      </c>
      <c r="T452" s="16">
        <f t="shared" si="40"/>
        <v>50247.148396905526</v>
      </c>
      <c r="U452" s="41">
        <f t="shared" si="39"/>
        <v>8391.6970185185182</v>
      </c>
      <c r="V452" s="18">
        <f t="shared" si="41"/>
        <v>54</v>
      </c>
      <c r="W452" s="154">
        <f t="shared" si="42"/>
        <v>930.50274809084306</v>
      </c>
    </row>
    <row r="453" spans="1:23" ht="16" customHeight="1">
      <c r="A453" s="37"/>
      <c r="B453" s="38" t="str">
        <f t="shared" si="37"/>
        <v>54-Cu</v>
      </c>
      <c r="C453" s="39">
        <v>54</v>
      </c>
      <c r="D453" s="40"/>
      <c r="E453" s="39">
        <v>-4</v>
      </c>
      <c r="F453" s="39">
        <v>25</v>
      </c>
      <c r="G453" s="39">
        <v>29</v>
      </c>
      <c r="H453" s="39" t="s">
        <v>90</v>
      </c>
      <c r="I453" s="39" t="s">
        <v>37</v>
      </c>
      <c r="J453" s="18">
        <v>-21694</v>
      </c>
      <c r="K453" s="18">
        <v>214</v>
      </c>
      <c r="L453" s="18">
        <v>434858</v>
      </c>
      <c r="M453" s="18">
        <v>214</v>
      </c>
      <c r="N453" s="39" t="s">
        <v>28</v>
      </c>
      <c r="O453" s="18">
        <v>-15127</v>
      </c>
      <c r="P453" s="18">
        <v>454</v>
      </c>
      <c r="Q453" s="18">
        <v>53976710</v>
      </c>
      <c r="R453" s="18">
        <v>230</v>
      </c>
      <c r="S453" s="16">
        <f t="shared" si="38"/>
        <v>53.976709999999997</v>
      </c>
      <c r="T453" s="16">
        <f t="shared" si="40"/>
        <v>50264.149263975596</v>
      </c>
      <c r="U453" s="41">
        <f t="shared" si="39"/>
        <v>8052.9259259259261</v>
      </c>
      <c r="V453" s="18">
        <f t="shared" si="41"/>
        <v>54</v>
      </c>
      <c r="W453" s="154">
        <f t="shared" si="42"/>
        <v>930.81757896251099</v>
      </c>
    </row>
    <row r="454" spans="1:23" ht="16" customHeight="1">
      <c r="A454" s="37"/>
      <c r="B454" s="38" t="str">
        <f t="shared" si="37"/>
        <v>54-Zn</v>
      </c>
      <c r="C454" s="39">
        <v>54</v>
      </c>
      <c r="D454" s="40"/>
      <c r="E454" s="39">
        <v>-6</v>
      </c>
      <c r="F454" s="39">
        <v>24</v>
      </c>
      <c r="G454" s="39">
        <v>30</v>
      </c>
      <c r="H454" s="39" t="s">
        <v>91</v>
      </c>
      <c r="I454" s="39" t="s">
        <v>37</v>
      </c>
      <c r="J454" s="18">
        <v>-6567</v>
      </c>
      <c r="K454" s="18">
        <v>401</v>
      </c>
      <c r="L454" s="18">
        <v>418948</v>
      </c>
      <c r="M454" s="18">
        <v>401</v>
      </c>
      <c r="N454" s="39" t="s">
        <v>28</v>
      </c>
      <c r="O454" s="18" t="s">
        <v>30</v>
      </c>
      <c r="P454" s="42"/>
      <c r="Q454" s="18">
        <v>53992950</v>
      </c>
      <c r="R454" s="18">
        <v>430</v>
      </c>
      <c r="S454" s="16">
        <f t="shared" si="38"/>
        <v>53.99295</v>
      </c>
      <c r="T454" s="16">
        <f t="shared" si="40"/>
        <v>50278.76598059044</v>
      </c>
      <c r="U454" s="41">
        <f t="shared" si="39"/>
        <v>7758.2962962962965</v>
      </c>
      <c r="V454" s="18">
        <f t="shared" si="41"/>
        <v>54</v>
      </c>
      <c r="W454" s="154">
        <f t="shared" si="42"/>
        <v>931.08825889982302</v>
      </c>
    </row>
    <row r="455" spans="1:23" ht="16" customHeight="1">
      <c r="A455" s="37"/>
      <c r="B455" s="38" t="str">
        <f t="shared" si="37"/>
        <v>55-K</v>
      </c>
      <c r="C455" s="39">
        <v>55</v>
      </c>
      <c r="D455" s="39">
        <v>0</v>
      </c>
      <c r="E455" s="39">
        <v>17</v>
      </c>
      <c r="F455" s="39">
        <v>36</v>
      </c>
      <c r="G455" s="39">
        <v>19</v>
      </c>
      <c r="H455" s="39" t="s">
        <v>70</v>
      </c>
      <c r="I455" s="39" t="s">
        <v>37</v>
      </c>
      <c r="J455" s="18">
        <v>-570</v>
      </c>
      <c r="K455" s="18">
        <v>1000</v>
      </c>
      <c r="L455" s="18">
        <v>429628</v>
      </c>
      <c r="M455" s="18">
        <v>1000</v>
      </c>
      <c r="N455" s="39" t="s">
        <v>28</v>
      </c>
      <c r="O455" s="18">
        <v>17547</v>
      </c>
      <c r="P455" s="18">
        <v>1220</v>
      </c>
      <c r="Q455" s="18">
        <v>54999388</v>
      </c>
      <c r="R455" s="18">
        <v>1074</v>
      </c>
      <c r="S455" s="16">
        <f t="shared" si="38"/>
        <v>54.999388000000003</v>
      </c>
      <c r="T455" s="16">
        <f t="shared" si="40"/>
        <v>51221.874687912728</v>
      </c>
      <c r="U455" s="41">
        <f t="shared" si="39"/>
        <v>7811.4181818181814</v>
      </c>
      <c r="V455" s="18">
        <f t="shared" si="41"/>
        <v>55</v>
      </c>
      <c r="W455" s="154">
        <f t="shared" si="42"/>
        <v>931.30681250750411</v>
      </c>
    </row>
    <row r="456" spans="1:23" ht="16" customHeight="1">
      <c r="A456" s="37"/>
      <c r="B456" s="38" t="str">
        <f t="shared" si="37"/>
        <v>55-Ca</v>
      </c>
      <c r="C456" s="39">
        <v>55</v>
      </c>
      <c r="D456" s="40"/>
      <c r="E456" s="39">
        <v>15</v>
      </c>
      <c r="F456" s="39">
        <v>35</v>
      </c>
      <c r="G456" s="39">
        <v>20</v>
      </c>
      <c r="H456" s="39" t="s">
        <v>73</v>
      </c>
      <c r="I456" s="39" t="s">
        <v>37</v>
      </c>
      <c r="J456" s="18">
        <v>-18118</v>
      </c>
      <c r="K456" s="18">
        <v>699</v>
      </c>
      <c r="L456" s="18">
        <v>446393</v>
      </c>
      <c r="M456" s="18">
        <v>699</v>
      </c>
      <c r="N456" s="39" t="s">
        <v>28</v>
      </c>
      <c r="O456" s="18">
        <v>12221</v>
      </c>
      <c r="P456" s="18">
        <v>1240</v>
      </c>
      <c r="Q456" s="18">
        <v>54980550</v>
      </c>
      <c r="R456" s="18">
        <v>750</v>
      </c>
      <c r="S456" s="16">
        <f t="shared" si="38"/>
        <v>54.980550000000001</v>
      </c>
      <c r="T456" s="16">
        <f t="shared" si="40"/>
        <v>51203.816471506259</v>
      </c>
      <c r="U456" s="41">
        <f t="shared" si="39"/>
        <v>8116.2363636363634</v>
      </c>
      <c r="V456" s="18">
        <f t="shared" si="41"/>
        <v>55</v>
      </c>
      <c r="W456" s="154">
        <f t="shared" si="42"/>
        <v>930.9784813001138</v>
      </c>
    </row>
    <row r="457" spans="1:23" ht="16" customHeight="1">
      <c r="A457" s="37"/>
      <c r="B457" s="38" t="str">
        <f t="shared" si="37"/>
        <v>55-Sc</v>
      </c>
      <c r="C457" s="39">
        <v>55</v>
      </c>
      <c r="D457" s="40"/>
      <c r="E457" s="39">
        <v>13</v>
      </c>
      <c r="F457" s="39">
        <v>34</v>
      </c>
      <c r="G457" s="39">
        <v>21</v>
      </c>
      <c r="H457" s="39" t="s">
        <v>75</v>
      </c>
      <c r="I457" s="39" t="s">
        <v>37</v>
      </c>
      <c r="J457" s="18">
        <v>-30339</v>
      </c>
      <c r="K457" s="18">
        <v>1025</v>
      </c>
      <c r="L457" s="18">
        <v>457832</v>
      </c>
      <c r="M457" s="18">
        <v>1025</v>
      </c>
      <c r="N457" s="39" t="s">
        <v>28</v>
      </c>
      <c r="O457" s="18">
        <v>11467</v>
      </c>
      <c r="P457" s="18">
        <v>1053</v>
      </c>
      <c r="Q457" s="18">
        <v>54967430</v>
      </c>
      <c r="R457" s="18">
        <v>1100</v>
      </c>
      <c r="S457" s="16">
        <f t="shared" si="38"/>
        <v>54.96743</v>
      </c>
      <c r="T457" s="16">
        <f t="shared" si="40"/>
        <v>51191.084535589449</v>
      </c>
      <c r="U457" s="41">
        <f t="shared" si="39"/>
        <v>8324.2181818181816</v>
      </c>
      <c r="V457" s="18">
        <f t="shared" si="41"/>
        <v>55</v>
      </c>
      <c r="W457" s="154">
        <f t="shared" si="42"/>
        <v>930.74699155617179</v>
      </c>
    </row>
    <row r="458" spans="1:23" ht="16" customHeight="1">
      <c r="A458" s="37"/>
      <c r="B458" s="38" t="str">
        <f t="shared" si="37"/>
        <v>55-Ti</v>
      </c>
      <c r="C458" s="39">
        <v>55</v>
      </c>
      <c r="D458" s="40"/>
      <c r="E458" s="39">
        <v>11</v>
      </c>
      <c r="F458" s="39">
        <v>33</v>
      </c>
      <c r="G458" s="39">
        <v>22</v>
      </c>
      <c r="H458" s="39" t="s">
        <v>76</v>
      </c>
      <c r="I458" s="39" t="s">
        <v>37</v>
      </c>
      <c r="J458" s="18">
        <v>-41805.444000000003</v>
      </c>
      <c r="K458" s="18">
        <v>242.18799999999999</v>
      </c>
      <c r="L458" s="18">
        <v>468516.424</v>
      </c>
      <c r="M458" s="18">
        <v>242.18799999999999</v>
      </c>
      <c r="N458" s="39" t="s">
        <v>28</v>
      </c>
      <c r="O458" s="18">
        <v>7341.8540000000003</v>
      </c>
      <c r="P458" s="18">
        <v>262.02499999999998</v>
      </c>
      <c r="Q458" s="18">
        <v>54955120</v>
      </c>
      <c r="R458" s="18">
        <v>260</v>
      </c>
      <c r="S458" s="16">
        <f t="shared" si="38"/>
        <v>54.955120000000001</v>
      </c>
      <c r="T458" s="16">
        <f t="shared" si="40"/>
        <v>51179.107109500655</v>
      </c>
      <c r="U458" s="41">
        <f t="shared" si="39"/>
        <v>8518.4804363636358</v>
      </c>
      <c r="V458" s="18">
        <f t="shared" si="41"/>
        <v>55</v>
      </c>
      <c r="W458" s="154">
        <f t="shared" si="42"/>
        <v>930.5292201727392</v>
      </c>
    </row>
    <row r="459" spans="1:23" ht="16" customHeight="1">
      <c r="A459" s="37"/>
      <c r="B459" s="38" t="str">
        <f t="shared" si="37"/>
        <v>55-V</v>
      </c>
      <c r="C459" s="39">
        <v>55</v>
      </c>
      <c r="D459" s="40"/>
      <c r="E459" s="39">
        <v>9</v>
      </c>
      <c r="F459" s="39">
        <v>32</v>
      </c>
      <c r="G459" s="39">
        <v>23</v>
      </c>
      <c r="H459" s="39" t="s">
        <v>78</v>
      </c>
      <c r="I459" s="39" t="s">
        <v>40</v>
      </c>
      <c r="J459" s="18">
        <v>-49147.298000000003</v>
      </c>
      <c r="K459" s="18">
        <v>100.01</v>
      </c>
      <c r="L459" s="18">
        <v>475075.924</v>
      </c>
      <c r="M459" s="18">
        <v>100.01</v>
      </c>
      <c r="N459" s="39" t="s">
        <v>28</v>
      </c>
      <c r="O459" s="18">
        <v>5956</v>
      </c>
      <c r="P459" s="18">
        <v>100</v>
      </c>
      <c r="Q459" s="18">
        <v>54947238.193999998</v>
      </c>
      <c r="R459" s="18">
        <v>107.366</v>
      </c>
      <c r="S459" s="16">
        <f t="shared" si="38"/>
        <v>54.947238194000001</v>
      </c>
      <c r="T459" s="16">
        <f t="shared" si="40"/>
        <v>51171.254517848123</v>
      </c>
      <c r="U459" s="41">
        <f t="shared" si="39"/>
        <v>8637.7440727272733</v>
      </c>
      <c r="V459" s="18">
        <f t="shared" si="41"/>
        <v>55</v>
      </c>
      <c r="W459" s="154">
        <f t="shared" si="42"/>
        <v>930.38644577905677</v>
      </c>
    </row>
    <row r="460" spans="1:23" ht="16" customHeight="1">
      <c r="A460" s="37"/>
      <c r="B460" s="38" t="str">
        <f t="shared" si="37"/>
        <v>55-Cr</v>
      </c>
      <c r="C460" s="39">
        <v>55</v>
      </c>
      <c r="D460" s="40"/>
      <c r="E460" s="39">
        <v>7</v>
      </c>
      <c r="F460" s="39">
        <v>31</v>
      </c>
      <c r="G460" s="39">
        <v>24</v>
      </c>
      <c r="H460" s="39" t="s">
        <v>79</v>
      </c>
      <c r="I460" s="39" t="s">
        <v>47</v>
      </c>
      <c r="J460" s="18">
        <v>-55103.298000000003</v>
      </c>
      <c r="K460" s="18">
        <v>1.4470000000000001</v>
      </c>
      <c r="L460" s="18">
        <v>480249.571</v>
      </c>
      <c r="M460" s="18">
        <v>1.4490000000000001</v>
      </c>
      <c r="N460" s="39" t="s">
        <v>28</v>
      </c>
      <c r="O460" s="18">
        <v>2603.0859999999998</v>
      </c>
      <c r="P460" s="18">
        <v>0.54400000000000004</v>
      </c>
      <c r="Q460" s="18">
        <v>54940844.163999997</v>
      </c>
      <c r="R460" s="18">
        <v>1.5529999999999999</v>
      </c>
      <c r="S460" s="16">
        <f t="shared" si="38"/>
        <v>54.940844163999998</v>
      </c>
      <c r="T460" s="16">
        <f t="shared" si="40"/>
        <v>51164.787780039907</v>
      </c>
      <c r="U460" s="41">
        <f t="shared" si="39"/>
        <v>8731.8103818181826</v>
      </c>
      <c r="V460" s="18">
        <f t="shared" si="41"/>
        <v>55</v>
      </c>
      <c r="W460" s="154">
        <f t="shared" si="42"/>
        <v>930.26886872799832</v>
      </c>
    </row>
    <row r="461" spans="1:23" ht="16" customHeight="1">
      <c r="A461" s="37"/>
      <c r="B461" s="38" t="str">
        <f t="shared" si="37"/>
        <v>55-Mn</v>
      </c>
      <c r="C461" s="39">
        <v>55</v>
      </c>
      <c r="D461" s="40"/>
      <c r="E461" s="39">
        <v>5</v>
      </c>
      <c r="F461" s="39">
        <v>30</v>
      </c>
      <c r="G461" s="39">
        <v>25</v>
      </c>
      <c r="H461" s="39" t="s">
        <v>84</v>
      </c>
      <c r="I461" s="40"/>
      <c r="J461" s="18">
        <v>-57706.383999999998</v>
      </c>
      <c r="K461" s="18">
        <v>1.349</v>
      </c>
      <c r="L461" s="18">
        <v>482070.30300000001</v>
      </c>
      <c r="M461" s="18">
        <v>1.35</v>
      </c>
      <c r="N461" s="39" t="s">
        <v>28</v>
      </c>
      <c r="O461" s="18">
        <v>-231.37700000000001</v>
      </c>
      <c r="P461" s="18">
        <v>0.1</v>
      </c>
      <c r="Q461" s="18">
        <v>54938049.636</v>
      </c>
      <c r="R461" s="18">
        <v>1.448</v>
      </c>
      <c r="S461" s="16">
        <f t="shared" si="38"/>
        <v>54.938049636000002</v>
      </c>
      <c r="T461" s="16">
        <f t="shared" si="40"/>
        <v>51161.673955361293</v>
      </c>
      <c r="U461" s="41">
        <f t="shared" si="39"/>
        <v>8764.9146000000001</v>
      </c>
      <c r="V461" s="18">
        <f t="shared" si="41"/>
        <v>55</v>
      </c>
      <c r="W461" s="154">
        <f t="shared" si="42"/>
        <v>930.21225373384175</v>
      </c>
    </row>
    <row r="462" spans="1:23" ht="16" customHeight="1">
      <c r="A462" s="37"/>
      <c r="B462" s="38" t="str">
        <f t="shared" ref="B462:B525" si="43">CONCATENATE(C462,"-",H462)</f>
        <v>55-Fe</v>
      </c>
      <c r="C462" s="39">
        <v>55</v>
      </c>
      <c r="D462" s="40"/>
      <c r="E462" s="39">
        <v>3</v>
      </c>
      <c r="F462" s="39">
        <v>29</v>
      </c>
      <c r="G462" s="39">
        <v>26</v>
      </c>
      <c r="H462" s="39" t="s">
        <v>85</v>
      </c>
      <c r="I462" s="40"/>
      <c r="J462" s="18">
        <v>-57475.006999999998</v>
      </c>
      <c r="K462" s="18">
        <v>1.347</v>
      </c>
      <c r="L462" s="18">
        <v>481056.57299999997</v>
      </c>
      <c r="M462" s="18">
        <v>1.349</v>
      </c>
      <c r="N462" s="39" t="s">
        <v>28</v>
      </c>
      <c r="O462" s="18">
        <v>-3451.2959999999998</v>
      </c>
      <c r="P462" s="18">
        <v>0.42799999999999999</v>
      </c>
      <c r="Q462" s="18">
        <v>54938298.028999999</v>
      </c>
      <c r="R462" s="18">
        <v>1.446</v>
      </c>
      <c r="S462" s="16">
        <f t="shared" ref="S462:S525" si="44">Q462/1000000</f>
        <v>54.938298029000002</v>
      </c>
      <c r="T462" s="16">
        <f t="shared" si="40"/>
        <v>51161.394592164637</v>
      </c>
      <c r="U462" s="41">
        <f t="shared" ref="U462:U525" si="45">L462/C462</f>
        <v>8746.4831454545456</v>
      </c>
      <c r="V462" s="18">
        <f t="shared" si="41"/>
        <v>55</v>
      </c>
      <c r="W462" s="154">
        <f t="shared" si="42"/>
        <v>930.20717440299336</v>
      </c>
    </row>
    <row r="463" spans="1:23" ht="16" customHeight="1">
      <c r="A463" s="37"/>
      <c r="B463" s="38" t="str">
        <f t="shared" si="43"/>
        <v>55-Co</v>
      </c>
      <c r="C463" s="39">
        <v>55</v>
      </c>
      <c r="D463" s="40"/>
      <c r="E463" s="39">
        <v>1</v>
      </c>
      <c r="F463" s="39">
        <v>28</v>
      </c>
      <c r="G463" s="39">
        <v>27</v>
      </c>
      <c r="H463" s="39" t="s">
        <v>86</v>
      </c>
      <c r="I463" s="40"/>
      <c r="J463" s="18">
        <v>-54023.711000000003</v>
      </c>
      <c r="K463" s="18">
        <v>1.365</v>
      </c>
      <c r="L463" s="18">
        <v>476822.92300000001</v>
      </c>
      <c r="M463" s="18">
        <v>1.367</v>
      </c>
      <c r="N463" s="39" t="s">
        <v>28</v>
      </c>
      <c r="O463" s="18">
        <v>-8693.7999999999993</v>
      </c>
      <c r="P463" s="18">
        <v>11.019</v>
      </c>
      <c r="Q463" s="18">
        <v>54942003.148999996</v>
      </c>
      <c r="R463" s="18">
        <v>1.4650000000000001</v>
      </c>
      <c r="S463" s="16">
        <f t="shared" si="44"/>
        <v>54.942003148999994</v>
      </c>
      <c r="T463" s="16">
        <f t="shared" ref="T463:T526" si="46">S463*$W$9-(G463*$W$10)</f>
        <v>51164.335148096703</v>
      </c>
      <c r="U463" s="41">
        <f t="shared" si="45"/>
        <v>8669.5076909090913</v>
      </c>
      <c r="V463" s="18">
        <f t="shared" ref="V463:V526" si="47">C463</f>
        <v>55</v>
      </c>
      <c r="W463" s="154">
        <f t="shared" ref="W463:W526" si="48">T463/V463</f>
        <v>930.26063905630372</v>
      </c>
    </row>
    <row r="464" spans="1:23" ht="16" customHeight="1">
      <c r="A464" s="37"/>
      <c r="B464" s="38" t="str">
        <f t="shared" si="43"/>
        <v>55-Ni</v>
      </c>
      <c r="C464" s="39">
        <v>55</v>
      </c>
      <c r="D464" s="40"/>
      <c r="E464" s="39">
        <v>-1</v>
      </c>
      <c r="F464" s="39">
        <v>27</v>
      </c>
      <c r="G464" s="39">
        <v>28</v>
      </c>
      <c r="H464" s="39" t="s">
        <v>88</v>
      </c>
      <c r="I464" s="39" t="s">
        <v>42</v>
      </c>
      <c r="J464" s="18">
        <v>-45329.911</v>
      </c>
      <c r="K464" s="18">
        <v>11.093999999999999</v>
      </c>
      <c r="L464" s="18">
        <v>467346.77</v>
      </c>
      <c r="M464" s="18">
        <v>11.093999999999999</v>
      </c>
      <c r="N464" s="39" t="s">
        <v>28</v>
      </c>
      <c r="O464" s="18">
        <v>-13706</v>
      </c>
      <c r="P464" s="18">
        <v>298</v>
      </c>
      <c r="Q464" s="18">
        <v>54951336.329000004</v>
      </c>
      <c r="R464" s="18">
        <v>11.91</v>
      </c>
      <c r="S464" s="16">
        <f t="shared" si="44"/>
        <v>54.951336329</v>
      </c>
      <c r="T464" s="16">
        <f t="shared" si="46"/>
        <v>51172.518205982713</v>
      </c>
      <c r="U464" s="41">
        <f t="shared" si="45"/>
        <v>8497.2139999999999</v>
      </c>
      <c r="V464" s="18">
        <f t="shared" si="47"/>
        <v>55</v>
      </c>
      <c r="W464" s="154">
        <f t="shared" si="48"/>
        <v>930.40942192695843</v>
      </c>
    </row>
    <row r="465" spans="1:23" ht="16" customHeight="1">
      <c r="A465" s="37"/>
      <c r="B465" s="38" t="str">
        <f t="shared" si="43"/>
        <v>55-Cu</v>
      </c>
      <c r="C465" s="39">
        <v>55</v>
      </c>
      <c r="D465" s="40"/>
      <c r="E465" s="39">
        <v>-3</v>
      </c>
      <c r="F465" s="39">
        <v>26</v>
      </c>
      <c r="G465" s="39">
        <v>29</v>
      </c>
      <c r="H465" s="39" t="s">
        <v>90</v>
      </c>
      <c r="I465" s="39" t="s">
        <v>37</v>
      </c>
      <c r="J465" s="18">
        <v>-31624</v>
      </c>
      <c r="K465" s="18">
        <v>298</v>
      </c>
      <c r="L465" s="18">
        <v>452859</v>
      </c>
      <c r="M465" s="18">
        <v>298</v>
      </c>
      <c r="N465" s="39" t="s">
        <v>28</v>
      </c>
      <c r="O465" s="18">
        <v>-16702</v>
      </c>
      <c r="P465" s="18">
        <v>390</v>
      </c>
      <c r="Q465" s="18">
        <v>54966050</v>
      </c>
      <c r="R465" s="18">
        <v>320</v>
      </c>
      <c r="S465" s="16">
        <f t="shared" si="44"/>
        <v>54.966050000000003</v>
      </c>
      <c r="T465" s="16">
        <f t="shared" si="46"/>
        <v>51185.713156879923</v>
      </c>
      <c r="U465" s="41">
        <f t="shared" si="45"/>
        <v>8233.7999999999993</v>
      </c>
      <c r="V465" s="18">
        <f t="shared" si="47"/>
        <v>55</v>
      </c>
      <c r="W465" s="154">
        <f t="shared" si="48"/>
        <v>930.64933012508948</v>
      </c>
    </row>
    <row r="466" spans="1:23" ht="16" customHeight="1">
      <c r="A466" s="37"/>
      <c r="B466" s="38" t="str">
        <f t="shared" si="43"/>
        <v>55-Zn</v>
      </c>
      <c r="C466" s="39">
        <v>55</v>
      </c>
      <c r="D466" s="40"/>
      <c r="E466" s="39">
        <v>-5</v>
      </c>
      <c r="F466" s="39">
        <v>25</v>
      </c>
      <c r="G466" s="39">
        <v>30</v>
      </c>
      <c r="H466" s="39" t="s">
        <v>91</v>
      </c>
      <c r="I466" s="39" t="s">
        <v>37</v>
      </c>
      <c r="J466" s="18">
        <v>-14923</v>
      </c>
      <c r="K466" s="18">
        <v>252</v>
      </c>
      <c r="L466" s="18">
        <v>435375</v>
      </c>
      <c r="M466" s="18">
        <v>252</v>
      </c>
      <c r="N466" s="39" t="s">
        <v>28</v>
      </c>
      <c r="O466" s="18" t="s">
        <v>30</v>
      </c>
      <c r="P466" s="42"/>
      <c r="Q466" s="18">
        <v>54983980</v>
      </c>
      <c r="R466" s="18">
        <v>270</v>
      </c>
      <c r="S466" s="16">
        <f t="shared" si="44"/>
        <v>54.983980000000003</v>
      </c>
      <c r="T466" s="16">
        <f t="shared" si="46"/>
        <v>51201.904097703838</v>
      </c>
      <c r="U466" s="41">
        <f t="shared" si="45"/>
        <v>7915.909090909091</v>
      </c>
      <c r="V466" s="18">
        <f t="shared" si="47"/>
        <v>55</v>
      </c>
      <c r="W466" s="154">
        <f t="shared" si="48"/>
        <v>930.94371086734247</v>
      </c>
    </row>
    <row r="467" spans="1:23" ht="16" customHeight="1">
      <c r="A467" s="37"/>
      <c r="B467" s="38" t="str">
        <f t="shared" si="43"/>
        <v>56-Ca</v>
      </c>
      <c r="C467" s="39">
        <v>56</v>
      </c>
      <c r="D467" s="39">
        <v>0</v>
      </c>
      <c r="E467" s="39">
        <v>16</v>
      </c>
      <c r="F467" s="39">
        <v>36</v>
      </c>
      <c r="G467" s="39">
        <v>20</v>
      </c>
      <c r="H467" s="39" t="s">
        <v>73</v>
      </c>
      <c r="I467" s="39" t="s">
        <v>37</v>
      </c>
      <c r="J467" s="18">
        <v>-13237</v>
      </c>
      <c r="K467" s="18">
        <v>904</v>
      </c>
      <c r="L467" s="18">
        <v>449584</v>
      </c>
      <c r="M467" s="18">
        <v>904</v>
      </c>
      <c r="N467" s="39" t="s">
        <v>28</v>
      </c>
      <c r="O467" s="18">
        <v>12231</v>
      </c>
      <c r="P467" s="18">
        <v>1142</v>
      </c>
      <c r="Q467" s="18">
        <v>55985790</v>
      </c>
      <c r="R467" s="18">
        <v>970</v>
      </c>
      <c r="S467" s="16">
        <f t="shared" si="44"/>
        <v>55.985790000000001</v>
      </c>
      <c r="T467" s="16">
        <f t="shared" si="46"/>
        <v>52140.19111288651</v>
      </c>
      <c r="U467" s="41">
        <f t="shared" si="45"/>
        <v>8028.2857142857147</v>
      </c>
      <c r="V467" s="18">
        <f t="shared" si="47"/>
        <v>56</v>
      </c>
      <c r="W467" s="154">
        <f t="shared" si="48"/>
        <v>931.07484130154478</v>
      </c>
    </row>
    <row r="468" spans="1:23" ht="16" customHeight="1">
      <c r="A468" s="37"/>
      <c r="B468" s="38" t="str">
        <f t="shared" si="43"/>
        <v>56-Sc</v>
      </c>
      <c r="C468" s="39">
        <v>56</v>
      </c>
      <c r="D468" s="40"/>
      <c r="E468" s="39">
        <v>14</v>
      </c>
      <c r="F468" s="39">
        <v>35</v>
      </c>
      <c r="G468" s="39">
        <v>21</v>
      </c>
      <c r="H468" s="39" t="s">
        <v>75</v>
      </c>
      <c r="I468" s="39" t="s">
        <v>37</v>
      </c>
      <c r="J468" s="18">
        <v>-25467</v>
      </c>
      <c r="K468" s="18">
        <v>699</v>
      </c>
      <c r="L468" s="18">
        <v>461032</v>
      </c>
      <c r="M468" s="18">
        <v>699</v>
      </c>
      <c r="N468" s="39" t="s">
        <v>28</v>
      </c>
      <c r="O468" s="18">
        <v>13665</v>
      </c>
      <c r="P468" s="18">
        <v>752</v>
      </c>
      <c r="Q468" s="18">
        <v>55972660</v>
      </c>
      <c r="R468" s="18">
        <v>750</v>
      </c>
      <c r="S468" s="16">
        <f t="shared" si="44"/>
        <v>55.972659999999998</v>
      </c>
      <c r="T468" s="16">
        <f t="shared" si="46"/>
        <v>52127.449862033551</v>
      </c>
      <c r="U468" s="41">
        <f t="shared" si="45"/>
        <v>8232.7142857142862</v>
      </c>
      <c r="V468" s="18">
        <f t="shared" si="47"/>
        <v>56</v>
      </c>
      <c r="W468" s="154">
        <f t="shared" si="48"/>
        <v>930.84731896488483</v>
      </c>
    </row>
    <row r="469" spans="1:23" ht="16" customHeight="1">
      <c r="A469" s="37"/>
      <c r="B469" s="38" t="str">
        <f t="shared" si="43"/>
        <v>56-Ti</v>
      </c>
      <c r="C469" s="39">
        <v>56</v>
      </c>
      <c r="D469" s="40"/>
      <c r="E469" s="39">
        <v>12</v>
      </c>
      <c r="F469" s="39">
        <v>34</v>
      </c>
      <c r="G469" s="39">
        <v>22</v>
      </c>
      <c r="H469" s="39" t="s">
        <v>76</v>
      </c>
      <c r="I469" s="39" t="s">
        <v>37</v>
      </c>
      <c r="J469" s="18">
        <v>-39132.057000000001</v>
      </c>
      <c r="K469" s="18">
        <v>279.44799999999998</v>
      </c>
      <c r="L469" s="18">
        <v>473914.359</v>
      </c>
      <c r="M469" s="18">
        <v>279.44799999999998</v>
      </c>
      <c r="N469" s="39" t="s">
        <v>28</v>
      </c>
      <c r="O469" s="18">
        <v>7107.2979999999998</v>
      </c>
      <c r="P469" s="18">
        <v>369.79300000000001</v>
      </c>
      <c r="Q469" s="18">
        <v>55957990</v>
      </c>
      <c r="R469" s="18">
        <v>300</v>
      </c>
      <c r="S469" s="16">
        <f t="shared" si="44"/>
        <v>55.957990000000002</v>
      </c>
      <c r="T469" s="16">
        <f t="shared" si="46"/>
        <v>52113.274111013743</v>
      </c>
      <c r="U469" s="41">
        <f t="shared" si="45"/>
        <v>8462.7564107142862</v>
      </c>
      <c r="V469" s="18">
        <f t="shared" si="47"/>
        <v>56</v>
      </c>
      <c r="W469" s="154">
        <f t="shared" si="48"/>
        <v>930.59418055381684</v>
      </c>
    </row>
    <row r="470" spans="1:23" ht="16" customHeight="1">
      <c r="A470" s="37"/>
      <c r="B470" s="38" t="str">
        <f t="shared" si="43"/>
        <v>56-V</v>
      </c>
      <c r="C470" s="39">
        <v>56</v>
      </c>
      <c r="D470" s="40"/>
      <c r="E470" s="39">
        <v>10</v>
      </c>
      <c r="F470" s="39">
        <v>33</v>
      </c>
      <c r="G470" s="39">
        <v>23</v>
      </c>
      <c r="H470" s="39" t="s">
        <v>78</v>
      </c>
      <c r="I470" s="39" t="s">
        <v>37</v>
      </c>
      <c r="J470" s="18">
        <v>-46239.355000000003</v>
      </c>
      <c r="K470" s="18">
        <v>242.18799999999999</v>
      </c>
      <c r="L470" s="18">
        <v>480239.304</v>
      </c>
      <c r="M470" s="18">
        <v>242.18799999999999</v>
      </c>
      <c r="N470" s="39" t="s">
        <v>28</v>
      </c>
      <c r="O470" s="18">
        <v>9049.241</v>
      </c>
      <c r="P470" s="18">
        <v>242.37799999999999</v>
      </c>
      <c r="Q470" s="18">
        <v>55950360</v>
      </c>
      <c r="R470" s="18">
        <v>260</v>
      </c>
      <c r="S470" s="16">
        <f t="shared" si="44"/>
        <v>55.950360000000003</v>
      </c>
      <c r="T470" s="16">
        <f t="shared" si="46"/>
        <v>52105.656075042389</v>
      </c>
      <c r="U470" s="41">
        <f t="shared" si="45"/>
        <v>8575.701857142858</v>
      </c>
      <c r="V470" s="18">
        <f t="shared" si="47"/>
        <v>56</v>
      </c>
      <c r="W470" s="154">
        <f t="shared" si="48"/>
        <v>930.45814419718556</v>
      </c>
    </row>
    <row r="471" spans="1:23" ht="16" customHeight="1">
      <c r="A471" s="37"/>
      <c r="B471" s="38" t="str">
        <f t="shared" si="43"/>
        <v>56-Cr</v>
      </c>
      <c r="C471" s="39">
        <v>56</v>
      </c>
      <c r="D471" s="40"/>
      <c r="E471" s="39">
        <v>8</v>
      </c>
      <c r="F471" s="39">
        <v>32</v>
      </c>
      <c r="G471" s="39">
        <v>24</v>
      </c>
      <c r="H471" s="39" t="s">
        <v>79</v>
      </c>
      <c r="I471" s="39" t="s">
        <v>35</v>
      </c>
      <c r="J471" s="18">
        <v>-55288.595999999998</v>
      </c>
      <c r="K471" s="18">
        <v>9.5879999999999992</v>
      </c>
      <c r="L471" s="18">
        <v>488506.19199999998</v>
      </c>
      <c r="M471" s="18">
        <v>9.5879999999999992</v>
      </c>
      <c r="N471" s="39" t="s">
        <v>28</v>
      </c>
      <c r="O471" s="18">
        <v>1616.9549999999999</v>
      </c>
      <c r="P471" s="18">
        <v>9.4990000000000006</v>
      </c>
      <c r="Q471" s="18">
        <v>55940645.237999998</v>
      </c>
      <c r="R471" s="18">
        <v>10.292999999999999</v>
      </c>
      <c r="S471" s="16">
        <f t="shared" si="44"/>
        <v>55.940645237999995</v>
      </c>
      <c r="T471" s="16">
        <f t="shared" si="46"/>
        <v>52096.096096579575</v>
      </c>
      <c r="U471" s="41">
        <f t="shared" si="45"/>
        <v>8723.3248571428576</v>
      </c>
      <c r="V471" s="18">
        <f t="shared" si="47"/>
        <v>56</v>
      </c>
      <c r="W471" s="154">
        <f t="shared" si="48"/>
        <v>930.2874302960638</v>
      </c>
    </row>
    <row r="472" spans="1:23" ht="16" customHeight="1">
      <c r="A472" s="37"/>
      <c r="B472" s="38" t="str">
        <f t="shared" si="43"/>
        <v>56-Mn</v>
      </c>
      <c r="C472" s="39">
        <v>56</v>
      </c>
      <c r="D472" s="40"/>
      <c r="E472" s="39">
        <v>6</v>
      </c>
      <c r="F472" s="39">
        <v>31</v>
      </c>
      <c r="G472" s="39">
        <v>25</v>
      </c>
      <c r="H472" s="39" t="s">
        <v>84</v>
      </c>
      <c r="I472" s="39" t="s">
        <v>47</v>
      </c>
      <c r="J472" s="18">
        <v>-56905.550999999999</v>
      </c>
      <c r="K472" s="18">
        <v>1.381</v>
      </c>
      <c r="L472" s="18">
        <v>489340.79300000001</v>
      </c>
      <c r="M472" s="18">
        <v>1.383</v>
      </c>
      <c r="N472" s="39" t="s">
        <v>28</v>
      </c>
      <c r="O472" s="18">
        <v>3695.453</v>
      </c>
      <c r="P472" s="18">
        <v>0.34300000000000003</v>
      </c>
      <c r="Q472" s="18">
        <v>55938909.365999997</v>
      </c>
      <c r="R472" s="18">
        <v>1.4830000000000001</v>
      </c>
      <c r="S472" s="16">
        <f t="shared" si="44"/>
        <v>55.938909365999997</v>
      </c>
      <c r="T472" s="16">
        <f t="shared" si="46"/>
        <v>52093.968403205276</v>
      </c>
      <c r="U472" s="41">
        <f t="shared" si="45"/>
        <v>8738.2284464285713</v>
      </c>
      <c r="V472" s="18">
        <f t="shared" si="47"/>
        <v>56</v>
      </c>
      <c r="W472" s="154">
        <f t="shared" si="48"/>
        <v>930.24943577152283</v>
      </c>
    </row>
    <row r="473" spans="1:23" ht="16" customHeight="1">
      <c r="A473" s="37"/>
      <c r="B473" s="38" t="str">
        <f t="shared" si="43"/>
        <v>56-Fe</v>
      </c>
      <c r="C473" s="39">
        <v>56</v>
      </c>
      <c r="D473" s="40"/>
      <c r="E473" s="39">
        <v>4</v>
      </c>
      <c r="F473" s="39">
        <v>30</v>
      </c>
      <c r="G473" s="39">
        <v>26</v>
      </c>
      <c r="H473" s="39" t="s">
        <v>85</v>
      </c>
      <c r="I473" s="40"/>
      <c r="J473" s="18">
        <v>-60601.002999999997</v>
      </c>
      <c r="K473" s="18">
        <v>1.3540000000000001</v>
      </c>
      <c r="L473" s="18">
        <v>492253.89199999999</v>
      </c>
      <c r="M473" s="18">
        <v>1.3560000000000001</v>
      </c>
      <c r="N473" s="39" t="s">
        <v>28</v>
      </c>
      <c r="O473" s="18">
        <v>-4566</v>
      </c>
      <c r="P473" s="18">
        <v>2</v>
      </c>
      <c r="Q473" s="18">
        <v>55934942.133000001</v>
      </c>
      <c r="R473" s="18">
        <v>1.454</v>
      </c>
      <c r="S473" s="16">
        <f t="shared" si="44"/>
        <v>55.934942133</v>
      </c>
      <c r="T473" s="16">
        <f t="shared" si="46"/>
        <v>52089.762211307068</v>
      </c>
      <c r="U473" s="41">
        <f t="shared" si="45"/>
        <v>8790.2480714285721</v>
      </c>
      <c r="V473" s="18">
        <f t="shared" si="47"/>
        <v>56</v>
      </c>
      <c r="W473" s="154">
        <f t="shared" si="48"/>
        <v>930.17432520191198</v>
      </c>
    </row>
    <row r="474" spans="1:23" ht="16" customHeight="1">
      <c r="A474" s="37"/>
      <c r="B474" s="38" t="str">
        <f t="shared" si="43"/>
        <v>56-Co</v>
      </c>
      <c r="C474" s="39">
        <v>56</v>
      </c>
      <c r="D474" s="40"/>
      <c r="E474" s="39">
        <v>2</v>
      </c>
      <c r="F474" s="39">
        <v>29</v>
      </c>
      <c r="G474" s="39">
        <v>27</v>
      </c>
      <c r="H474" s="39" t="s">
        <v>86</v>
      </c>
      <c r="I474" s="39" t="s">
        <v>39</v>
      </c>
      <c r="J474" s="18">
        <v>-56035.002999999997</v>
      </c>
      <c r="K474" s="18">
        <v>2.415</v>
      </c>
      <c r="L474" s="18">
        <v>486905.53899999999</v>
      </c>
      <c r="M474" s="18">
        <v>2.4159999999999999</v>
      </c>
      <c r="N474" s="39" t="s">
        <v>28</v>
      </c>
      <c r="O474" s="18">
        <v>-2135.3580000000002</v>
      </c>
      <c r="P474" s="18">
        <v>11.236000000000001</v>
      </c>
      <c r="Q474" s="18">
        <v>55939843.936999999</v>
      </c>
      <c r="R474" s="18">
        <v>2.593</v>
      </c>
      <c r="S474" s="16">
        <f t="shared" si="44"/>
        <v>55.939843936999999</v>
      </c>
      <c r="T474" s="16">
        <f t="shared" si="46"/>
        <v>52093.817470744121</v>
      </c>
      <c r="U474" s="41">
        <f t="shared" si="45"/>
        <v>8694.7417678571419</v>
      </c>
      <c r="V474" s="18">
        <f t="shared" si="47"/>
        <v>56</v>
      </c>
      <c r="W474" s="154">
        <f t="shared" si="48"/>
        <v>930.2467405490022</v>
      </c>
    </row>
    <row r="475" spans="1:23" ht="16" customHeight="1">
      <c r="A475" s="37"/>
      <c r="B475" s="38" t="str">
        <f t="shared" si="43"/>
        <v>56-Ni</v>
      </c>
      <c r="C475" s="39">
        <v>56</v>
      </c>
      <c r="D475" s="40"/>
      <c r="E475" s="39">
        <v>0</v>
      </c>
      <c r="F475" s="39">
        <v>28</v>
      </c>
      <c r="G475" s="39">
        <v>28</v>
      </c>
      <c r="H475" s="39" t="s">
        <v>88</v>
      </c>
      <c r="I475" s="39" t="s">
        <v>46</v>
      </c>
      <c r="J475" s="18">
        <v>-53899.644999999997</v>
      </c>
      <c r="K475" s="18">
        <v>11.13</v>
      </c>
      <c r="L475" s="18">
        <v>483987.82699999999</v>
      </c>
      <c r="M475" s="18">
        <v>11.131</v>
      </c>
      <c r="N475" s="39" t="s">
        <v>28</v>
      </c>
      <c r="O475" s="18">
        <v>-15299</v>
      </c>
      <c r="P475" s="18">
        <v>140</v>
      </c>
      <c r="Q475" s="18">
        <v>55942136.339000002</v>
      </c>
      <c r="R475" s="18">
        <v>11.949</v>
      </c>
      <c r="S475" s="16">
        <f t="shared" si="44"/>
        <v>55.942136339000001</v>
      </c>
      <c r="T475" s="16">
        <f t="shared" si="46"/>
        <v>52095.442088879638</v>
      </c>
      <c r="U475" s="41">
        <f t="shared" si="45"/>
        <v>8642.6397678571429</v>
      </c>
      <c r="V475" s="18">
        <f t="shared" si="47"/>
        <v>56</v>
      </c>
      <c r="W475" s="154">
        <f t="shared" si="48"/>
        <v>930.27575158713637</v>
      </c>
    </row>
    <row r="476" spans="1:23" ht="16" customHeight="1">
      <c r="A476" s="37"/>
      <c r="B476" s="38" t="str">
        <f t="shared" si="43"/>
        <v>56-Cu</v>
      </c>
      <c r="C476" s="39">
        <v>56</v>
      </c>
      <c r="D476" s="40"/>
      <c r="E476" s="39">
        <v>-2</v>
      </c>
      <c r="F476" s="39">
        <v>27</v>
      </c>
      <c r="G476" s="39">
        <v>29</v>
      </c>
      <c r="H476" s="39" t="s">
        <v>90</v>
      </c>
      <c r="I476" s="39" t="s">
        <v>37</v>
      </c>
      <c r="J476" s="18">
        <v>-38601</v>
      </c>
      <c r="K476" s="18">
        <v>140</v>
      </c>
      <c r="L476" s="18">
        <v>467907</v>
      </c>
      <c r="M476" s="18">
        <v>140</v>
      </c>
      <c r="N476" s="39" t="s">
        <v>28</v>
      </c>
      <c r="O476" s="18">
        <v>-12873</v>
      </c>
      <c r="P476" s="18">
        <v>296</v>
      </c>
      <c r="Q476" s="18">
        <v>55958560</v>
      </c>
      <c r="R476" s="18">
        <v>150</v>
      </c>
      <c r="S476" s="16">
        <f t="shared" si="44"/>
        <v>55.958559999999999</v>
      </c>
      <c r="T476" s="16">
        <f t="shared" si="46"/>
        <v>52110.229884543282</v>
      </c>
      <c r="U476" s="41">
        <f t="shared" si="45"/>
        <v>8355.4821428571431</v>
      </c>
      <c r="V476" s="18">
        <f t="shared" si="47"/>
        <v>56</v>
      </c>
      <c r="W476" s="154">
        <f t="shared" si="48"/>
        <v>930.53981936684431</v>
      </c>
    </row>
    <row r="477" spans="1:23" ht="16" customHeight="1">
      <c r="A477" s="37"/>
      <c r="B477" s="38" t="str">
        <f t="shared" si="43"/>
        <v>56-Zn</v>
      </c>
      <c r="C477" s="39">
        <v>56</v>
      </c>
      <c r="D477" s="40"/>
      <c r="E477" s="39">
        <v>-4</v>
      </c>
      <c r="F477" s="39">
        <v>26</v>
      </c>
      <c r="G477" s="39">
        <v>30</v>
      </c>
      <c r="H477" s="39" t="s">
        <v>91</v>
      </c>
      <c r="I477" s="39" t="s">
        <v>37</v>
      </c>
      <c r="J477" s="18">
        <v>-25728</v>
      </c>
      <c r="K477" s="18">
        <v>261</v>
      </c>
      <c r="L477" s="18">
        <v>454251</v>
      </c>
      <c r="M477" s="18">
        <v>261</v>
      </c>
      <c r="N477" s="39" t="s">
        <v>28</v>
      </c>
      <c r="O477" s="18">
        <v>-20987</v>
      </c>
      <c r="P477" s="18">
        <v>369</v>
      </c>
      <c r="Q477" s="18">
        <v>55972380</v>
      </c>
      <c r="R477" s="18">
        <v>280</v>
      </c>
      <c r="S477" s="16">
        <f t="shared" si="44"/>
        <v>55.972380000000001</v>
      </c>
      <c r="T477" s="16">
        <f t="shared" si="46"/>
        <v>52122.592386610209</v>
      </c>
      <c r="U477" s="41">
        <f t="shared" si="45"/>
        <v>8111.625</v>
      </c>
      <c r="V477" s="18">
        <f t="shared" si="47"/>
        <v>56</v>
      </c>
      <c r="W477" s="154">
        <f t="shared" si="48"/>
        <v>930.76057833232517</v>
      </c>
    </row>
    <row r="478" spans="1:23" ht="16" customHeight="1">
      <c r="A478" s="37"/>
      <c r="B478" s="38" t="str">
        <f t="shared" si="43"/>
        <v>56-Ga</v>
      </c>
      <c r="C478" s="39">
        <v>56</v>
      </c>
      <c r="D478" s="40"/>
      <c r="E478" s="39">
        <v>-6</v>
      </c>
      <c r="F478" s="39">
        <v>25</v>
      </c>
      <c r="G478" s="39">
        <v>31</v>
      </c>
      <c r="H478" s="39" t="s">
        <v>92</v>
      </c>
      <c r="I478" s="39" t="s">
        <v>37</v>
      </c>
      <c r="J478" s="18">
        <v>-4741</v>
      </c>
      <c r="K478" s="18">
        <v>261</v>
      </c>
      <c r="L478" s="18">
        <v>432482</v>
      </c>
      <c r="M478" s="18">
        <v>261</v>
      </c>
      <c r="N478" s="39" t="s">
        <v>28</v>
      </c>
      <c r="O478" s="18" t="s">
        <v>30</v>
      </c>
      <c r="P478" s="42"/>
      <c r="Q478" s="18">
        <v>55994910</v>
      </c>
      <c r="R478" s="18">
        <v>280</v>
      </c>
      <c r="S478" s="16">
        <f t="shared" si="44"/>
        <v>55.994909999999997</v>
      </c>
      <c r="T478" s="16">
        <f t="shared" si="46"/>
        <v>52143.068198062392</v>
      </c>
      <c r="U478" s="41">
        <f t="shared" si="45"/>
        <v>7722.8928571428569</v>
      </c>
      <c r="V478" s="18">
        <f t="shared" si="47"/>
        <v>56</v>
      </c>
      <c r="W478" s="154">
        <f t="shared" si="48"/>
        <v>931.12621782254269</v>
      </c>
    </row>
    <row r="479" spans="1:23" ht="16" customHeight="1">
      <c r="A479" s="37"/>
      <c r="B479" s="38" t="str">
        <f t="shared" si="43"/>
        <v>57-Ca</v>
      </c>
      <c r="C479" s="39">
        <v>57</v>
      </c>
      <c r="D479" s="39">
        <v>0</v>
      </c>
      <c r="E479" s="39">
        <v>17</v>
      </c>
      <c r="F479" s="39">
        <v>37</v>
      </c>
      <c r="G479" s="39">
        <v>20</v>
      </c>
      <c r="H479" s="39" t="s">
        <v>73</v>
      </c>
      <c r="I479" s="39" t="s">
        <v>37</v>
      </c>
      <c r="J479" s="18">
        <v>-7120</v>
      </c>
      <c r="K479" s="18">
        <v>1000</v>
      </c>
      <c r="L479" s="18">
        <v>451539</v>
      </c>
      <c r="M479" s="18">
        <v>1000</v>
      </c>
      <c r="N479" s="39" t="s">
        <v>28</v>
      </c>
      <c r="O479" s="18">
        <v>14267</v>
      </c>
      <c r="P479" s="18">
        <v>1220</v>
      </c>
      <c r="Q479" s="18">
        <v>56992356</v>
      </c>
      <c r="R479" s="18">
        <v>1074</v>
      </c>
      <c r="S479" s="16">
        <f t="shared" si="44"/>
        <v>56.992356000000001</v>
      </c>
      <c r="T479" s="16">
        <f t="shared" si="46"/>
        <v>53077.800914800042</v>
      </c>
      <c r="U479" s="41">
        <f t="shared" si="45"/>
        <v>7921.7368421052633</v>
      </c>
      <c r="V479" s="18">
        <f t="shared" si="47"/>
        <v>57</v>
      </c>
      <c r="W479" s="154">
        <f t="shared" si="48"/>
        <v>931.18948973333409</v>
      </c>
    </row>
    <row r="480" spans="1:23" ht="16" customHeight="1">
      <c r="A480" s="37"/>
      <c r="B480" s="38" t="str">
        <f t="shared" si="43"/>
        <v>57-Sc</v>
      </c>
      <c r="C480" s="39">
        <v>57</v>
      </c>
      <c r="D480" s="40"/>
      <c r="E480" s="39">
        <v>15</v>
      </c>
      <c r="F480" s="39">
        <v>36</v>
      </c>
      <c r="G480" s="39">
        <v>21</v>
      </c>
      <c r="H480" s="39" t="s">
        <v>75</v>
      </c>
      <c r="I480" s="39" t="s">
        <v>37</v>
      </c>
      <c r="J480" s="18">
        <v>-21387</v>
      </c>
      <c r="K480" s="18">
        <v>699</v>
      </c>
      <c r="L480" s="18">
        <v>465023</v>
      </c>
      <c r="M480" s="18">
        <v>699</v>
      </c>
      <c r="N480" s="39" t="s">
        <v>28</v>
      </c>
      <c r="O480" s="18">
        <v>13171</v>
      </c>
      <c r="P480" s="18">
        <v>1164</v>
      </c>
      <c r="Q480" s="18">
        <v>56977040</v>
      </c>
      <c r="R480" s="18">
        <v>750</v>
      </c>
      <c r="S480" s="16">
        <f t="shared" si="44"/>
        <v>56.977040000000002</v>
      </c>
      <c r="T480" s="16">
        <f t="shared" si="46"/>
        <v>53063.023418905046</v>
      </c>
      <c r="U480" s="41">
        <f t="shared" si="45"/>
        <v>8158.2982456140353</v>
      </c>
      <c r="V480" s="18">
        <f t="shared" si="47"/>
        <v>57</v>
      </c>
      <c r="W480" s="154">
        <f t="shared" si="48"/>
        <v>930.9302354193868</v>
      </c>
    </row>
    <row r="481" spans="1:23" ht="16" customHeight="1">
      <c r="A481" s="37"/>
      <c r="B481" s="38" t="str">
        <f t="shared" si="43"/>
        <v>57-Ti</v>
      </c>
      <c r="C481" s="39">
        <v>57</v>
      </c>
      <c r="D481" s="40"/>
      <c r="E481" s="39">
        <v>13</v>
      </c>
      <c r="F481" s="39">
        <v>35</v>
      </c>
      <c r="G481" s="39">
        <v>22</v>
      </c>
      <c r="H481" s="39" t="s">
        <v>76</v>
      </c>
      <c r="I481" s="39" t="s">
        <v>37</v>
      </c>
      <c r="J481" s="18">
        <v>-34558</v>
      </c>
      <c r="K481" s="18">
        <v>931</v>
      </c>
      <c r="L481" s="18">
        <v>477412</v>
      </c>
      <c r="M481" s="18">
        <v>931</v>
      </c>
      <c r="N481" s="39" t="s">
        <v>28</v>
      </c>
      <c r="O481" s="18">
        <v>9818</v>
      </c>
      <c r="P481" s="18">
        <v>965</v>
      </c>
      <c r="Q481" s="18">
        <v>56962900</v>
      </c>
      <c r="R481" s="18">
        <v>1000</v>
      </c>
      <c r="S481" s="16">
        <f t="shared" si="44"/>
        <v>56.962899999999998</v>
      </c>
      <c r="T481" s="16">
        <f t="shared" si="46"/>
        <v>53049.341359501101</v>
      </c>
      <c r="U481" s="41">
        <f t="shared" si="45"/>
        <v>8375.6491228070172</v>
      </c>
      <c r="V481" s="18">
        <f t="shared" si="47"/>
        <v>57</v>
      </c>
      <c r="W481" s="154">
        <f t="shared" si="48"/>
        <v>930.69019928949297</v>
      </c>
    </row>
    <row r="482" spans="1:23" ht="16" customHeight="1">
      <c r="A482" s="37"/>
      <c r="B482" s="38" t="str">
        <f t="shared" si="43"/>
        <v>57-V</v>
      </c>
      <c r="C482" s="39">
        <v>57</v>
      </c>
      <c r="D482" s="40"/>
      <c r="E482" s="39">
        <v>11</v>
      </c>
      <c r="F482" s="39">
        <v>34</v>
      </c>
      <c r="G482" s="39">
        <v>23</v>
      </c>
      <c r="H482" s="39" t="s">
        <v>78</v>
      </c>
      <c r="I482" s="39" t="s">
        <v>37</v>
      </c>
      <c r="J482" s="18">
        <v>-44376.366999999998</v>
      </c>
      <c r="K482" s="18">
        <v>251.50299999999999</v>
      </c>
      <c r="L482" s="18">
        <v>486447.63900000002</v>
      </c>
      <c r="M482" s="18">
        <v>251.50299999999999</v>
      </c>
      <c r="N482" s="39" t="s">
        <v>28</v>
      </c>
      <c r="O482" s="18">
        <v>8016.6229999999996</v>
      </c>
      <c r="P482" s="18">
        <v>267.92899999999997</v>
      </c>
      <c r="Q482" s="18">
        <v>56952360</v>
      </c>
      <c r="R482" s="18">
        <v>270</v>
      </c>
      <c r="S482" s="16">
        <f t="shared" si="44"/>
        <v>56.952359999999999</v>
      </c>
      <c r="T482" s="16">
        <f t="shared" si="46"/>
        <v>53039.012677110564</v>
      </c>
      <c r="U482" s="41">
        <f t="shared" si="45"/>
        <v>8534.1691052631577</v>
      </c>
      <c r="V482" s="18">
        <f t="shared" si="47"/>
        <v>57</v>
      </c>
      <c r="W482" s="154">
        <f t="shared" si="48"/>
        <v>930.50899433527309</v>
      </c>
    </row>
    <row r="483" spans="1:23" ht="16" customHeight="1">
      <c r="A483" s="37"/>
      <c r="B483" s="38" t="str">
        <f t="shared" si="43"/>
        <v>57-Cr</v>
      </c>
      <c r="C483" s="39">
        <v>57</v>
      </c>
      <c r="D483" s="40"/>
      <c r="E483" s="39">
        <v>9</v>
      </c>
      <c r="F483" s="39">
        <v>33</v>
      </c>
      <c r="G483" s="39">
        <v>24</v>
      </c>
      <c r="H483" s="39" t="s">
        <v>79</v>
      </c>
      <c r="I483" s="39" t="s">
        <v>40</v>
      </c>
      <c r="J483" s="18">
        <v>-52392.99</v>
      </c>
      <c r="K483" s="18">
        <v>92.367000000000004</v>
      </c>
      <c r="L483" s="18">
        <v>493681.90899999999</v>
      </c>
      <c r="M483" s="18">
        <v>92.367999999999995</v>
      </c>
      <c r="N483" s="39" t="s">
        <v>28</v>
      </c>
      <c r="O483" s="18">
        <v>5091.8639999999996</v>
      </c>
      <c r="P483" s="18">
        <v>92.308000000000007</v>
      </c>
      <c r="Q483" s="18">
        <v>56943753.799999997</v>
      </c>
      <c r="R483" s="18">
        <v>99.161000000000001</v>
      </c>
      <c r="S483" s="16">
        <f t="shared" si="44"/>
        <v>56.943753799999996</v>
      </c>
      <c r="T483" s="16">
        <f t="shared" si="46"/>
        <v>53030.485317072409</v>
      </c>
      <c r="U483" s="41">
        <f t="shared" si="45"/>
        <v>8661.0861228070171</v>
      </c>
      <c r="V483" s="18">
        <f t="shared" si="47"/>
        <v>57</v>
      </c>
      <c r="W483" s="154">
        <f t="shared" si="48"/>
        <v>930.35939152758613</v>
      </c>
    </row>
    <row r="484" spans="1:23" ht="16" customHeight="1">
      <c r="A484" s="37"/>
      <c r="B484" s="38" t="str">
        <f t="shared" si="43"/>
        <v>57-Mn</v>
      </c>
      <c r="C484" s="39">
        <v>57</v>
      </c>
      <c r="D484" s="40"/>
      <c r="E484" s="39">
        <v>7</v>
      </c>
      <c r="F484" s="39">
        <v>32</v>
      </c>
      <c r="G484" s="39">
        <v>25</v>
      </c>
      <c r="H484" s="39" t="s">
        <v>84</v>
      </c>
      <c r="I484" s="39" t="s">
        <v>35</v>
      </c>
      <c r="J484" s="18">
        <v>-57484.853999999999</v>
      </c>
      <c r="K484" s="18">
        <v>3.323</v>
      </c>
      <c r="L484" s="18">
        <v>497991.41899999999</v>
      </c>
      <c r="M484" s="18">
        <v>3.3239999999999998</v>
      </c>
      <c r="N484" s="39" t="s">
        <v>28</v>
      </c>
      <c r="O484" s="18">
        <v>2690.8539999999998</v>
      </c>
      <c r="P484" s="18">
        <v>3.0430000000000001</v>
      </c>
      <c r="Q484" s="18">
        <v>56938287.457999997</v>
      </c>
      <c r="R484" s="18">
        <v>3.5670000000000002</v>
      </c>
      <c r="S484" s="16">
        <f t="shared" si="44"/>
        <v>56.938287457999998</v>
      </c>
      <c r="T484" s="16">
        <f t="shared" si="46"/>
        <v>53024.882714712759</v>
      </c>
      <c r="U484" s="41">
        <f t="shared" si="45"/>
        <v>8736.6915614035079</v>
      </c>
      <c r="V484" s="18">
        <f t="shared" si="47"/>
        <v>57</v>
      </c>
      <c r="W484" s="154">
        <f t="shared" si="48"/>
        <v>930.26110025811863</v>
      </c>
    </row>
    <row r="485" spans="1:23" ht="16" customHeight="1">
      <c r="A485" s="37"/>
      <c r="B485" s="38" t="str">
        <f t="shared" si="43"/>
        <v>57-Fe</v>
      </c>
      <c r="C485" s="39">
        <v>57</v>
      </c>
      <c r="D485" s="40"/>
      <c r="E485" s="39">
        <v>5</v>
      </c>
      <c r="F485" s="39">
        <v>31</v>
      </c>
      <c r="G485" s="39">
        <v>26</v>
      </c>
      <c r="H485" s="39" t="s">
        <v>85</v>
      </c>
      <c r="I485" s="40"/>
      <c r="J485" s="18">
        <v>-60175.707999999999</v>
      </c>
      <c r="K485" s="18">
        <v>1.357</v>
      </c>
      <c r="L485" s="18">
        <v>499899.91899999999</v>
      </c>
      <c r="M485" s="18">
        <v>1.359</v>
      </c>
      <c r="N485" s="39" t="s">
        <v>28</v>
      </c>
      <c r="O485" s="18">
        <v>-836.04200000000003</v>
      </c>
      <c r="P485" s="18">
        <v>0.42399999999999999</v>
      </c>
      <c r="Q485" s="18">
        <v>56935398.707000002</v>
      </c>
      <c r="R485" s="18">
        <v>1.4570000000000001</v>
      </c>
      <c r="S485" s="16">
        <f t="shared" si="44"/>
        <v>56.935398707000004</v>
      </c>
      <c r="T485" s="16">
        <f t="shared" si="46"/>
        <v>53021.681121911279</v>
      </c>
      <c r="U485" s="41">
        <f t="shared" si="45"/>
        <v>8770.174017543859</v>
      </c>
      <c r="V485" s="18">
        <f t="shared" si="47"/>
        <v>57</v>
      </c>
      <c r="W485" s="154">
        <f t="shared" si="48"/>
        <v>930.20493196335576</v>
      </c>
    </row>
    <row r="486" spans="1:23" ht="16" customHeight="1">
      <c r="A486" s="37"/>
      <c r="B486" s="38" t="str">
        <f t="shared" si="43"/>
        <v>57-Co</v>
      </c>
      <c r="C486" s="39">
        <v>57</v>
      </c>
      <c r="D486" s="40"/>
      <c r="E486" s="39">
        <v>3</v>
      </c>
      <c r="F486" s="39">
        <v>30</v>
      </c>
      <c r="G486" s="39">
        <v>27</v>
      </c>
      <c r="H486" s="39" t="s">
        <v>86</v>
      </c>
      <c r="I486" s="40"/>
      <c r="J486" s="18">
        <v>-59339.665999999997</v>
      </c>
      <c r="K486" s="18">
        <v>1.389</v>
      </c>
      <c r="L486" s="18">
        <v>498281.52399999998</v>
      </c>
      <c r="M486" s="18">
        <v>1.39</v>
      </c>
      <c r="N486" s="39" t="s">
        <v>28</v>
      </c>
      <c r="O486" s="18">
        <v>-3264.1909999999998</v>
      </c>
      <c r="P486" s="18">
        <v>2.62</v>
      </c>
      <c r="Q486" s="18">
        <v>56936296.234999999</v>
      </c>
      <c r="R486" s="18">
        <v>1.4910000000000001</v>
      </c>
      <c r="S486" s="16">
        <f t="shared" si="44"/>
        <v>56.936296235</v>
      </c>
      <c r="T486" s="16">
        <f t="shared" si="46"/>
        <v>53022.006423822277</v>
      </c>
      <c r="U486" s="41">
        <f t="shared" si="45"/>
        <v>8741.7811228070168</v>
      </c>
      <c r="V486" s="18">
        <f t="shared" si="47"/>
        <v>57</v>
      </c>
      <c r="W486" s="154">
        <f t="shared" si="48"/>
        <v>930.21063901442585</v>
      </c>
    </row>
    <row r="487" spans="1:23" ht="16" customHeight="1">
      <c r="A487" s="37"/>
      <c r="B487" s="38" t="str">
        <f t="shared" si="43"/>
        <v>57-Ni</v>
      </c>
      <c r="C487" s="39">
        <v>57</v>
      </c>
      <c r="D487" s="40"/>
      <c r="E487" s="39">
        <v>1</v>
      </c>
      <c r="F487" s="39">
        <v>29</v>
      </c>
      <c r="G487" s="39">
        <v>28</v>
      </c>
      <c r="H487" s="39" t="s">
        <v>88</v>
      </c>
      <c r="I487" s="39" t="s">
        <v>69</v>
      </c>
      <c r="J487" s="18">
        <v>-56075.474999999999</v>
      </c>
      <c r="K487" s="18">
        <v>2.9249999999999998</v>
      </c>
      <c r="L487" s="18">
        <v>494234.98</v>
      </c>
      <c r="M487" s="18">
        <v>2.9260000000000002</v>
      </c>
      <c r="N487" s="39" t="s">
        <v>28</v>
      </c>
      <c r="O487" s="18">
        <v>-8770.2070000000003</v>
      </c>
      <c r="P487" s="18">
        <v>15.851000000000001</v>
      </c>
      <c r="Q487" s="18">
        <v>56939800.489</v>
      </c>
      <c r="R487" s="18">
        <v>3.14</v>
      </c>
      <c r="S487" s="16">
        <f t="shared" si="44"/>
        <v>56.939800489</v>
      </c>
      <c r="T487" s="16">
        <f t="shared" si="46"/>
        <v>53024.759874357915</v>
      </c>
      <c r="U487" s="41">
        <f t="shared" si="45"/>
        <v>8670.7891228070166</v>
      </c>
      <c r="V487" s="18">
        <f t="shared" si="47"/>
        <v>57</v>
      </c>
      <c r="W487" s="154">
        <f t="shared" si="48"/>
        <v>930.25894516417395</v>
      </c>
    </row>
    <row r="488" spans="1:23" ht="16" customHeight="1">
      <c r="A488" s="37"/>
      <c r="B488" s="38" t="str">
        <f t="shared" si="43"/>
        <v>57-Cu</v>
      </c>
      <c r="C488" s="39">
        <v>57</v>
      </c>
      <c r="D488" s="40"/>
      <c r="E488" s="39">
        <v>-1</v>
      </c>
      <c r="F488" s="39">
        <v>28</v>
      </c>
      <c r="G488" s="39">
        <v>29</v>
      </c>
      <c r="H488" s="39" t="s">
        <v>90</v>
      </c>
      <c r="I488" s="39" t="s">
        <v>77</v>
      </c>
      <c r="J488" s="18">
        <v>-47305.267999999996</v>
      </c>
      <c r="K488" s="18">
        <v>15.712</v>
      </c>
      <c r="L488" s="18">
        <v>484682.41899999999</v>
      </c>
      <c r="M488" s="18">
        <v>15.712</v>
      </c>
      <c r="N488" s="39" t="s">
        <v>28</v>
      </c>
      <c r="O488" s="18">
        <v>-14619</v>
      </c>
      <c r="P488" s="18">
        <v>144</v>
      </c>
      <c r="Q488" s="18">
        <v>56949215.695</v>
      </c>
      <c r="R488" s="18">
        <v>16.867000000000001</v>
      </c>
      <c r="S488" s="16">
        <f t="shared" si="44"/>
        <v>56.949215694999999</v>
      </c>
      <c r="T488" s="16">
        <f t="shared" si="46"/>
        <v>53033.019338939179</v>
      </c>
      <c r="U488" s="41">
        <f t="shared" si="45"/>
        <v>8503.2003333333341</v>
      </c>
      <c r="V488" s="18">
        <f t="shared" si="47"/>
        <v>57</v>
      </c>
      <c r="W488" s="154">
        <f t="shared" si="48"/>
        <v>930.40384805156452</v>
      </c>
    </row>
    <row r="489" spans="1:23" ht="16" customHeight="1">
      <c r="A489" s="37"/>
      <c r="B489" s="38" t="str">
        <f t="shared" si="43"/>
        <v>57-Zn</v>
      </c>
      <c r="C489" s="39">
        <v>57</v>
      </c>
      <c r="D489" s="40"/>
      <c r="E489" s="39">
        <v>-3</v>
      </c>
      <c r="F489" s="39">
        <v>27</v>
      </c>
      <c r="G489" s="39">
        <v>30</v>
      </c>
      <c r="H489" s="39" t="s">
        <v>91</v>
      </c>
      <c r="I489" s="39" t="s">
        <v>37</v>
      </c>
      <c r="J489" s="18">
        <v>-32686</v>
      </c>
      <c r="K489" s="18">
        <v>143</v>
      </c>
      <c r="L489" s="18">
        <v>469281</v>
      </c>
      <c r="M489" s="18">
        <v>143</v>
      </c>
      <c r="N489" s="39" t="s">
        <v>28</v>
      </c>
      <c r="O489" s="18">
        <v>-16786</v>
      </c>
      <c r="P489" s="18">
        <v>298</v>
      </c>
      <c r="Q489" s="18">
        <v>56964910</v>
      </c>
      <c r="R489" s="18">
        <v>154</v>
      </c>
      <c r="S489" s="16">
        <f t="shared" si="44"/>
        <v>56.964910000000003</v>
      </c>
      <c r="T489" s="16">
        <f t="shared" si="46"/>
        <v>53047.127744145873</v>
      </c>
      <c r="U489" s="41">
        <f t="shared" si="45"/>
        <v>8233</v>
      </c>
      <c r="V489" s="18">
        <f t="shared" si="47"/>
        <v>57</v>
      </c>
      <c r="W489" s="154">
        <f t="shared" si="48"/>
        <v>930.65136393238379</v>
      </c>
    </row>
    <row r="490" spans="1:23" ht="16" customHeight="1">
      <c r="A490" s="37"/>
      <c r="B490" s="38" t="str">
        <f t="shared" si="43"/>
        <v>57-Ga</v>
      </c>
      <c r="C490" s="39">
        <v>57</v>
      </c>
      <c r="D490" s="40"/>
      <c r="E490" s="39">
        <v>-5</v>
      </c>
      <c r="F490" s="39">
        <v>26</v>
      </c>
      <c r="G490" s="39">
        <v>31</v>
      </c>
      <c r="H490" s="39" t="s">
        <v>92</v>
      </c>
      <c r="I490" s="39" t="s">
        <v>37</v>
      </c>
      <c r="J490" s="18">
        <v>-15901</v>
      </c>
      <c r="K490" s="18">
        <v>261</v>
      </c>
      <c r="L490" s="18">
        <v>451713</v>
      </c>
      <c r="M490" s="18">
        <v>261</v>
      </c>
      <c r="N490" s="39" t="s">
        <v>28</v>
      </c>
      <c r="O490" s="18" t="s">
        <v>30</v>
      </c>
      <c r="P490" s="42"/>
      <c r="Q490" s="18">
        <v>56982930</v>
      </c>
      <c r="R490" s="18">
        <v>280</v>
      </c>
      <c r="S490" s="16">
        <f t="shared" si="44"/>
        <v>56.982930000000003</v>
      </c>
      <c r="T490" s="16">
        <f t="shared" si="46"/>
        <v>53063.402519395131</v>
      </c>
      <c r="U490" s="41">
        <f t="shared" si="45"/>
        <v>7924.7894736842109</v>
      </c>
      <c r="V490" s="18">
        <f t="shared" si="47"/>
        <v>57</v>
      </c>
      <c r="W490" s="154">
        <f t="shared" si="48"/>
        <v>930.93688630517772</v>
      </c>
    </row>
    <row r="491" spans="1:23" ht="16" customHeight="1">
      <c r="A491" s="37"/>
      <c r="B491" s="38" t="str">
        <f t="shared" si="43"/>
        <v>58-Sc</v>
      </c>
      <c r="C491" s="39">
        <v>58</v>
      </c>
      <c r="D491" s="39">
        <v>0</v>
      </c>
      <c r="E491" s="39">
        <v>16</v>
      </c>
      <c r="F491" s="39">
        <v>37</v>
      </c>
      <c r="G491" s="39">
        <v>21</v>
      </c>
      <c r="H491" s="39" t="s">
        <v>75</v>
      </c>
      <c r="I491" s="39" t="s">
        <v>37</v>
      </c>
      <c r="J491" s="18">
        <v>-15770</v>
      </c>
      <c r="K491" s="18">
        <v>801</v>
      </c>
      <c r="L491" s="18">
        <v>467477</v>
      </c>
      <c r="M491" s="18">
        <v>801</v>
      </c>
      <c r="N491" s="39" t="s">
        <v>28</v>
      </c>
      <c r="O491" s="18">
        <v>15798</v>
      </c>
      <c r="P491" s="18">
        <v>1063</v>
      </c>
      <c r="Q491" s="18">
        <v>57983070</v>
      </c>
      <c r="R491" s="18">
        <v>860</v>
      </c>
      <c r="S491" s="16">
        <f t="shared" si="44"/>
        <v>57.983069999999998</v>
      </c>
      <c r="T491" s="16">
        <f t="shared" si="46"/>
        <v>54000.133940241023</v>
      </c>
      <c r="U491" s="41">
        <f t="shared" si="45"/>
        <v>8059.9482758620688</v>
      </c>
      <c r="V491" s="18">
        <f t="shared" si="47"/>
        <v>58</v>
      </c>
      <c r="W491" s="154">
        <f t="shared" si="48"/>
        <v>931.03679207312109</v>
      </c>
    </row>
    <row r="492" spans="1:23" ht="16" customHeight="1">
      <c r="A492" s="37"/>
      <c r="B492" s="38" t="str">
        <f t="shared" si="43"/>
        <v>58-Ti</v>
      </c>
      <c r="C492" s="39">
        <v>58</v>
      </c>
      <c r="D492" s="40"/>
      <c r="E492" s="39">
        <v>14</v>
      </c>
      <c r="F492" s="39">
        <v>36</v>
      </c>
      <c r="G492" s="39">
        <v>22</v>
      </c>
      <c r="H492" s="39" t="s">
        <v>76</v>
      </c>
      <c r="I492" s="39" t="s">
        <v>37</v>
      </c>
      <c r="J492" s="18">
        <v>-31568</v>
      </c>
      <c r="K492" s="18">
        <v>699</v>
      </c>
      <c r="L492" s="18">
        <v>482493</v>
      </c>
      <c r="M492" s="18">
        <v>699</v>
      </c>
      <c r="N492" s="39" t="s">
        <v>28</v>
      </c>
      <c r="O492" s="18">
        <v>8812</v>
      </c>
      <c r="P492" s="18">
        <v>746</v>
      </c>
      <c r="Q492" s="18">
        <v>57966110</v>
      </c>
      <c r="R492" s="18">
        <v>750</v>
      </c>
      <c r="S492" s="16">
        <f t="shared" si="44"/>
        <v>57.96611</v>
      </c>
      <c r="T492" s="16">
        <f t="shared" si="46"/>
        <v>53983.825068843231</v>
      </c>
      <c r="U492" s="41">
        <f t="shared" si="45"/>
        <v>8318.8448275862065</v>
      </c>
      <c r="V492" s="18">
        <f t="shared" si="47"/>
        <v>58</v>
      </c>
      <c r="W492" s="154">
        <f t="shared" si="48"/>
        <v>930.75560463522811</v>
      </c>
    </row>
    <row r="493" spans="1:23" ht="16" customHeight="1">
      <c r="A493" s="37"/>
      <c r="B493" s="38" t="str">
        <f t="shared" si="43"/>
        <v>58-V</v>
      </c>
      <c r="C493" s="39">
        <v>58</v>
      </c>
      <c r="D493" s="40"/>
      <c r="E493" s="39">
        <v>12</v>
      </c>
      <c r="F493" s="39">
        <v>35</v>
      </c>
      <c r="G493" s="39">
        <v>23</v>
      </c>
      <c r="H493" s="39" t="s">
        <v>78</v>
      </c>
      <c r="I493" s="39" t="s">
        <v>37</v>
      </c>
      <c r="J493" s="18">
        <v>-40380.258999999998</v>
      </c>
      <c r="K493" s="18">
        <v>260.81799999999998</v>
      </c>
      <c r="L493" s="18">
        <v>490522.853</v>
      </c>
      <c r="M493" s="18">
        <v>260.81799999999998</v>
      </c>
      <c r="N493" s="39" t="s">
        <v>28</v>
      </c>
      <c r="O493" s="18">
        <v>11550.523999999999</v>
      </c>
      <c r="P493" s="18">
        <v>355.923</v>
      </c>
      <c r="Q493" s="18">
        <v>57956650</v>
      </c>
      <c r="R493" s="18">
        <v>280</v>
      </c>
      <c r="S493" s="16">
        <f t="shared" si="44"/>
        <v>57.956650000000003</v>
      </c>
      <c r="T493" s="16">
        <f t="shared" si="46"/>
        <v>53974.502399556724</v>
      </c>
      <c r="U493" s="41">
        <f t="shared" si="45"/>
        <v>8457.2905689655181</v>
      </c>
      <c r="V493" s="18">
        <f t="shared" si="47"/>
        <v>58</v>
      </c>
      <c r="W493" s="154">
        <f t="shared" si="48"/>
        <v>930.59486895787461</v>
      </c>
    </row>
    <row r="494" spans="1:23" ht="16" customHeight="1">
      <c r="A494" s="37"/>
      <c r="B494" s="38" t="str">
        <f t="shared" si="43"/>
        <v>58-Cr</v>
      </c>
      <c r="C494" s="39">
        <v>58</v>
      </c>
      <c r="D494" s="40"/>
      <c r="E494" s="39">
        <v>10</v>
      </c>
      <c r="F494" s="39">
        <v>34</v>
      </c>
      <c r="G494" s="39">
        <v>24</v>
      </c>
      <c r="H494" s="39" t="s">
        <v>79</v>
      </c>
      <c r="I494" s="39" t="s">
        <v>37</v>
      </c>
      <c r="J494" s="18">
        <v>-51930.783000000003</v>
      </c>
      <c r="K494" s="18">
        <v>242.18799999999999</v>
      </c>
      <c r="L494" s="18">
        <v>501291.02399999998</v>
      </c>
      <c r="M494" s="18">
        <v>242.18799999999999</v>
      </c>
      <c r="N494" s="39" t="s">
        <v>28</v>
      </c>
      <c r="O494" s="18">
        <v>3971.47</v>
      </c>
      <c r="P494" s="18">
        <v>244.04300000000001</v>
      </c>
      <c r="Q494" s="18">
        <v>57944250</v>
      </c>
      <c r="R494" s="18">
        <v>260</v>
      </c>
      <c r="S494" s="16">
        <f t="shared" si="44"/>
        <v>57.944249999999997</v>
      </c>
      <c r="T494" s="16">
        <f t="shared" si="46"/>
        <v>53962.441139042596</v>
      </c>
      <c r="U494" s="41">
        <f t="shared" si="45"/>
        <v>8642.9486896551716</v>
      </c>
      <c r="V494" s="18">
        <f t="shared" si="47"/>
        <v>58</v>
      </c>
      <c r="W494" s="154">
        <f t="shared" si="48"/>
        <v>930.38691619038957</v>
      </c>
    </row>
    <row r="495" spans="1:23" ht="16" customHeight="1">
      <c r="A495" s="37"/>
      <c r="B495" s="38" t="str">
        <f t="shared" si="43"/>
        <v>58-Mn</v>
      </c>
      <c r="C495" s="39">
        <v>58</v>
      </c>
      <c r="D495" s="40"/>
      <c r="E495" s="39">
        <v>8</v>
      </c>
      <c r="F495" s="39">
        <v>33</v>
      </c>
      <c r="G495" s="39">
        <v>25</v>
      </c>
      <c r="H495" s="39" t="s">
        <v>84</v>
      </c>
      <c r="I495" s="39" t="s">
        <v>40</v>
      </c>
      <c r="J495" s="18">
        <v>-55902.252999999997</v>
      </c>
      <c r="K495" s="18">
        <v>30.032</v>
      </c>
      <c r="L495" s="18">
        <v>504480.141</v>
      </c>
      <c r="M495" s="18">
        <v>30.032</v>
      </c>
      <c r="N495" s="39" t="s">
        <v>28</v>
      </c>
      <c r="O495" s="18">
        <v>6246.5910000000003</v>
      </c>
      <c r="P495" s="18">
        <v>30</v>
      </c>
      <c r="Q495" s="18">
        <v>57939986.450999998</v>
      </c>
      <c r="R495" s="18">
        <v>32.241</v>
      </c>
      <c r="S495" s="16">
        <f t="shared" si="44"/>
        <v>57.939986450999996</v>
      </c>
      <c r="T495" s="16">
        <f t="shared" si="46"/>
        <v>53957.958930682413</v>
      </c>
      <c r="U495" s="41">
        <f t="shared" si="45"/>
        <v>8697.9334655172406</v>
      </c>
      <c r="V495" s="18">
        <f t="shared" si="47"/>
        <v>58</v>
      </c>
      <c r="W495" s="154">
        <f t="shared" si="48"/>
        <v>930.30963673590372</v>
      </c>
    </row>
    <row r="496" spans="1:23" ht="16" customHeight="1">
      <c r="A496" s="37"/>
      <c r="B496" s="38" t="str">
        <f t="shared" si="43"/>
        <v>58-Fe</v>
      </c>
      <c r="C496" s="39">
        <v>58</v>
      </c>
      <c r="D496" s="40"/>
      <c r="E496" s="39">
        <v>6</v>
      </c>
      <c r="F496" s="39">
        <v>32</v>
      </c>
      <c r="G496" s="39">
        <v>26</v>
      </c>
      <c r="H496" s="39" t="s">
        <v>85</v>
      </c>
      <c r="I496" s="40"/>
      <c r="J496" s="18">
        <v>-62148.843999999997</v>
      </c>
      <c r="K496" s="18">
        <v>1.3819999999999999</v>
      </c>
      <c r="L496" s="18">
        <v>509944.37800000003</v>
      </c>
      <c r="M496" s="18">
        <v>1.3839999999999999</v>
      </c>
      <c r="N496" s="39" t="s">
        <v>28</v>
      </c>
      <c r="O496" s="18">
        <v>-2307.4160000000002</v>
      </c>
      <c r="P496" s="18">
        <v>1.137</v>
      </c>
      <c r="Q496" s="18">
        <v>57933280.457999997</v>
      </c>
      <c r="R496" s="18">
        <v>1.484</v>
      </c>
      <c r="S496" s="16">
        <f t="shared" si="44"/>
        <v>57.933280457999999</v>
      </c>
      <c r="T496" s="16">
        <f t="shared" si="46"/>
        <v>53951.201601331632</v>
      </c>
      <c r="U496" s="41">
        <f t="shared" si="45"/>
        <v>8792.1444482758634</v>
      </c>
      <c r="V496" s="18">
        <f t="shared" si="47"/>
        <v>58</v>
      </c>
      <c r="W496" s="154">
        <f t="shared" si="48"/>
        <v>930.19313105744197</v>
      </c>
    </row>
    <row r="497" spans="1:23" ht="16" customHeight="1">
      <c r="A497" s="37"/>
      <c r="B497" s="38" t="str">
        <f t="shared" si="43"/>
        <v>58-Co</v>
      </c>
      <c r="C497" s="39">
        <v>58</v>
      </c>
      <c r="D497" s="40"/>
      <c r="E497" s="39">
        <v>4</v>
      </c>
      <c r="F497" s="39">
        <v>31</v>
      </c>
      <c r="G497" s="39">
        <v>27</v>
      </c>
      <c r="H497" s="39" t="s">
        <v>86</v>
      </c>
      <c r="I497" s="40"/>
      <c r="J497" s="18">
        <v>-59841.428</v>
      </c>
      <c r="K497" s="18">
        <v>1.7270000000000001</v>
      </c>
      <c r="L497" s="18">
        <v>506854.609</v>
      </c>
      <c r="M497" s="18">
        <v>1.7290000000000001</v>
      </c>
      <c r="N497" s="39" t="s">
        <v>28</v>
      </c>
      <c r="O497" s="18">
        <v>381.58600000000001</v>
      </c>
      <c r="P497" s="18">
        <v>1.1579999999999999</v>
      </c>
      <c r="Q497" s="18">
        <v>57935757.571000002</v>
      </c>
      <c r="R497" s="18">
        <v>1.855</v>
      </c>
      <c r="S497" s="16">
        <f t="shared" si="44"/>
        <v>57.935757571000003</v>
      </c>
      <c r="T497" s="16">
        <f t="shared" si="46"/>
        <v>53952.998276584236</v>
      </c>
      <c r="U497" s="41">
        <f t="shared" si="45"/>
        <v>8738.8725689655166</v>
      </c>
      <c r="V497" s="18">
        <f t="shared" si="47"/>
        <v>58</v>
      </c>
      <c r="W497" s="154">
        <f t="shared" si="48"/>
        <v>930.22410821696963</v>
      </c>
    </row>
    <row r="498" spans="1:23" ht="16" customHeight="1">
      <c r="A498" s="37"/>
      <c r="B498" s="38" t="str">
        <f t="shared" si="43"/>
        <v>58-Ni</v>
      </c>
      <c r="C498" s="39">
        <v>58</v>
      </c>
      <c r="D498" s="40"/>
      <c r="E498" s="39">
        <v>2</v>
      </c>
      <c r="F498" s="39">
        <v>30</v>
      </c>
      <c r="G498" s="39">
        <v>28</v>
      </c>
      <c r="H498" s="39" t="s">
        <v>88</v>
      </c>
      <c r="I498" s="40"/>
      <c r="J498" s="18">
        <v>-60223.014000000003</v>
      </c>
      <c r="K498" s="18">
        <v>1.4410000000000001</v>
      </c>
      <c r="L498" s="18">
        <v>506453.842</v>
      </c>
      <c r="M498" s="18">
        <v>1.4430000000000001</v>
      </c>
      <c r="N498" s="39" t="s">
        <v>28</v>
      </c>
      <c r="O498" s="18">
        <v>-8563.0490000000009</v>
      </c>
      <c r="P498" s="18">
        <v>2.0979999999999999</v>
      </c>
      <c r="Q498" s="18">
        <v>57935347.921999998</v>
      </c>
      <c r="R498" s="18">
        <v>1.5469999999999999</v>
      </c>
      <c r="S498" s="16">
        <f t="shared" si="44"/>
        <v>57.935347921999998</v>
      </c>
      <c r="T498" s="16">
        <f t="shared" si="46"/>
        <v>53952.105951466277</v>
      </c>
      <c r="U498" s="41">
        <f t="shared" si="45"/>
        <v>8731.9627931034483</v>
      </c>
      <c r="V498" s="18">
        <f t="shared" si="47"/>
        <v>58</v>
      </c>
      <c r="W498" s="154">
        <f t="shared" si="48"/>
        <v>930.20872330114275</v>
      </c>
    </row>
    <row r="499" spans="1:23" ht="16" customHeight="1">
      <c r="A499" s="37"/>
      <c r="B499" s="38" t="str">
        <f t="shared" si="43"/>
        <v>58-Cu</v>
      </c>
      <c r="C499" s="39">
        <v>58</v>
      </c>
      <c r="D499" s="40"/>
      <c r="E499" s="39">
        <v>0</v>
      </c>
      <c r="F499" s="39">
        <v>29</v>
      </c>
      <c r="G499" s="39">
        <v>29</v>
      </c>
      <c r="H499" s="39" t="s">
        <v>90</v>
      </c>
      <c r="I499" s="39" t="s">
        <v>39</v>
      </c>
      <c r="J499" s="18">
        <v>-51659.966</v>
      </c>
      <c r="K499" s="18">
        <v>2.5449999999999999</v>
      </c>
      <c r="L499" s="18">
        <v>497108.44</v>
      </c>
      <c r="M499" s="18">
        <v>2.5459999999999998</v>
      </c>
      <c r="N499" s="39" t="s">
        <v>28</v>
      </c>
      <c r="O499" s="18">
        <v>-9366.8510000000006</v>
      </c>
      <c r="P499" s="18">
        <v>50.043999999999997</v>
      </c>
      <c r="Q499" s="18">
        <v>57944540.733999997</v>
      </c>
      <c r="R499" s="18">
        <v>2.7320000000000002</v>
      </c>
      <c r="S499" s="16">
        <f t="shared" si="44"/>
        <v>57.944540734</v>
      </c>
      <c r="T499" s="16">
        <f t="shared" si="46"/>
        <v>53960.158257456555</v>
      </c>
      <c r="U499" s="41">
        <f t="shared" si="45"/>
        <v>8570.8351724137938</v>
      </c>
      <c r="V499" s="18">
        <f t="shared" si="47"/>
        <v>58</v>
      </c>
      <c r="W499" s="154">
        <f t="shared" si="48"/>
        <v>930.34755616304403</v>
      </c>
    </row>
    <row r="500" spans="1:23" ht="16" customHeight="1">
      <c r="A500" s="37"/>
      <c r="B500" s="38" t="str">
        <f t="shared" si="43"/>
        <v>58-Zn</v>
      </c>
      <c r="C500" s="39">
        <v>58</v>
      </c>
      <c r="D500" s="40"/>
      <c r="E500" s="39">
        <v>-2</v>
      </c>
      <c r="F500" s="39">
        <v>28</v>
      </c>
      <c r="G500" s="39">
        <v>30</v>
      </c>
      <c r="H500" s="39" t="s">
        <v>91</v>
      </c>
      <c r="I500" s="39" t="s">
        <v>54</v>
      </c>
      <c r="J500" s="18">
        <v>-42293.114000000001</v>
      </c>
      <c r="K500" s="18">
        <v>50.021000000000001</v>
      </c>
      <c r="L500" s="18">
        <v>486959.23499999999</v>
      </c>
      <c r="M500" s="18">
        <v>50.021000000000001</v>
      </c>
      <c r="N500" s="39" t="s">
        <v>28</v>
      </c>
      <c r="O500" s="18">
        <v>-18307</v>
      </c>
      <c r="P500" s="18">
        <v>220</v>
      </c>
      <c r="Q500" s="18">
        <v>57954596.465000004</v>
      </c>
      <c r="R500" s="18">
        <v>53.7</v>
      </c>
      <c r="S500" s="16">
        <f t="shared" si="44"/>
        <v>57.954596465000002</v>
      </c>
      <c r="T500" s="16">
        <f t="shared" si="46"/>
        <v>53969.014366985459</v>
      </c>
      <c r="U500" s="41">
        <f t="shared" si="45"/>
        <v>8395.8488793103443</v>
      </c>
      <c r="V500" s="18">
        <f t="shared" si="47"/>
        <v>58</v>
      </c>
      <c r="W500" s="154">
        <f t="shared" si="48"/>
        <v>930.50024770664584</v>
      </c>
    </row>
    <row r="501" spans="1:23" ht="16" customHeight="1">
      <c r="A501" s="37"/>
      <c r="B501" s="38" t="str">
        <f t="shared" si="43"/>
        <v>58-Ga</v>
      </c>
      <c r="C501" s="39">
        <v>58</v>
      </c>
      <c r="D501" s="40"/>
      <c r="E501" s="39">
        <v>-4</v>
      </c>
      <c r="F501" s="39">
        <v>27</v>
      </c>
      <c r="G501" s="39">
        <v>31</v>
      </c>
      <c r="H501" s="39" t="s">
        <v>92</v>
      </c>
      <c r="I501" s="39" t="s">
        <v>37</v>
      </c>
      <c r="J501" s="18">
        <v>-23986</v>
      </c>
      <c r="K501" s="18">
        <v>214</v>
      </c>
      <c r="L501" s="18">
        <v>467870</v>
      </c>
      <c r="M501" s="18">
        <v>214</v>
      </c>
      <c r="N501" s="39" t="s">
        <v>28</v>
      </c>
      <c r="O501" s="18">
        <v>-15612</v>
      </c>
      <c r="P501" s="18">
        <v>382</v>
      </c>
      <c r="Q501" s="18">
        <v>57974250</v>
      </c>
      <c r="R501" s="18">
        <v>230</v>
      </c>
      <c r="S501" s="16">
        <f t="shared" si="44"/>
        <v>57.974249999999998</v>
      </c>
      <c r="T501" s="16">
        <f t="shared" si="46"/>
        <v>53986.810769656826</v>
      </c>
      <c r="U501" s="41">
        <f t="shared" si="45"/>
        <v>8066.7241379310344</v>
      </c>
      <c r="V501" s="18">
        <f t="shared" si="47"/>
        <v>58</v>
      </c>
      <c r="W501" s="154">
        <f t="shared" si="48"/>
        <v>930.80708223546253</v>
      </c>
    </row>
    <row r="502" spans="1:23" ht="16" customHeight="1">
      <c r="A502" s="37"/>
      <c r="B502" s="38" t="str">
        <f t="shared" si="43"/>
        <v>58-Ge</v>
      </c>
      <c r="C502" s="39">
        <v>58</v>
      </c>
      <c r="D502" s="40"/>
      <c r="E502" s="39">
        <v>-6</v>
      </c>
      <c r="F502" s="39">
        <v>26</v>
      </c>
      <c r="G502" s="39">
        <v>32</v>
      </c>
      <c r="H502" s="39" t="s">
        <v>93</v>
      </c>
      <c r="I502" s="39" t="s">
        <v>37</v>
      </c>
      <c r="J502" s="18">
        <v>-8374</v>
      </c>
      <c r="K502" s="18">
        <v>317</v>
      </c>
      <c r="L502" s="18">
        <v>451476</v>
      </c>
      <c r="M502" s="18">
        <v>317</v>
      </c>
      <c r="N502" s="39" t="s">
        <v>28</v>
      </c>
      <c r="O502" s="18" t="s">
        <v>30</v>
      </c>
      <c r="P502" s="42"/>
      <c r="Q502" s="18">
        <v>57991010</v>
      </c>
      <c r="R502" s="18">
        <v>340</v>
      </c>
      <c r="S502" s="16">
        <f t="shared" si="44"/>
        <v>57.991010000000003</v>
      </c>
      <c r="T502" s="16">
        <f t="shared" si="46"/>
        <v>54001.911862951398</v>
      </c>
      <c r="U502" s="41">
        <f t="shared" si="45"/>
        <v>7784.0689655172409</v>
      </c>
      <c r="V502" s="18">
        <f t="shared" si="47"/>
        <v>58</v>
      </c>
      <c r="W502" s="154">
        <f t="shared" si="48"/>
        <v>931.06744591295512</v>
      </c>
    </row>
    <row r="503" spans="1:23" ht="16" customHeight="1">
      <c r="A503" s="37"/>
      <c r="B503" s="38" t="str">
        <f t="shared" si="43"/>
        <v>59-Sc</v>
      </c>
      <c r="C503" s="39">
        <v>59</v>
      </c>
      <c r="D503" s="39">
        <v>0</v>
      </c>
      <c r="E503" s="39">
        <v>17</v>
      </c>
      <c r="F503" s="39">
        <v>38</v>
      </c>
      <c r="G503" s="39">
        <v>21</v>
      </c>
      <c r="H503" s="39" t="s">
        <v>75</v>
      </c>
      <c r="I503" s="39" t="s">
        <v>37</v>
      </c>
      <c r="J503" s="18">
        <v>-11140</v>
      </c>
      <c r="K503" s="18">
        <v>900</v>
      </c>
      <c r="L503" s="18">
        <v>470918</v>
      </c>
      <c r="M503" s="18">
        <v>900</v>
      </c>
      <c r="N503" s="39" t="s">
        <v>28</v>
      </c>
      <c r="O503" s="18">
        <v>14979</v>
      </c>
      <c r="P503" s="18">
        <v>1139</v>
      </c>
      <c r="Q503" s="18">
        <v>58988041</v>
      </c>
      <c r="R503" s="18">
        <v>966</v>
      </c>
      <c r="S503" s="16">
        <f t="shared" si="44"/>
        <v>58.988041000000003</v>
      </c>
      <c r="T503" s="16">
        <f t="shared" si="46"/>
        <v>54936.258009838886</v>
      </c>
      <c r="U503" s="41">
        <f t="shared" si="45"/>
        <v>7981.6610169491523</v>
      </c>
      <c r="V503" s="18">
        <f t="shared" si="47"/>
        <v>59</v>
      </c>
      <c r="W503" s="154">
        <f t="shared" si="48"/>
        <v>931.12301711591329</v>
      </c>
    </row>
    <row r="504" spans="1:23" ht="16" customHeight="1">
      <c r="A504" s="37"/>
      <c r="B504" s="38" t="str">
        <f t="shared" si="43"/>
        <v>59-Ti</v>
      </c>
      <c r="C504" s="39">
        <v>59</v>
      </c>
      <c r="D504" s="40"/>
      <c r="E504" s="39">
        <v>15</v>
      </c>
      <c r="F504" s="39">
        <v>37</v>
      </c>
      <c r="G504" s="39">
        <v>22</v>
      </c>
      <c r="H504" s="39" t="s">
        <v>76</v>
      </c>
      <c r="I504" s="39" t="s">
        <v>37</v>
      </c>
      <c r="J504" s="18">
        <v>-26119</v>
      </c>
      <c r="K504" s="18">
        <v>699</v>
      </c>
      <c r="L504" s="18">
        <v>485115</v>
      </c>
      <c r="M504" s="18">
        <v>699</v>
      </c>
      <c r="N504" s="39" t="s">
        <v>28</v>
      </c>
      <c r="O504" s="18">
        <v>11793</v>
      </c>
      <c r="P504" s="18">
        <v>771</v>
      </c>
      <c r="Q504" s="18">
        <v>58971960</v>
      </c>
      <c r="R504" s="18">
        <v>750</v>
      </c>
      <c r="S504" s="16">
        <f t="shared" si="44"/>
        <v>58.971960000000003</v>
      </c>
      <c r="T504" s="16">
        <f t="shared" si="46"/>
        <v>54920.767921328537</v>
      </c>
      <c r="U504" s="41">
        <f t="shared" si="45"/>
        <v>8222.2881355932204</v>
      </c>
      <c r="V504" s="18">
        <f t="shared" si="47"/>
        <v>59</v>
      </c>
      <c r="W504" s="154">
        <f t="shared" si="48"/>
        <v>930.86047324285653</v>
      </c>
    </row>
    <row r="505" spans="1:23" ht="16" customHeight="1">
      <c r="A505" s="37"/>
      <c r="B505" s="38" t="str">
        <f t="shared" si="43"/>
        <v>59-V</v>
      </c>
      <c r="C505" s="39">
        <v>59</v>
      </c>
      <c r="D505" s="40"/>
      <c r="E505" s="39">
        <v>13</v>
      </c>
      <c r="F505" s="39">
        <v>36</v>
      </c>
      <c r="G505" s="39">
        <v>23</v>
      </c>
      <c r="H505" s="39" t="s">
        <v>78</v>
      </c>
      <c r="I505" s="39" t="s">
        <v>37</v>
      </c>
      <c r="J505" s="18">
        <v>-37911.800000000003</v>
      </c>
      <c r="K505" s="18">
        <v>326.02300000000002</v>
      </c>
      <c r="L505" s="18">
        <v>496125.71799999999</v>
      </c>
      <c r="M505" s="18">
        <v>326.02300000000002</v>
      </c>
      <c r="N505" s="39" t="s">
        <v>28</v>
      </c>
      <c r="O505" s="18">
        <v>9939.0390000000007</v>
      </c>
      <c r="P505" s="18">
        <v>411.75799999999998</v>
      </c>
      <c r="Q505" s="18">
        <v>58959300</v>
      </c>
      <c r="R505" s="18">
        <v>350</v>
      </c>
      <c r="S505" s="16">
        <f t="shared" si="44"/>
        <v>58.959299999999999</v>
      </c>
      <c r="T505" s="16">
        <f t="shared" si="46"/>
        <v>54908.464472474545</v>
      </c>
      <c r="U505" s="41">
        <f t="shared" si="45"/>
        <v>8408.9104745762706</v>
      </c>
      <c r="V505" s="18">
        <f t="shared" si="47"/>
        <v>59</v>
      </c>
      <c r="W505" s="154">
        <f t="shared" si="48"/>
        <v>930.65194021143293</v>
      </c>
    </row>
    <row r="506" spans="1:23" ht="16" customHeight="1">
      <c r="A506" s="37"/>
      <c r="B506" s="38" t="str">
        <f t="shared" si="43"/>
        <v>59-Cr</v>
      </c>
      <c r="C506" s="39">
        <v>59</v>
      </c>
      <c r="D506" s="40"/>
      <c r="E506" s="39">
        <v>11</v>
      </c>
      <c r="F506" s="39">
        <v>35</v>
      </c>
      <c r="G506" s="39">
        <v>24</v>
      </c>
      <c r="H506" s="39" t="s">
        <v>79</v>
      </c>
      <c r="I506" s="39" t="s">
        <v>37</v>
      </c>
      <c r="J506" s="18">
        <v>-47850.84</v>
      </c>
      <c r="K506" s="18">
        <v>251.50299999999999</v>
      </c>
      <c r="L506" s="18">
        <v>505282.40399999998</v>
      </c>
      <c r="M506" s="18">
        <v>251.50299999999999</v>
      </c>
      <c r="N506" s="39" t="s">
        <v>28</v>
      </c>
      <c r="O506" s="18">
        <v>7622.26</v>
      </c>
      <c r="P506" s="18">
        <v>253.143</v>
      </c>
      <c r="Q506" s="18">
        <v>58948630</v>
      </c>
      <c r="R506" s="18">
        <v>270</v>
      </c>
      <c r="S506" s="16">
        <f t="shared" si="44"/>
        <v>58.948630000000001</v>
      </c>
      <c r="T506" s="16">
        <f t="shared" si="46"/>
        <v>54898.014695914091</v>
      </c>
      <c r="U506" s="41">
        <f t="shared" si="45"/>
        <v>8564.1085423728819</v>
      </c>
      <c r="V506" s="18">
        <f t="shared" si="47"/>
        <v>59</v>
      </c>
      <c r="W506" s="154">
        <f t="shared" si="48"/>
        <v>930.47482535447614</v>
      </c>
    </row>
    <row r="507" spans="1:23" ht="16" customHeight="1">
      <c r="A507" s="37"/>
      <c r="B507" s="38" t="str">
        <f t="shared" si="43"/>
        <v>59-Mn</v>
      </c>
      <c r="C507" s="39">
        <v>59</v>
      </c>
      <c r="D507" s="40"/>
      <c r="E507" s="39">
        <v>9</v>
      </c>
      <c r="F507" s="39">
        <v>34</v>
      </c>
      <c r="G507" s="39">
        <v>25</v>
      </c>
      <c r="H507" s="39" t="s">
        <v>84</v>
      </c>
      <c r="I507" s="39" t="s">
        <v>40</v>
      </c>
      <c r="J507" s="18">
        <v>-55473.1</v>
      </c>
      <c r="K507" s="18">
        <v>28.768999999999998</v>
      </c>
      <c r="L507" s="18">
        <v>512122.31</v>
      </c>
      <c r="M507" s="18">
        <v>28.768999999999998</v>
      </c>
      <c r="N507" s="39" t="s">
        <v>28</v>
      </c>
      <c r="O507" s="18">
        <v>5185.3209999999999</v>
      </c>
      <c r="P507" s="18">
        <v>28.734999999999999</v>
      </c>
      <c r="Q507" s="18">
        <v>58940447.166000001</v>
      </c>
      <c r="R507" s="18">
        <v>30.884</v>
      </c>
      <c r="S507" s="16">
        <f t="shared" si="44"/>
        <v>58.940447165999998</v>
      </c>
      <c r="T507" s="16">
        <f t="shared" si="46"/>
        <v>54889.881698601675</v>
      </c>
      <c r="U507" s="41">
        <f t="shared" si="45"/>
        <v>8680.0391525423729</v>
      </c>
      <c r="V507" s="18">
        <f t="shared" si="47"/>
        <v>59</v>
      </c>
      <c r="W507" s="154">
        <f t="shared" si="48"/>
        <v>930.33697794240129</v>
      </c>
    </row>
    <row r="508" spans="1:23" ht="16" customHeight="1">
      <c r="A508" s="37"/>
      <c r="B508" s="38" t="str">
        <f t="shared" si="43"/>
        <v>59-Fe</v>
      </c>
      <c r="C508" s="39">
        <v>59</v>
      </c>
      <c r="D508" s="40"/>
      <c r="E508" s="39">
        <v>7</v>
      </c>
      <c r="F508" s="39">
        <v>33</v>
      </c>
      <c r="G508" s="39">
        <v>26</v>
      </c>
      <c r="H508" s="39" t="s">
        <v>85</v>
      </c>
      <c r="I508" s="39" t="s">
        <v>47</v>
      </c>
      <c r="J508" s="18">
        <v>-60658.421000000002</v>
      </c>
      <c r="K508" s="18">
        <v>1.397</v>
      </c>
      <c r="L508" s="18">
        <v>516525.27799999999</v>
      </c>
      <c r="M508" s="18">
        <v>1.399</v>
      </c>
      <c r="N508" s="39" t="s">
        <v>28</v>
      </c>
      <c r="O508" s="18">
        <v>1565.1880000000001</v>
      </c>
      <c r="P508" s="18">
        <v>0.622</v>
      </c>
      <c r="Q508" s="18">
        <v>58934880.493000001</v>
      </c>
      <c r="R508" s="18">
        <v>1.4990000000000001</v>
      </c>
      <c r="S508" s="16">
        <f t="shared" si="44"/>
        <v>58.934880493000001</v>
      </c>
      <c r="T508" s="16">
        <f t="shared" si="46"/>
        <v>54884.185638556155</v>
      </c>
      <c r="U508" s="41">
        <f t="shared" si="45"/>
        <v>8754.6657288135593</v>
      </c>
      <c r="V508" s="18">
        <f t="shared" si="47"/>
        <v>59</v>
      </c>
      <c r="W508" s="154">
        <f t="shared" si="48"/>
        <v>930.24043455179924</v>
      </c>
    </row>
    <row r="509" spans="1:23" ht="16" customHeight="1">
      <c r="A509" s="37"/>
      <c r="B509" s="38" t="str">
        <f t="shared" si="43"/>
        <v>59-Co</v>
      </c>
      <c r="C509" s="39">
        <v>59</v>
      </c>
      <c r="D509" s="40"/>
      <c r="E509" s="39">
        <v>5</v>
      </c>
      <c r="F509" s="39">
        <v>32</v>
      </c>
      <c r="G509" s="39">
        <v>27</v>
      </c>
      <c r="H509" s="39" t="s">
        <v>86</v>
      </c>
      <c r="I509" s="40"/>
      <c r="J509" s="18">
        <v>-62223.608999999997</v>
      </c>
      <c r="K509" s="18">
        <v>1.42</v>
      </c>
      <c r="L509" s="18">
        <v>517308.11300000001</v>
      </c>
      <c r="M509" s="18">
        <v>1.4219999999999999</v>
      </c>
      <c r="N509" s="39" t="s">
        <v>28</v>
      </c>
      <c r="O509" s="18">
        <v>-1072.4839999999999</v>
      </c>
      <c r="P509" s="18">
        <v>0.56100000000000005</v>
      </c>
      <c r="Q509" s="18">
        <v>58933200.193999998</v>
      </c>
      <c r="R509" s="18">
        <v>1.5249999999999999</v>
      </c>
      <c r="S509" s="16">
        <f t="shared" si="44"/>
        <v>58.933200194000001</v>
      </c>
      <c r="T509" s="16">
        <f t="shared" si="46"/>
        <v>54882.109711076497</v>
      </c>
      <c r="U509" s="41">
        <f t="shared" si="45"/>
        <v>8767.9341186440688</v>
      </c>
      <c r="V509" s="18">
        <f t="shared" si="47"/>
        <v>59</v>
      </c>
      <c r="W509" s="154">
        <f t="shared" si="48"/>
        <v>930.20524934027958</v>
      </c>
    </row>
    <row r="510" spans="1:23" ht="16" customHeight="1">
      <c r="A510" s="37"/>
      <c r="B510" s="38" t="str">
        <f t="shared" si="43"/>
        <v>59-Ni</v>
      </c>
      <c r="C510" s="39">
        <v>59</v>
      </c>
      <c r="D510" s="40"/>
      <c r="E510" s="39">
        <v>3</v>
      </c>
      <c r="F510" s="39">
        <v>31</v>
      </c>
      <c r="G510" s="39">
        <v>28</v>
      </c>
      <c r="H510" s="39" t="s">
        <v>88</v>
      </c>
      <c r="I510" s="40"/>
      <c r="J510" s="18">
        <v>-61151.125</v>
      </c>
      <c r="K510" s="18">
        <v>1.44</v>
      </c>
      <c r="L510" s="18">
        <v>515453.27600000001</v>
      </c>
      <c r="M510" s="18">
        <v>1.4410000000000001</v>
      </c>
      <c r="N510" s="39" t="s">
        <v>28</v>
      </c>
      <c r="O510" s="18">
        <v>-4799.5789999999997</v>
      </c>
      <c r="P510" s="18">
        <v>0.88</v>
      </c>
      <c r="Q510" s="18">
        <v>58934351.553000003</v>
      </c>
      <c r="R510" s="18">
        <v>1.5449999999999999</v>
      </c>
      <c r="S510" s="16">
        <f t="shared" si="44"/>
        <v>58.934351553000006</v>
      </c>
      <c r="T510" s="16">
        <f t="shared" si="46"/>
        <v>54882.671454943258</v>
      </c>
      <c r="U510" s="41">
        <f t="shared" si="45"/>
        <v>8736.49620338983</v>
      </c>
      <c r="V510" s="18">
        <f t="shared" si="47"/>
        <v>59</v>
      </c>
      <c r="W510" s="154">
        <f t="shared" si="48"/>
        <v>930.21477042276706</v>
      </c>
    </row>
    <row r="511" spans="1:23" ht="16" customHeight="1">
      <c r="A511" s="37"/>
      <c r="B511" s="38" t="str">
        <f t="shared" si="43"/>
        <v>59-Cu</v>
      </c>
      <c r="C511" s="39">
        <v>59</v>
      </c>
      <c r="D511" s="40"/>
      <c r="E511" s="39">
        <v>1</v>
      </c>
      <c r="F511" s="39">
        <v>30</v>
      </c>
      <c r="G511" s="39">
        <v>29</v>
      </c>
      <c r="H511" s="39" t="s">
        <v>90</v>
      </c>
      <c r="I511" s="39" t="s">
        <v>65</v>
      </c>
      <c r="J511" s="18">
        <v>-56351.546999999999</v>
      </c>
      <c r="K511" s="18">
        <v>1.6830000000000001</v>
      </c>
      <c r="L511" s="18">
        <v>509871.34399999998</v>
      </c>
      <c r="M511" s="18">
        <v>1.6839999999999999</v>
      </c>
      <c r="N511" s="39" t="s">
        <v>28</v>
      </c>
      <c r="O511" s="18">
        <v>-9094.1380000000008</v>
      </c>
      <c r="P511" s="18">
        <v>37.139000000000003</v>
      </c>
      <c r="Q511" s="18">
        <v>58939504.114</v>
      </c>
      <c r="R511" s="18">
        <v>1.806</v>
      </c>
      <c r="S511" s="16">
        <f t="shared" si="44"/>
        <v>58.939504114000002</v>
      </c>
      <c r="T511" s="16">
        <f t="shared" si="46"/>
        <v>54886.96029292469</v>
      </c>
      <c r="U511" s="41">
        <f t="shared" si="45"/>
        <v>8641.8871864406774</v>
      </c>
      <c r="V511" s="18">
        <f t="shared" si="47"/>
        <v>59</v>
      </c>
      <c r="W511" s="154">
        <f t="shared" si="48"/>
        <v>930.28746259194395</v>
      </c>
    </row>
    <row r="512" spans="1:23" ht="16" customHeight="1">
      <c r="A512" s="37"/>
      <c r="B512" s="38" t="str">
        <f t="shared" si="43"/>
        <v>59-Zn</v>
      </c>
      <c r="C512" s="39">
        <v>59</v>
      </c>
      <c r="D512" s="40"/>
      <c r="E512" s="39">
        <v>-1</v>
      </c>
      <c r="F512" s="39">
        <v>29</v>
      </c>
      <c r="G512" s="39">
        <v>30</v>
      </c>
      <c r="H512" s="39" t="s">
        <v>91</v>
      </c>
      <c r="I512" s="39" t="s">
        <v>39</v>
      </c>
      <c r="J512" s="18">
        <v>-47257.409</v>
      </c>
      <c r="K512" s="18">
        <v>37.177</v>
      </c>
      <c r="L512" s="18">
        <v>499994.85200000001</v>
      </c>
      <c r="M512" s="18">
        <v>37.177</v>
      </c>
      <c r="N512" s="39" t="s">
        <v>28</v>
      </c>
      <c r="O512" s="18">
        <v>-13137</v>
      </c>
      <c r="P512" s="18">
        <v>172</v>
      </c>
      <c r="Q512" s="18">
        <v>58949267.074000001</v>
      </c>
      <c r="R512" s="18">
        <v>39.911000000000001</v>
      </c>
      <c r="S512" s="16">
        <f t="shared" si="44"/>
        <v>58.949267073999998</v>
      </c>
      <c r="T512" s="16">
        <f t="shared" si="46"/>
        <v>54895.543688136473</v>
      </c>
      <c r="U512" s="41">
        <f t="shared" si="45"/>
        <v>8474.4890169491537</v>
      </c>
      <c r="V512" s="18">
        <f t="shared" si="47"/>
        <v>59</v>
      </c>
      <c r="W512" s="154">
        <f t="shared" si="48"/>
        <v>930.43294386671994</v>
      </c>
    </row>
    <row r="513" spans="1:23" ht="16" customHeight="1">
      <c r="A513" s="37"/>
      <c r="B513" s="38" t="str">
        <f t="shared" si="43"/>
        <v>59-Ga</v>
      </c>
      <c r="C513" s="39">
        <v>59</v>
      </c>
      <c r="D513" s="40"/>
      <c r="E513" s="39">
        <v>-3</v>
      </c>
      <c r="F513" s="39">
        <v>28</v>
      </c>
      <c r="G513" s="39">
        <v>31</v>
      </c>
      <c r="H513" s="39" t="s">
        <v>92</v>
      </c>
      <c r="I513" s="39" t="s">
        <v>37</v>
      </c>
      <c r="J513" s="18">
        <v>-34121</v>
      </c>
      <c r="K513" s="18">
        <v>168</v>
      </c>
      <c r="L513" s="18">
        <v>486076</v>
      </c>
      <c r="M513" s="18">
        <v>168</v>
      </c>
      <c r="N513" s="39" t="s">
        <v>28</v>
      </c>
      <c r="O513" s="18">
        <v>-17121</v>
      </c>
      <c r="P513" s="18">
        <v>326</v>
      </c>
      <c r="Q513" s="18">
        <v>58963370</v>
      </c>
      <c r="R513" s="18">
        <v>180</v>
      </c>
      <c r="S513" s="16">
        <f t="shared" si="44"/>
        <v>58.963369999999998</v>
      </c>
      <c r="T513" s="16">
        <f t="shared" si="46"/>
        <v>54908.169733965886</v>
      </c>
      <c r="U513" s="41">
        <f t="shared" si="45"/>
        <v>8238.5762711864409</v>
      </c>
      <c r="V513" s="18">
        <f t="shared" si="47"/>
        <v>59</v>
      </c>
      <c r="W513" s="154">
        <f t="shared" si="48"/>
        <v>930.64694464348963</v>
      </c>
    </row>
    <row r="514" spans="1:23" ht="16" customHeight="1">
      <c r="A514" s="37"/>
      <c r="B514" s="38" t="str">
        <f t="shared" si="43"/>
        <v>59-Ge</v>
      </c>
      <c r="C514" s="39">
        <v>59</v>
      </c>
      <c r="D514" s="40"/>
      <c r="E514" s="39">
        <v>-5</v>
      </c>
      <c r="F514" s="39">
        <v>27</v>
      </c>
      <c r="G514" s="39">
        <v>32</v>
      </c>
      <c r="H514" s="39" t="s">
        <v>93</v>
      </c>
      <c r="I514" s="39" t="s">
        <v>37</v>
      </c>
      <c r="J514" s="18">
        <v>-17000</v>
      </c>
      <c r="K514" s="18">
        <v>279</v>
      </c>
      <c r="L514" s="18">
        <v>468172</v>
      </c>
      <c r="M514" s="18">
        <v>279</v>
      </c>
      <c r="N514" s="39" t="s">
        <v>28</v>
      </c>
      <c r="O514" s="18" t="s">
        <v>30</v>
      </c>
      <c r="P514" s="42"/>
      <c r="Q514" s="18">
        <v>58981750</v>
      </c>
      <c r="R514" s="18">
        <v>300</v>
      </c>
      <c r="S514" s="16">
        <f t="shared" si="44"/>
        <v>58.981749999999998</v>
      </c>
      <c r="T514" s="16">
        <f t="shared" si="46"/>
        <v>54924.779846916485</v>
      </c>
      <c r="U514" s="41">
        <f t="shared" si="45"/>
        <v>7935.1186440677966</v>
      </c>
      <c r="V514" s="18">
        <f t="shared" si="47"/>
        <v>59</v>
      </c>
      <c r="W514" s="154">
        <f t="shared" si="48"/>
        <v>930.92847198163531</v>
      </c>
    </row>
    <row r="515" spans="1:23" ht="16" customHeight="1">
      <c r="A515" s="37"/>
      <c r="B515" s="38" t="str">
        <f t="shared" si="43"/>
        <v>60-Ti</v>
      </c>
      <c r="C515" s="39">
        <v>60</v>
      </c>
      <c r="D515" s="39">
        <v>0</v>
      </c>
      <c r="E515" s="39">
        <v>16</v>
      </c>
      <c r="F515" s="39">
        <v>38</v>
      </c>
      <c r="G515" s="39">
        <v>22</v>
      </c>
      <c r="H515" s="39" t="s">
        <v>76</v>
      </c>
      <c r="I515" s="39" t="s">
        <v>37</v>
      </c>
      <c r="J515" s="18">
        <v>-22691</v>
      </c>
      <c r="K515" s="18">
        <v>801</v>
      </c>
      <c r="L515" s="18">
        <v>489759</v>
      </c>
      <c r="M515" s="18">
        <v>801</v>
      </c>
      <c r="N515" s="39" t="s">
        <v>28</v>
      </c>
      <c r="O515" s="18">
        <v>10377</v>
      </c>
      <c r="P515" s="18">
        <v>977</v>
      </c>
      <c r="Q515" s="18">
        <v>59975640</v>
      </c>
      <c r="R515" s="18">
        <v>860</v>
      </c>
      <c r="S515" s="16">
        <f t="shared" si="44"/>
        <v>59.975639999999999</v>
      </c>
      <c r="T515" s="16">
        <f t="shared" si="46"/>
        <v>55855.689432669642</v>
      </c>
      <c r="U515" s="41">
        <f t="shared" si="45"/>
        <v>8162.65</v>
      </c>
      <c r="V515" s="18">
        <f t="shared" si="47"/>
        <v>60</v>
      </c>
      <c r="W515" s="154">
        <f t="shared" si="48"/>
        <v>930.92815721116074</v>
      </c>
    </row>
    <row r="516" spans="1:23" ht="16" customHeight="1">
      <c r="A516" s="37"/>
      <c r="B516" s="38" t="str">
        <f t="shared" si="43"/>
        <v>60-V</v>
      </c>
      <c r="C516" s="39">
        <v>60</v>
      </c>
      <c r="D516" s="40"/>
      <c r="E516" s="39">
        <v>14</v>
      </c>
      <c r="F516" s="39">
        <v>37</v>
      </c>
      <c r="G516" s="39">
        <v>23</v>
      </c>
      <c r="H516" s="39" t="s">
        <v>78</v>
      </c>
      <c r="I516" s="39" t="s">
        <v>37</v>
      </c>
      <c r="J516" s="18">
        <v>-33068.031999999999</v>
      </c>
      <c r="K516" s="18">
        <v>558.89599999999996</v>
      </c>
      <c r="L516" s="18">
        <v>499353.272</v>
      </c>
      <c r="M516" s="18">
        <v>558.89599999999996</v>
      </c>
      <c r="N516" s="39" t="s">
        <v>28</v>
      </c>
      <c r="O516" s="18">
        <v>13758.164000000001</v>
      </c>
      <c r="P516" s="18">
        <v>616.75900000000001</v>
      </c>
      <c r="Q516" s="18">
        <v>59964500</v>
      </c>
      <c r="R516" s="18">
        <v>600</v>
      </c>
      <c r="S516" s="16">
        <f t="shared" si="44"/>
        <v>59.964500000000001</v>
      </c>
      <c r="T516" s="16">
        <f t="shared" si="46"/>
        <v>55844.801854110206</v>
      </c>
      <c r="U516" s="41">
        <f t="shared" si="45"/>
        <v>8322.5545333333339</v>
      </c>
      <c r="V516" s="18">
        <f t="shared" si="47"/>
        <v>60</v>
      </c>
      <c r="W516" s="154">
        <f t="shared" si="48"/>
        <v>930.74669756850346</v>
      </c>
    </row>
    <row r="517" spans="1:23" ht="16" customHeight="1">
      <c r="A517" s="37"/>
      <c r="B517" s="38" t="str">
        <f t="shared" si="43"/>
        <v>60-Cr</v>
      </c>
      <c r="C517" s="39">
        <v>60</v>
      </c>
      <c r="D517" s="40"/>
      <c r="E517" s="39">
        <v>12</v>
      </c>
      <c r="F517" s="39">
        <v>36</v>
      </c>
      <c r="G517" s="39">
        <v>24</v>
      </c>
      <c r="H517" s="39" t="s">
        <v>79</v>
      </c>
      <c r="I517" s="39" t="s">
        <v>37</v>
      </c>
      <c r="J517" s="18">
        <v>-46826.196000000004</v>
      </c>
      <c r="K517" s="18">
        <v>260.81799999999998</v>
      </c>
      <c r="L517" s="18">
        <v>512329.08299999998</v>
      </c>
      <c r="M517" s="18">
        <v>260.81799999999998</v>
      </c>
      <c r="N517" s="39" t="s">
        <v>28</v>
      </c>
      <c r="O517" s="18">
        <v>6088.2460000000001</v>
      </c>
      <c r="P517" s="18">
        <v>377.21800000000002</v>
      </c>
      <c r="Q517" s="18">
        <v>59949730</v>
      </c>
      <c r="R517" s="18">
        <v>280</v>
      </c>
      <c r="S517" s="16">
        <f t="shared" si="44"/>
        <v>59.949730000000002</v>
      </c>
      <c r="T517" s="16">
        <f t="shared" si="46"/>
        <v>55830.532953728914</v>
      </c>
      <c r="U517" s="41">
        <f t="shared" si="45"/>
        <v>8538.8180499999999</v>
      </c>
      <c r="V517" s="18">
        <f t="shared" si="47"/>
        <v>60</v>
      </c>
      <c r="W517" s="154">
        <f t="shared" si="48"/>
        <v>930.50888256214853</v>
      </c>
    </row>
    <row r="518" spans="1:23" ht="16" customHeight="1">
      <c r="A518" s="37"/>
      <c r="B518" s="38" t="str">
        <f t="shared" si="43"/>
        <v>60-Mn</v>
      </c>
      <c r="C518" s="39">
        <v>60</v>
      </c>
      <c r="D518" s="40"/>
      <c r="E518" s="39">
        <v>10</v>
      </c>
      <c r="F518" s="39">
        <v>35</v>
      </c>
      <c r="G518" s="39">
        <v>25</v>
      </c>
      <c r="H518" s="39" t="s">
        <v>84</v>
      </c>
      <c r="I518" s="39" t="s">
        <v>49</v>
      </c>
      <c r="J518" s="18">
        <v>-52914.442000000003</v>
      </c>
      <c r="K518" s="18">
        <v>272.52</v>
      </c>
      <c r="L518" s="18">
        <v>517634.97600000002</v>
      </c>
      <c r="M518" s="18">
        <v>272.52</v>
      </c>
      <c r="N518" s="39" t="s">
        <v>28</v>
      </c>
      <c r="O518" s="18">
        <v>8492.4809999999998</v>
      </c>
      <c r="P518" s="18">
        <v>272.54500000000002</v>
      </c>
      <c r="Q518" s="18">
        <v>59943193.998000003</v>
      </c>
      <c r="R518" s="18">
        <v>292.56200000000001</v>
      </c>
      <c r="S518" s="16">
        <f t="shared" si="44"/>
        <v>59.943193998000005</v>
      </c>
      <c r="T518" s="16">
        <f t="shared" si="46"/>
        <v>55823.933969909216</v>
      </c>
      <c r="U518" s="41">
        <f t="shared" si="45"/>
        <v>8627.249600000001</v>
      </c>
      <c r="V518" s="18">
        <f t="shared" si="47"/>
        <v>60</v>
      </c>
      <c r="W518" s="154">
        <f t="shared" si="48"/>
        <v>930.39889949848691</v>
      </c>
    </row>
    <row r="519" spans="1:23" ht="16" customHeight="1">
      <c r="A519" s="37"/>
      <c r="B519" s="38" t="str">
        <f t="shared" si="43"/>
        <v>60-Fe</v>
      </c>
      <c r="C519" s="39">
        <v>60</v>
      </c>
      <c r="D519" s="40"/>
      <c r="E519" s="39">
        <v>8</v>
      </c>
      <c r="F519" s="39">
        <v>34</v>
      </c>
      <c r="G519" s="39">
        <v>26</v>
      </c>
      <c r="H519" s="39" t="s">
        <v>85</v>
      </c>
      <c r="I519" s="39" t="s">
        <v>35</v>
      </c>
      <c r="J519" s="18">
        <v>-61406.923000000003</v>
      </c>
      <c r="K519" s="18">
        <v>3.6619999999999999</v>
      </c>
      <c r="L519" s="18">
        <v>525345.103</v>
      </c>
      <c r="M519" s="18">
        <v>3.6629999999999998</v>
      </c>
      <c r="N519" s="39" t="s">
        <v>28</v>
      </c>
      <c r="O519" s="18">
        <v>237.29499999999999</v>
      </c>
      <c r="P519" s="18">
        <v>3.4430000000000001</v>
      </c>
      <c r="Q519" s="18">
        <v>59934076.943000004</v>
      </c>
      <c r="R519" s="18">
        <v>3.9319999999999999</v>
      </c>
      <c r="S519" s="16">
        <f t="shared" si="44"/>
        <v>59.934076943000001</v>
      </c>
      <c r="T519" s="16">
        <f t="shared" si="46"/>
        <v>55814.930751700449</v>
      </c>
      <c r="U519" s="41">
        <f t="shared" si="45"/>
        <v>8755.7517166666676</v>
      </c>
      <c r="V519" s="18">
        <f t="shared" si="47"/>
        <v>60</v>
      </c>
      <c r="W519" s="154">
        <f t="shared" si="48"/>
        <v>930.24884586167411</v>
      </c>
    </row>
    <row r="520" spans="1:23" ht="16" customHeight="1">
      <c r="A520" s="37"/>
      <c r="B520" s="38" t="str">
        <f t="shared" si="43"/>
        <v>60-Co</v>
      </c>
      <c r="C520" s="39">
        <v>60</v>
      </c>
      <c r="D520" s="40"/>
      <c r="E520" s="39">
        <v>6</v>
      </c>
      <c r="F520" s="39">
        <v>33</v>
      </c>
      <c r="G520" s="39">
        <v>27</v>
      </c>
      <c r="H520" s="39" t="s">
        <v>86</v>
      </c>
      <c r="I520" s="40"/>
      <c r="J520" s="18">
        <v>-61644.218000000001</v>
      </c>
      <c r="K520" s="18">
        <v>1.4219999999999999</v>
      </c>
      <c r="L520" s="18">
        <v>524800.04500000004</v>
      </c>
      <c r="M520" s="18">
        <v>1.4239999999999999</v>
      </c>
      <c r="N520" s="39" t="s">
        <v>28</v>
      </c>
      <c r="O520" s="18">
        <v>2823.8820000000001</v>
      </c>
      <c r="P520" s="18">
        <v>0.48099999999999998</v>
      </c>
      <c r="Q520" s="18">
        <v>59933822.196000002</v>
      </c>
      <c r="R520" s="18">
        <v>1.5269999999999999</v>
      </c>
      <c r="S520" s="16">
        <f t="shared" si="44"/>
        <v>59.933822196000001</v>
      </c>
      <c r="T520" s="16">
        <f t="shared" si="46"/>
        <v>55814.182716806412</v>
      </c>
      <c r="U520" s="41">
        <f t="shared" si="45"/>
        <v>8746.6674166666671</v>
      </c>
      <c r="V520" s="18">
        <f t="shared" si="47"/>
        <v>60</v>
      </c>
      <c r="W520" s="154">
        <f t="shared" si="48"/>
        <v>930.23637861344025</v>
      </c>
    </row>
    <row r="521" spans="1:23" ht="16" customHeight="1">
      <c r="A521" s="37"/>
      <c r="B521" s="38" t="str">
        <f t="shared" si="43"/>
        <v>60-Ni</v>
      </c>
      <c r="C521" s="39">
        <v>60</v>
      </c>
      <c r="D521" s="40"/>
      <c r="E521" s="39">
        <v>4</v>
      </c>
      <c r="F521" s="39">
        <v>32</v>
      </c>
      <c r="G521" s="39">
        <v>28</v>
      </c>
      <c r="H521" s="39" t="s">
        <v>88</v>
      </c>
      <c r="I521" s="40"/>
      <c r="J521" s="18">
        <v>-64468.1</v>
      </c>
      <c r="K521" s="18">
        <v>1.4179999999999999</v>
      </c>
      <c r="L521" s="18">
        <v>526841.57400000002</v>
      </c>
      <c r="M521" s="18">
        <v>1.42</v>
      </c>
      <c r="N521" s="39" t="s">
        <v>28</v>
      </c>
      <c r="O521" s="18">
        <v>-6126.8909999999996</v>
      </c>
      <c r="P521" s="18">
        <v>2.0649999999999999</v>
      </c>
      <c r="Q521" s="18">
        <v>59930790.633000001</v>
      </c>
      <c r="R521" s="18">
        <v>1.522</v>
      </c>
      <c r="S521" s="16">
        <f t="shared" si="44"/>
        <v>59.930790633000001</v>
      </c>
      <c r="T521" s="16">
        <f t="shared" si="46"/>
        <v>55810.8480955388</v>
      </c>
      <c r="U521" s="41">
        <f t="shared" si="45"/>
        <v>8780.6929</v>
      </c>
      <c r="V521" s="18">
        <f t="shared" si="47"/>
        <v>60</v>
      </c>
      <c r="W521" s="154">
        <f t="shared" si="48"/>
        <v>930.18080159231329</v>
      </c>
    </row>
    <row r="522" spans="1:23" ht="16" customHeight="1">
      <c r="A522" s="37"/>
      <c r="B522" s="38" t="str">
        <f t="shared" si="43"/>
        <v>60-Cu</v>
      </c>
      <c r="C522" s="39">
        <v>60</v>
      </c>
      <c r="D522" s="40"/>
      <c r="E522" s="39">
        <v>2</v>
      </c>
      <c r="F522" s="39">
        <v>31</v>
      </c>
      <c r="G522" s="39">
        <v>29</v>
      </c>
      <c r="H522" s="39" t="s">
        <v>90</v>
      </c>
      <c r="I522" s="39" t="s">
        <v>39</v>
      </c>
      <c r="J522" s="18">
        <v>-58341.209000000003</v>
      </c>
      <c r="K522" s="18">
        <v>2.5049999999999999</v>
      </c>
      <c r="L522" s="18">
        <v>519932.32900000003</v>
      </c>
      <c r="M522" s="18">
        <v>2.5059999999999998</v>
      </c>
      <c r="N522" s="39" t="s">
        <v>28</v>
      </c>
      <c r="O522" s="18">
        <v>-4158.1030000000001</v>
      </c>
      <c r="P522" s="18">
        <v>10.752000000000001</v>
      </c>
      <c r="Q522" s="18">
        <v>59937368.123000003</v>
      </c>
      <c r="R522" s="18">
        <v>2.6890000000000001</v>
      </c>
      <c r="S522" s="16">
        <f t="shared" si="44"/>
        <v>59.937368123000006</v>
      </c>
      <c r="T522" s="16">
        <f t="shared" si="46"/>
        <v>55816.464245785341</v>
      </c>
      <c r="U522" s="41">
        <f t="shared" si="45"/>
        <v>8665.5388166666671</v>
      </c>
      <c r="V522" s="18">
        <f t="shared" si="47"/>
        <v>60</v>
      </c>
      <c r="W522" s="154">
        <f t="shared" si="48"/>
        <v>930.27440409642236</v>
      </c>
    </row>
    <row r="523" spans="1:23" ht="16" customHeight="1">
      <c r="A523" s="37"/>
      <c r="B523" s="38" t="str">
        <f t="shared" si="43"/>
        <v>60-Zn</v>
      </c>
      <c r="C523" s="39">
        <v>60</v>
      </c>
      <c r="D523" s="40"/>
      <c r="E523" s="39">
        <v>0</v>
      </c>
      <c r="F523" s="39">
        <v>30</v>
      </c>
      <c r="G523" s="39">
        <v>30</v>
      </c>
      <c r="H523" s="39" t="s">
        <v>91</v>
      </c>
      <c r="I523" s="39" t="s">
        <v>46</v>
      </c>
      <c r="J523" s="18">
        <v>-54183.106</v>
      </c>
      <c r="K523" s="18">
        <v>10.637</v>
      </c>
      <c r="L523" s="18">
        <v>514991.87199999997</v>
      </c>
      <c r="M523" s="18">
        <v>10.637</v>
      </c>
      <c r="N523" s="39" t="s">
        <v>28</v>
      </c>
      <c r="O523" s="18">
        <v>-14185</v>
      </c>
      <c r="P523" s="18">
        <v>112</v>
      </c>
      <c r="Q523" s="18">
        <v>59941832.031000003</v>
      </c>
      <c r="R523" s="18">
        <v>11.419</v>
      </c>
      <c r="S523" s="16">
        <f t="shared" si="44"/>
        <v>59.941832031000004</v>
      </c>
      <c r="T523" s="16">
        <f t="shared" si="46"/>
        <v>55820.111607894432</v>
      </c>
      <c r="U523" s="41">
        <f t="shared" si="45"/>
        <v>8583.1978666666655</v>
      </c>
      <c r="V523" s="18">
        <f t="shared" si="47"/>
        <v>60</v>
      </c>
      <c r="W523" s="154">
        <f t="shared" si="48"/>
        <v>930.33519346490721</v>
      </c>
    </row>
    <row r="524" spans="1:23" ht="16" customHeight="1">
      <c r="A524" s="37"/>
      <c r="B524" s="38" t="str">
        <f t="shared" si="43"/>
        <v>60-Ga</v>
      </c>
      <c r="C524" s="39">
        <v>60</v>
      </c>
      <c r="D524" s="40"/>
      <c r="E524" s="39">
        <v>-2</v>
      </c>
      <c r="F524" s="39">
        <v>29</v>
      </c>
      <c r="G524" s="39">
        <v>31</v>
      </c>
      <c r="H524" s="39" t="s">
        <v>92</v>
      </c>
      <c r="I524" s="39" t="s">
        <v>37</v>
      </c>
      <c r="J524" s="18">
        <v>-39998</v>
      </c>
      <c r="K524" s="18">
        <v>112</v>
      </c>
      <c r="L524" s="18">
        <v>500025</v>
      </c>
      <c r="M524" s="18">
        <v>112</v>
      </c>
      <c r="N524" s="39" t="s">
        <v>28</v>
      </c>
      <c r="O524" s="18">
        <v>-12231</v>
      </c>
      <c r="P524" s="18">
        <v>258</v>
      </c>
      <c r="Q524" s="18">
        <v>59957060</v>
      </c>
      <c r="R524" s="18">
        <v>120</v>
      </c>
      <c r="S524" s="16">
        <f t="shared" si="44"/>
        <v>59.957059999999998</v>
      </c>
      <c r="T524" s="16">
        <f t="shared" si="46"/>
        <v>55833.785624094759</v>
      </c>
      <c r="U524" s="41">
        <f t="shared" si="45"/>
        <v>8333.75</v>
      </c>
      <c r="V524" s="18">
        <f t="shared" si="47"/>
        <v>60</v>
      </c>
      <c r="W524" s="154">
        <f t="shared" si="48"/>
        <v>930.56309373491263</v>
      </c>
    </row>
    <row r="525" spans="1:23" ht="16" customHeight="1">
      <c r="A525" s="37"/>
      <c r="B525" s="38" t="str">
        <f t="shared" si="43"/>
        <v>60-Ge</v>
      </c>
      <c r="C525" s="39">
        <v>60</v>
      </c>
      <c r="D525" s="40"/>
      <c r="E525" s="39">
        <v>-4</v>
      </c>
      <c r="F525" s="39">
        <v>28</v>
      </c>
      <c r="G525" s="39">
        <v>32</v>
      </c>
      <c r="H525" s="39" t="s">
        <v>93</v>
      </c>
      <c r="I525" s="39" t="s">
        <v>37</v>
      </c>
      <c r="J525" s="18">
        <v>-27768</v>
      </c>
      <c r="K525" s="18">
        <v>233</v>
      </c>
      <c r="L525" s="18">
        <v>487012</v>
      </c>
      <c r="M525" s="18">
        <v>233</v>
      </c>
      <c r="N525" s="39" t="s">
        <v>28</v>
      </c>
      <c r="O525" s="18">
        <v>-21368</v>
      </c>
      <c r="P525" s="18">
        <v>640</v>
      </c>
      <c r="Q525" s="18">
        <v>59970190</v>
      </c>
      <c r="R525" s="18">
        <v>250</v>
      </c>
      <c r="S525" s="16">
        <f t="shared" si="44"/>
        <v>59.970190000000002</v>
      </c>
      <c r="T525" s="16">
        <f t="shared" si="46"/>
        <v>55845.505395567459</v>
      </c>
      <c r="U525" s="41">
        <f t="shared" si="45"/>
        <v>8116.8666666666668</v>
      </c>
      <c r="V525" s="18">
        <f t="shared" si="47"/>
        <v>60</v>
      </c>
      <c r="W525" s="154">
        <f t="shared" si="48"/>
        <v>930.75842325945769</v>
      </c>
    </row>
    <row r="526" spans="1:23" ht="16" customHeight="1">
      <c r="A526" s="37"/>
      <c r="B526" s="38" t="str">
        <f t="shared" ref="B526:B590" si="49">CONCATENATE(C526,"-",H526)</f>
        <v>60-As</v>
      </c>
      <c r="C526" s="39">
        <v>60</v>
      </c>
      <c r="D526" s="40"/>
      <c r="E526" s="39">
        <v>-6</v>
      </c>
      <c r="F526" s="39">
        <v>27</v>
      </c>
      <c r="G526" s="39">
        <v>33</v>
      </c>
      <c r="H526" s="39" t="s">
        <v>94</v>
      </c>
      <c r="I526" s="39" t="s">
        <v>37</v>
      </c>
      <c r="J526" s="18">
        <v>-6399</v>
      </c>
      <c r="K526" s="18">
        <v>596</v>
      </c>
      <c r="L526" s="18">
        <v>464861</v>
      </c>
      <c r="M526" s="18">
        <v>596</v>
      </c>
      <c r="N526" s="39" t="s">
        <v>28</v>
      </c>
      <c r="O526" s="18" t="s">
        <v>30</v>
      </c>
      <c r="P526" s="42"/>
      <c r="Q526" s="18">
        <v>59993130</v>
      </c>
      <c r="R526" s="18">
        <v>640</v>
      </c>
      <c r="S526" s="16">
        <f t="shared" ref="S526:S590" si="50">Q526/1000000</f>
        <v>59.993130000000001</v>
      </c>
      <c r="T526" s="16">
        <f t="shared" si="46"/>
        <v>55866.363119401722</v>
      </c>
      <c r="U526" s="41">
        <f t="shared" ref="U526:U590" si="51">L526/C526</f>
        <v>7747.6833333333334</v>
      </c>
      <c r="V526" s="18">
        <f t="shared" si="47"/>
        <v>60</v>
      </c>
      <c r="W526" s="154">
        <f t="shared" si="48"/>
        <v>931.10605199002873</v>
      </c>
    </row>
    <row r="527" spans="1:23" ht="16" customHeight="1">
      <c r="A527" s="37"/>
      <c r="B527" s="38" t="str">
        <f t="shared" si="49"/>
        <v>61-Ti</v>
      </c>
      <c r="C527" s="39">
        <v>61</v>
      </c>
      <c r="D527" s="39">
        <v>0</v>
      </c>
      <c r="E527" s="39">
        <v>17</v>
      </c>
      <c r="F527" s="39">
        <v>39</v>
      </c>
      <c r="G527" s="39">
        <v>22</v>
      </c>
      <c r="H527" s="39" t="s">
        <v>76</v>
      </c>
      <c r="I527" s="39" t="s">
        <v>37</v>
      </c>
      <c r="J527" s="18">
        <v>-16750</v>
      </c>
      <c r="K527" s="18">
        <v>900</v>
      </c>
      <c r="L527" s="18">
        <v>491889</v>
      </c>
      <c r="M527" s="18">
        <v>900</v>
      </c>
      <c r="N527" s="39" t="s">
        <v>28</v>
      </c>
      <c r="O527" s="18">
        <v>13607</v>
      </c>
      <c r="P527" s="18">
        <v>1139</v>
      </c>
      <c r="Q527" s="18">
        <v>60982018</v>
      </c>
      <c r="R527" s="18">
        <v>966</v>
      </c>
      <c r="S527" s="16">
        <f t="shared" si="50"/>
        <v>60.982017999999997</v>
      </c>
      <c r="T527" s="16">
        <f t="shared" ref="T527:T544" si="52">S527*$W$9-(G527*$W$10)</f>
        <v>56793.124113783582</v>
      </c>
      <c r="U527" s="41">
        <f t="shared" si="51"/>
        <v>8063.7540983606559</v>
      </c>
      <c r="V527" s="18">
        <f t="shared" ref="V527:V591" si="53">C527</f>
        <v>61</v>
      </c>
      <c r="W527" s="154">
        <f t="shared" ref="W527:W591" si="54">T527/V527</f>
        <v>931.03482153743573</v>
      </c>
    </row>
    <row r="528" spans="1:23" ht="16" customHeight="1">
      <c r="A528" s="37"/>
      <c r="B528" s="38" t="str">
        <f t="shared" si="49"/>
        <v>61-V</v>
      </c>
      <c r="C528" s="39">
        <v>61</v>
      </c>
      <c r="D528" s="40"/>
      <c r="E528" s="39">
        <v>15</v>
      </c>
      <c r="F528" s="39">
        <v>38</v>
      </c>
      <c r="G528" s="39">
        <v>23</v>
      </c>
      <c r="H528" s="39" t="s">
        <v>78</v>
      </c>
      <c r="I528" s="39" t="s">
        <v>37</v>
      </c>
      <c r="J528" s="18">
        <v>-30357</v>
      </c>
      <c r="K528" s="18">
        <v>699</v>
      </c>
      <c r="L528" s="18">
        <v>504714</v>
      </c>
      <c r="M528" s="18">
        <v>699</v>
      </c>
      <c r="N528" s="39" t="s">
        <v>28</v>
      </c>
      <c r="O528" s="18">
        <v>12407</v>
      </c>
      <c r="P528" s="18">
        <v>752</v>
      </c>
      <c r="Q528" s="18">
        <v>60967410</v>
      </c>
      <c r="R528" s="18">
        <v>750</v>
      </c>
      <c r="S528" s="16">
        <f t="shared" si="50"/>
        <v>60.967410000000001</v>
      </c>
      <c r="T528" s="16">
        <f t="shared" si="52"/>
        <v>56779.006115367883</v>
      </c>
      <c r="U528" s="41">
        <f t="shared" si="51"/>
        <v>8274</v>
      </c>
      <c r="V528" s="18">
        <f t="shared" si="53"/>
        <v>61</v>
      </c>
      <c r="W528" s="154">
        <f t="shared" si="54"/>
        <v>930.80337894045715</v>
      </c>
    </row>
    <row r="529" spans="1:23" ht="16" customHeight="1">
      <c r="A529" s="37"/>
      <c r="B529" s="38" t="str">
        <f t="shared" si="49"/>
        <v>61-Cr</v>
      </c>
      <c r="C529" s="39">
        <v>61</v>
      </c>
      <c r="D529" s="40"/>
      <c r="E529" s="39">
        <v>13</v>
      </c>
      <c r="F529" s="39">
        <v>37</v>
      </c>
      <c r="G529" s="39">
        <v>24</v>
      </c>
      <c r="H529" s="39" t="s">
        <v>79</v>
      </c>
      <c r="I529" s="39" t="s">
        <v>37</v>
      </c>
      <c r="J529" s="18">
        <v>-42764.883000000002</v>
      </c>
      <c r="K529" s="18">
        <v>279.44799999999998</v>
      </c>
      <c r="L529" s="18">
        <v>516339.09299999999</v>
      </c>
      <c r="M529" s="18">
        <v>279.44799999999998</v>
      </c>
      <c r="N529" s="39" t="s">
        <v>28</v>
      </c>
      <c r="O529" s="18">
        <v>8970.2860000000001</v>
      </c>
      <c r="P529" s="18">
        <v>382.25299999999999</v>
      </c>
      <c r="Q529" s="18">
        <v>60954090</v>
      </c>
      <c r="R529" s="18">
        <v>300</v>
      </c>
      <c r="S529" s="16">
        <f t="shared" si="50"/>
        <v>60.954090000000001</v>
      </c>
      <c r="T529" s="16">
        <f t="shared" si="52"/>
        <v>56766.087880728104</v>
      </c>
      <c r="U529" s="41">
        <f t="shared" si="51"/>
        <v>8464.5752950819679</v>
      </c>
      <c r="V529" s="18">
        <f t="shared" si="53"/>
        <v>61</v>
      </c>
      <c r="W529" s="154">
        <f t="shared" si="54"/>
        <v>930.59160460210012</v>
      </c>
    </row>
    <row r="530" spans="1:23" ht="16" customHeight="1">
      <c r="A530" s="37"/>
      <c r="B530" s="38" t="str">
        <f t="shared" si="49"/>
        <v>61-Mn</v>
      </c>
      <c r="C530" s="39">
        <v>61</v>
      </c>
      <c r="D530" s="40"/>
      <c r="E530" s="39">
        <v>11</v>
      </c>
      <c r="F530" s="39">
        <v>36</v>
      </c>
      <c r="G530" s="39">
        <v>25</v>
      </c>
      <c r="H530" s="39" t="s">
        <v>84</v>
      </c>
      <c r="I530" s="39" t="s">
        <v>37</v>
      </c>
      <c r="J530" s="18">
        <v>-51735.169000000002</v>
      </c>
      <c r="K530" s="18">
        <v>260.81799999999998</v>
      </c>
      <c r="L530" s="18">
        <v>524527.02500000002</v>
      </c>
      <c r="M530" s="18">
        <v>260.81799999999998</v>
      </c>
      <c r="N530" s="39" t="s">
        <v>28</v>
      </c>
      <c r="O530" s="18">
        <v>7182.32</v>
      </c>
      <c r="P530" s="18">
        <v>261.58800000000002</v>
      </c>
      <c r="Q530" s="18">
        <v>60944460</v>
      </c>
      <c r="R530" s="18">
        <v>280</v>
      </c>
      <c r="S530" s="16">
        <f t="shared" si="50"/>
        <v>60.944459999999999</v>
      </c>
      <c r="T530" s="16">
        <f t="shared" si="52"/>
        <v>56756.606857527084</v>
      </c>
      <c r="U530" s="41">
        <f t="shared" si="51"/>
        <v>8598.8036885245911</v>
      </c>
      <c r="V530" s="18">
        <f t="shared" si="53"/>
        <v>61</v>
      </c>
      <c r="W530" s="154">
        <f t="shared" si="54"/>
        <v>930.43617799224728</v>
      </c>
    </row>
    <row r="531" spans="1:23" ht="16" customHeight="1">
      <c r="A531" s="37"/>
      <c r="B531" s="38" t="str">
        <f t="shared" si="49"/>
        <v>61-Fe</v>
      </c>
      <c r="C531" s="39">
        <v>61</v>
      </c>
      <c r="D531" s="40"/>
      <c r="E531" s="39">
        <v>9</v>
      </c>
      <c r="F531" s="39">
        <v>35</v>
      </c>
      <c r="G531" s="39">
        <v>26</v>
      </c>
      <c r="H531" s="39" t="s">
        <v>85</v>
      </c>
      <c r="I531" s="39" t="s">
        <v>71</v>
      </c>
      <c r="J531" s="18">
        <v>-58917.489000000001</v>
      </c>
      <c r="K531" s="18">
        <v>20.052</v>
      </c>
      <c r="L531" s="18">
        <v>530926.99199999997</v>
      </c>
      <c r="M531" s="18">
        <v>20.052</v>
      </c>
      <c r="N531" s="39" t="s">
        <v>28</v>
      </c>
      <c r="O531" s="18">
        <v>3977.5529999999999</v>
      </c>
      <c r="P531" s="18">
        <v>20.012</v>
      </c>
      <c r="Q531" s="18">
        <v>60936749.461000003</v>
      </c>
      <c r="R531" s="18">
        <v>21.527000000000001</v>
      </c>
      <c r="S531" s="16">
        <f t="shared" si="50"/>
        <v>60.936749461000005</v>
      </c>
      <c r="T531" s="16">
        <f t="shared" si="52"/>
        <v>56748.913799991496</v>
      </c>
      <c r="U531" s="41">
        <f t="shared" si="51"/>
        <v>8703.7211803278678</v>
      </c>
      <c r="V531" s="18">
        <f t="shared" si="53"/>
        <v>61</v>
      </c>
      <c r="W531" s="154">
        <f t="shared" si="54"/>
        <v>930.31006229494255</v>
      </c>
    </row>
    <row r="532" spans="1:23" ht="16" customHeight="1">
      <c r="A532" s="37"/>
      <c r="B532" s="38" t="str">
        <f t="shared" si="49"/>
        <v>61-Co</v>
      </c>
      <c r="C532" s="39">
        <v>61</v>
      </c>
      <c r="D532" s="40"/>
      <c r="E532" s="39">
        <v>7</v>
      </c>
      <c r="F532" s="39">
        <v>34</v>
      </c>
      <c r="G532" s="39">
        <v>27</v>
      </c>
      <c r="H532" s="39" t="s">
        <v>86</v>
      </c>
      <c r="I532" s="39" t="s">
        <v>95</v>
      </c>
      <c r="J532" s="18">
        <v>-62895.042000000001</v>
      </c>
      <c r="K532" s="18">
        <v>1.6080000000000001</v>
      </c>
      <c r="L532" s="18">
        <v>534122.19099999999</v>
      </c>
      <c r="M532" s="18">
        <v>1.61</v>
      </c>
      <c r="N532" s="39" t="s">
        <v>28</v>
      </c>
      <c r="O532" s="18">
        <v>1321.7329999999999</v>
      </c>
      <c r="P532" s="18">
        <v>0.85899999999999999</v>
      </c>
      <c r="Q532" s="18">
        <v>60932479.380999997</v>
      </c>
      <c r="R532" s="18">
        <v>1.726</v>
      </c>
      <c r="S532" s="16">
        <f t="shared" si="50"/>
        <v>60.932479381</v>
      </c>
      <c r="T532" s="16">
        <f t="shared" si="52"/>
        <v>56744.425508046501</v>
      </c>
      <c r="U532" s="41">
        <f t="shared" si="51"/>
        <v>8756.1014918032779</v>
      </c>
      <c r="V532" s="18">
        <f t="shared" si="53"/>
        <v>61</v>
      </c>
      <c r="W532" s="154">
        <f t="shared" si="54"/>
        <v>930.2364837384672</v>
      </c>
    </row>
    <row r="533" spans="1:23" ht="16" customHeight="1">
      <c r="A533" s="37"/>
      <c r="B533" s="38" t="str">
        <f t="shared" si="49"/>
        <v>61-Ni</v>
      </c>
      <c r="C533" s="39">
        <v>61</v>
      </c>
      <c r="D533" s="40"/>
      <c r="E533" s="39">
        <v>5</v>
      </c>
      <c r="F533" s="39">
        <v>33</v>
      </c>
      <c r="G533" s="39">
        <v>28</v>
      </c>
      <c r="H533" s="39" t="s">
        <v>88</v>
      </c>
      <c r="I533" s="40"/>
      <c r="J533" s="18">
        <v>-64216.775000000001</v>
      </c>
      <c r="K533" s="18">
        <v>1.421</v>
      </c>
      <c r="L533" s="18">
        <v>534661.571</v>
      </c>
      <c r="M533" s="18">
        <v>1.423</v>
      </c>
      <c r="N533" s="39" t="s">
        <v>28</v>
      </c>
      <c r="O533" s="18">
        <v>-2237.2060000000001</v>
      </c>
      <c r="P533" s="18">
        <v>1.198</v>
      </c>
      <c r="Q533" s="18">
        <v>60931060.442000002</v>
      </c>
      <c r="R533" s="18">
        <v>1.526</v>
      </c>
      <c r="S533" s="16">
        <f t="shared" si="50"/>
        <v>60.931060442000003</v>
      </c>
      <c r="T533" s="16">
        <f t="shared" si="52"/>
        <v>56742.593035738035</v>
      </c>
      <c r="U533" s="41">
        <f t="shared" si="51"/>
        <v>8764.9437868852456</v>
      </c>
      <c r="V533" s="18">
        <f t="shared" si="53"/>
        <v>61</v>
      </c>
      <c r="W533" s="154">
        <f t="shared" si="54"/>
        <v>930.20644320882025</v>
      </c>
    </row>
    <row r="534" spans="1:23" ht="16" customHeight="1">
      <c r="A534" s="37"/>
      <c r="B534" s="38" t="str">
        <f t="shared" si="49"/>
        <v>61-Cu</v>
      </c>
      <c r="C534" s="39">
        <v>61</v>
      </c>
      <c r="D534" s="40"/>
      <c r="E534" s="39">
        <v>3</v>
      </c>
      <c r="F534" s="39">
        <v>32</v>
      </c>
      <c r="G534" s="39">
        <v>29</v>
      </c>
      <c r="H534" s="39" t="s">
        <v>90</v>
      </c>
      <c r="I534" s="39" t="s">
        <v>95</v>
      </c>
      <c r="J534" s="18">
        <v>-61979.57</v>
      </c>
      <c r="K534" s="18">
        <v>1.8120000000000001</v>
      </c>
      <c r="L534" s="18">
        <v>531642.01199999999</v>
      </c>
      <c r="M534" s="18">
        <v>1.8129999999999999</v>
      </c>
      <c r="N534" s="39" t="s">
        <v>28</v>
      </c>
      <c r="O534" s="18">
        <v>-5637.1450000000004</v>
      </c>
      <c r="P534" s="18">
        <v>16.279</v>
      </c>
      <c r="Q534" s="18">
        <v>60933462.181000002</v>
      </c>
      <c r="R534" s="18">
        <v>1.9450000000000001</v>
      </c>
      <c r="S534" s="16">
        <f t="shared" si="50"/>
        <v>60.933462181000003</v>
      </c>
      <c r="T534" s="16">
        <f t="shared" si="52"/>
        <v>56744.319500590907</v>
      </c>
      <c r="U534" s="41">
        <f t="shared" si="51"/>
        <v>8715.442819672131</v>
      </c>
      <c r="V534" s="18">
        <f t="shared" si="53"/>
        <v>61</v>
      </c>
      <c r="W534" s="154">
        <f t="shared" si="54"/>
        <v>930.2347459113264</v>
      </c>
    </row>
    <row r="535" spans="1:23" ht="16" customHeight="1">
      <c r="A535" s="37"/>
      <c r="B535" s="38" t="str">
        <f t="shared" si="49"/>
        <v>61-Zn</v>
      </c>
      <c r="C535" s="39">
        <v>61</v>
      </c>
      <c r="D535" s="40"/>
      <c r="E535" s="39">
        <v>1</v>
      </c>
      <c r="F535" s="39">
        <v>31</v>
      </c>
      <c r="G535" s="39">
        <v>30</v>
      </c>
      <c r="H535" s="39" t="s">
        <v>91</v>
      </c>
      <c r="I535" s="39" t="s">
        <v>42</v>
      </c>
      <c r="J535" s="18">
        <v>-56342.425000000003</v>
      </c>
      <c r="K535" s="18">
        <v>16.349</v>
      </c>
      <c r="L535" s="18">
        <v>525222.51399999997</v>
      </c>
      <c r="M535" s="18">
        <v>16.349</v>
      </c>
      <c r="N535" s="39" t="s">
        <v>28</v>
      </c>
      <c r="O535" s="18">
        <v>-8995</v>
      </c>
      <c r="P535" s="18">
        <v>196</v>
      </c>
      <c r="Q535" s="18">
        <v>60939513.906999998</v>
      </c>
      <c r="R535" s="18">
        <v>17.550999999999998</v>
      </c>
      <c r="S535" s="16">
        <f t="shared" si="50"/>
        <v>60.939513906999998</v>
      </c>
      <c r="T535" s="16">
        <f t="shared" si="52"/>
        <v>56749.445905028522</v>
      </c>
      <c r="U535" s="41">
        <f t="shared" si="51"/>
        <v>8610.2051475409826</v>
      </c>
      <c r="V535" s="18">
        <f t="shared" si="53"/>
        <v>61</v>
      </c>
      <c r="W535" s="154">
        <f t="shared" si="54"/>
        <v>930.31878532833639</v>
      </c>
    </row>
    <row r="536" spans="1:23" ht="16" customHeight="1">
      <c r="A536" s="37"/>
      <c r="B536" s="38" t="str">
        <f t="shared" si="49"/>
        <v>61-Ga</v>
      </c>
      <c r="C536" s="39">
        <v>61</v>
      </c>
      <c r="D536" s="40"/>
      <c r="E536" s="39">
        <v>-1</v>
      </c>
      <c r="F536" s="39">
        <v>30</v>
      </c>
      <c r="G536" s="39">
        <v>31</v>
      </c>
      <c r="H536" s="39" t="s">
        <v>92</v>
      </c>
      <c r="I536" s="39" t="s">
        <v>37</v>
      </c>
      <c r="J536" s="18">
        <v>-47348</v>
      </c>
      <c r="K536" s="18">
        <v>196</v>
      </c>
      <c r="L536" s="18">
        <v>515446</v>
      </c>
      <c r="M536" s="18">
        <v>196</v>
      </c>
      <c r="N536" s="39" t="s">
        <v>28</v>
      </c>
      <c r="O536" s="18">
        <v>-13618</v>
      </c>
      <c r="P536" s="18">
        <v>357</v>
      </c>
      <c r="Q536" s="18">
        <v>60949170</v>
      </c>
      <c r="R536" s="18">
        <v>210</v>
      </c>
      <c r="S536" s="16">
        <f t="shared" si="50"/>
        <v>60.949170000000002</v>
      </c>
      <c r="T536" s="16">
        <f t="shared" si="52"/>
        <v>56757.929754312179</v>
      </c>
      <c r="U536" s="41">
        <f t="shared" si="51"/>
        <v>8449.934426229509</v>
      </c>
      <c r="V536" s="18">
        <f t="shared" si="53"/>
        <v>61</v>
      </c>
      <c r="W536" s="154">
        <f t="shared" si="54"/>
        <v>930.45786482478979</v>
      </c>
    </row>
    <row r="537" spans="1:23" ht="16" customHeight="1">
      <c r="A537" s="37"/>
      <c r="B537" s="38" t="str">
        <f t="shared" si="49"/>
        <v>61-Ge</v>
      </c>
      <c r="C537" s="39">
        <v>61</v>
      </c>
      <c r="D537" s="40"/>
      <c r="E537" s="39">
        <v>-3</v>
      </c>
      <c r="F537" s="39">
        <v>29</v>
      </c>
      <c r="G537" s="39">
        <v>32</v>
      </c>
      <c r="H537" s="39" t="s">
        <v>93</v>
      </c>
      <c r="I537" s="39" t="s">
        <v>37</v>
      </c>
      <c r="J537" s="18">
        <v>-33729</v>
      </c>
      <c r="K537" s="18">
        <v>298</v>
      </c>
      <c r="L537" s="18">
        <v>501045</v>
      </c>
      <c r="M537" s="18">
        <v>298</v>
      </c>
      <c r="N537" s="39" t="s">
        <v>28</v>
      </c>
      <c r="O537" s="18">
        <v>-15677</v>
      </c>
      <c r="P537" s="18">
        <v>667</v>
      </c>
      <c r="Q537" s="18">
        <v>60963790</v>
      </c>
      <c r="R537" s="18">
        <v>320</v>
      </c>
      <c r="S537" s="16">
        <f t="shared" si="50"/>
        <v>60.963790000000003</v>
      </c>
      <c r="T537" s="16">
        <f t="shared" si="52"/>
        <v>56771.03745127099</v>
      </c>
      <c r="U537" s="41">
        <f t="shared" si="51"/>
        <v>8213.8524590163943</v>
      </c>
      <c r="V537" s="18">
        <f t="shared" si="53"/>
        <v>61</v>
      </c>
      <c r="W537" s="154">
        <f t="shared" si="54"/>
        <v>930.67274510280311</v>
      </c>
    </row>
    <row r="538" spans="1:23" ht="16" customHeight="1">
      <c r="A538" s="37"/>
      <c r="B538" s="38" t="str">
        <f t="shared" si="49"/>
        <v>61-As</v>
      </c>
      <c r="C538" s="39">
        <v>61</v>
      </c>
      <c r="D538" s="40"/>
      <c r="E538" s="39">
        <v>-5</v>
      </c>
      <c r="F538" s="39">
        <v>28</v>
      </c>
      <c r="G538" s="39">
        <v>33</v>
      </c>
      <c r="H538" s="39" t="s">
        <v>94</v>
      </c>
      <c r="I538" s="39" t="s">
        <v>37</v>
      </c>
      <c r="J538" s="18">
        <v>-18052</v>
      </c>
      <c r="K538" s="18">
        <v>596</v>
      </c>
      <c r="L538" s="18">
        <v>484585</v>
      </c>
      <c r="M538" s="18">
        <v>596</v>
      </c>
      <c r="N538" s="39" t="s">
        <v>28</v>
      </c>
      <c r="O538" s="18" t="s">
        <v>30</v>
      </c>
      <c r="P538" s="42"/>
      <c r="Q538" s="18">
        <v>60980620</v>
      </c>
      <c r="R538" s="18">
        <v>640</v>
      </c>
      <c r="S538" s="16">
        <f t="shared" si="50"/>
        <v>60.980620000000002</v>
      </c>
      <c r="T538" s="16">
        <f t="shared" si="52"/>
        <v>56786.203749118591</v>
      </c>
      <c r="U538" s="41">
        <f t="shared" si="51"/>
        <v>7944.0163934426228</v>
      </c>
      <c r="V538" s="18">
        <f t="shared" si="53"/>
        <v>61</v>
      </c>
      <c r="W538" s="154">
        <f t="shared" si="54"/>
        <v>930.92137293637029</v>
      </c>
    </row>
    <row r="539" spans="1:23" ht="16" customHeight="1">
      <c r="A539" s="37"/>
      <c r="B539" s="38" t="str">
        <f t="shared" si="49"/>
        <v>62-V</v>
      </c>
      <c r="C539" s="39">
        <v>62</v>
      </c>
      <c r="D539" s="39">
        <v>0</v>
      </c>
      <c r="E539" s="39">
        <v>16</v>
      </c>
      <c r="F539" s="39">
        <v>39</v>
      </c>
      <c r="G539" s="39">
        <v>23</v>
      </c>
      <c r="H539" s="39" t="s">
        <v>78</v>
      </c>
      <c r="I539" s="39" t="s">
        <v>37</v>
      </c>
      <c r="J539" s="18">
        <v>-25020</v>
      </c>
      <c r="K539" s="18">
        <v>699</v>
      </c>
      <c r="L539" s="18">
        <v>507448</v>
      </c>
      <c r="M539" s="18">
        <v>699</v>
      </c>
      <c r="N539" s="39" t="s">
        <v>28</v>
      </c>
      <c r="O539" s="18">
        <v>16152</v>
      </c>
      <c r="P539" s="18">
        <v>792</v>
      </c>
      <c r="Q539" s="18">
        <v>61973140</v>
      </c>
      <c r="R539" s="18">
        <v>750</v>
      </c>
      <c r="S539" s="16">
        <f t="shared" si="50"/>
        <v>61.973140000000001</v>
      </c>
      <c r="T539" s="16">
        <f t="shared" si="52"/>
        <v>57715.837188619407</v>
      </c>
      <c r="U539" s="41">
        <f t="shared" si="51"/>
        <v>8184.6451612903229</v>
      </c>
      <c r="V539" s="18">
        <f t="shared" si="53"/>
        <v>62</v>
      </c>
      <c r="W539" s="154">
        <f t="shared" si="54"/>
        <v>930.90059981644208</v>
      </c>
    </row>
    <row r="540" spans="1:23" ht="16" customHeight="1">
      <c r="A540" s="37"/>
      <c r="B540" s="38" t="str">
        <f t="shared" si="49"/>
        <v>62-Cr</v>
      </c>
      <c r="C540" s="39">
        <v>62</v>
      </c>
      <c r="D540" s="40"/>
      <c r="E540" s="39">
        <v>14</v>
      </c>
      <c r="F540" s="39">
        <v>38</v>
      </c>
      <c r="G540" s="39">
        <v>24</v>
      </c>
      <c r="H540" s="39" t="s">
        <v>79</v>
      </c>
      <c r="I540" s="39" t="s">
        <v>37</v>
      </c>
      <c r="J540" s="18">
        <v>-41172.029000000002</v>
      </c>
      <c r="K540" s="18">
        <v>372.59800000000001</v>
      </c>
      <c r="L540" s="18">
        <v>522817.56099999999</v>
      </c>
      <c r="M540" s="18">
        <v>372.59800000000001</v>
      </c>
      <c r="N540" s="39" t="s">
        <v>28</v>
      </c>
      <c r="O540" s="18">
        <v>7293.5969999999998</v>
      </c>
      <c r="P540" s="18">
        <v>454.81299999999999</v>
      </c>
      <c r="Q540" s="18">
        <v>61955800</v>
      </c>
      <c r="R540" s="18">
        <v>400</v>
      </c>
      <c r="S540" s="16">
        <f t="shared" si="50"/>
        <v>61.955800000000004</v>
      </c>
      <c r="T540" s="16">
        <f t="shared" si="52"/>
        <v>57699.174349647983</v>
      </c>
      <c r="U540" s="41">
        <f t="shared" si="51"/>
        <v>8432.5413064516124</v>
      </c>
      <c r="V540" s="18">
        <f t="shared" si="53"/>
        <v>62</v>
      </c>
      <c r="W540" s="154">
        <f t="shared" si="54"/>
        <v>930.63184434916104</v>
      </c>
    </row>
    <row r="541" spans="1:23" ht="16" customHeight="1">
      <c r="A541" s="37"/>
      <c r="B541" s="38" t="str">
        <f t="shared" si="49"/>
        <v>62-Mn</v>
      </c>
      <c r="C541" s="39">
        <v>62</v>
      </c>
      <c r="D541" s="40"/>
      <c r="E541" s="39">
        <v>12</v>
      </c>
      <c r="F541" s="39">
        <v>37</v>
      </c>
      <c r="G541" s="39">
        <v>25</v>
      </c>
      <c r="H541" s="39" t="s">
        <v>84</v>
      </c>
      <c r="I541" s="39" t="s">
        <v>37</v>
      </c>
      <c r="J541" s="18">
        <v>-48465.625999999997</v>
      </c>
      <c r="K541" s="18">
        <v>260.81799999999998</v>
      </c>
      <c r="L541" s="18">
        <v>529328.80500000005</v>
      </c>
      <c r="M541" s="18">
        <v>260.81799999999998</v>
      </c>
      <c r="N541" s="39" t="s">
        <v>28</v>
      </c>
      <c r="O541" s="18">
        <v>10432.27</v>
      </c>
      <c r="P541" s="18">
        <v>261.22399999999999</v>
      </c>
      <c r="Q541" s="18">
        <v>61947970</v>
      </c>
      <c r="R541" s="18">
        <v>280</v>
      </c>
      <c r="S541" s="16">
        <f t="shared" si="50"/>
        <v>61.947969999999998</v>
      </c>
      <c r="T541" s="16">
        <f t="shared" si="52"/>
        <v>57691.37001495366</v>
      </c>
      <c r="U541" s="41">
        <f t="shared" si="51"/>
        <v>8537.5613709677436</v>
      </c>
      <c r="V541" s="18">
        <f t="shared" si="53"/>
        <v>62</v>
      </c>
      <c r="W541" s="154">
        <f t="shared" si="54"/>
        <v>930.50596798312358</v>
      </c>
    </row>
    <row r="542" spans="1:23" ht="16" customHeight="1">
      <c r="A542" s="37"/>
      <c r="B542" s="38" t="str">
        <f t="shared" si="49"/>
        <v>62-Fe</v>
      </c>
      <c r="C542" s="39">
        <v>62</v>
      </c>
      <c r="D542" s="40"/>
      <c r="E542" s="39">
        <v>10</v>
      </c>
      <c r="F542" s="39">
        <v>36</v>
      </c>
      <c r="G542" s="39">
        <v>26</v>
      </c>
      <c r="H542" s="39" t="s">
        <v>85</v>
      </c>
      <c r="I542" s="39" t="s">
        <v>72</v>
      </c>
      <c r="J542" s="18">
        <v>-58897.896000000001</v>
      </c>
      <c r="K542" s="18">
        <v>14.548</v>
      </c>
      <c r="L542" s="18">
        <v>538978.72100000002</v>
      </c>
      <c r="M542" s="18">
        <v>14.548999999999999</v>
      </c>
      <c r="N542" s="39" t="s">
        <v>28</v>
      </c>
      <c r="O542" s="18">
        <v>2530.201</v>
      </c>
      <c r="P542" s="18">
        <v>24.69</v>
      </c>
      <c r="Q542" s="18">
        <v>61936770.494999997</v>
      </c>
      <c r="R542" s="18">
        <v>15.618</v>
      </c>
      <c r="S542" s="16">
        <f t="shared" si="50"/>
        <v>61.936770494999998</v>
      </c>
      <c r="T542" s="16">
        <f t="shared" si="52"/>
        <v>57680.427007866681</v>
      </c>
      <c r="U542" s="41">
        <f t="shared" si="51"/>
        <v>8693.2051774193551</v>
      </c>
      <c r="V542" s="18">
        <f t="shared" si="53"/>
        <v>62</v>
      </c>
      <c r="W542" s="154">
        <f t="shared" si="54"/>
        <v>930.32946786881746</v>
      </c>
    </row>
    <row r="543" spans="1:23" ht="16" customHeight="1">
      <c r="A543" s="37"/>
      <c r="B543" s="38" t="str">
        <f t="shared" si="49"/>
        <v>62-Co</v>
      </c>
      <c r="C543" s="39">
        <v>62</v>
      </c>
      <c r="D543" s="40"/>
      <c r="E543" s="39">
        <v>8</v>
      </c>
      <c r="F543" s="39">
        <v>35</v>
      </c>
      <c r="G543" s="39">
        <v>27</v>
      </c>
      <c r="H543" s="39" t="s">
        <v>86</v>
      </c>
      <c r="I543" s="39" t="s">
        <v>40</v>
      </c>
      <c r="J543" s="18">
        <v>-61428.097000000002</v>
      </c>
      <c r="K543" s="18">
        <v>20.050999999999998</v>
      </c>
      <c r="L543" s="18">
        <v>540726.56900000002</v>
      </c>
      <c r="M543" s="18">
        <v>20.052</v>
      </c>
      <c r="N543" s="39" t="s">
        <v>28</v>
      </c>
      <c r="O543" s="18">
        <v>5314.5910000000003</v>
      </c>
      <c r="P543" s="18">
        <v>20</v>
      </c>
      <c r="Q543" s="18">
        <v>61934054.211999997</v>
      </c>
      <c r="R543" s="18">
        <v>21.526</v>
      </c>
      <c r="S543" s="16">
        <f t="shared" si="50"/>
        <v>61.934054211999999</v>
      </c>
      <c r="T543" s="16">
        <f t="shared" si="52"/>
        <v>57677.386067905951</v>
      </c>
      <c r="U543" s="41">
        <f t="shared" si="51"/>
        <v>8721.3962741935484</v>
      </c>
      <c r="V543" s="18">
        <f t="shared" si="53"/>
        <v>62</v>
      </c>
      <c r="W543" s="154">
        <f t="shared" si="54"/>
        <v>930.28042045009602</v>
      </c>
    </row>
    <row r="544" spans="1:23" ht="16" customHeight="1">
      <c r="A544" s="37"/>
      <c r="B544" s="38" t="str">
        <f t="shared" si="49"/>
        <v>62-Ni</v>
      </c>
      <c r="C544" s="39">
        <v>62</v>
      </c>
      <c r="D544" s="40"/>
      <c r="E544" s="39">
        <v>6</v>
      </c>
      <c r="F544" s="39">
        <v>34</v>
      </c>
      <c r="G544" s="39">
        <v>28</v>
      </c>
      <c r="H544" s="39" t="s">
        <v>88</v>
      </c>
      <c r="I544" s="40"/>
      <c r="J544" s="18">
        <v>-66742.687999999995</v>
      </c>
      <c r="K544" s="18">
        <v>1.4339999999999999</v>
      </c>
      <c r="L544" s="18">
        <v>545258.80599999998</v>
      </c>
      <c r="M544" s="18">
        <v>1.4359999999999999</v>
      </c>
      <c r="N544" s="39" t="s">
        <v>28</v>
      </c>
      <c r="O544" s="18">
        <v>-3948.1709999999998</v>
      </c>
      <c r="P544" s="18">
        <v>3.9169999999999998</v>
      </c>
      <c r="Q544" s="18">
        <v>61928348.762999997</v>
      </c>
      <c r="R544" s="18">
        <v>1.54</v>
      </c>
      <c r="S544" s="16">
        <f t="shared" si="50"/>
        <v>61.928348762999995</v>
      </c>
      <c r="T544" s="16">
        <f t="shared" si="52"/>
        <v>57671.560738902532</v>
      </c>
      <c r="U544" s="41">
        <f t="shared" si="51"/>
        <v>8794.4968709677414</v>
      </c>
      <c r="V544" s="18">
        <f t="shared" si="53"/>
        <v>62</v>
      </c>
      <c r="W544" s="154">
        <f t="shared" si="54"/>
        <v>930.18646353068596</v>
      </c>
    </row>
    <row r="545" spans="1:257" s="76" customFormat="1" ht="16" customHeight="1">
      <c r="A545" s="139"/>
      <c r="B545" s="140" t="s">
        <v>377</v>
      </c>
      <c r="C545" s="141"/>
      <c r="D545" s="142"/>
      <c r="E545" s="141"/>
      <c r="F545" s="141"/>
      <c r="G545" s="141"/>
      <c r="H545" s="141"/>
      <c r="I545" s="142"/>
      <c r="J545" s="143"/>
      <c r="K545" s="143"/>
      <c r="L545" s="143"/>
      <c r="M545" s="143"/>
      <c r="N545" s="141"/>
      <c r="O545" s="143"/>
      <c r="P545" s="143"/>
      <c r="Q545" s="143"/>
      <c r="R545" s="143"/>
      <c r="S545" s="144"/>
      <c r="T545" s="144"/>
      <c r="U545" s="145"/>
      <c r="V545" s="143"/>
      <c r="W545" s="155">
        <v>930.65863390253401</v>
      </c>
      <c r="X545" s="146"/>
      <c r="Y545" s="146"/>
      <c r="Z545" s="146"/>
      <c r="AA545" s="146"/>
      <c r="AB545" s="146"/>
      <c r="AC545" s="146"/>
      <c r="AD545" s="146"/>
      <c r="AE545" s="146"/>
      <c r="AF545" s="146"/>
      <c r="AG545" s="146"/>
      <c r="AH545" s="146"/>
      <c r="AI545" s="146"/>
      <c r="AJ545" s="146"/>
      <c r="AK545" s="146"/>
      <c r="AL545" s="146"/>
      <c r="AM545" s="146"/>
      <c r="AN545" s="146"/>
      <c r="AO545" s="146"/>
      <c r="AP545" s="146"/>
      <c r="AQ545" s="146"/>
      <c r="AR545" s="146"/>
      <c r="AS545" s="146"/>
      <c r="AT545" s="146"/>
      <c r="AU545" s="146"/>
      <c r="AV545" s="146"/>
      <c r="AW545" s="146"/>
      <c r="AX545" s="146"/>
      <c r="AY545" s="146"/>
      <c r="AZ545" s="146"/>
      <c r="BA545" s="146"/>
      <c r="BB545" s="146"/>
      <c r="BC545" s="146"/>
      <c r="BD545" s="146"/>
      <c r="BE545" s="146"/>
      <c r="BF545" s="146"/>
      <c r="BG545" s="146"/>
      <c r="BH545" s="146"/>
      <c r="BI545" s="146"/>
      <c r="BJ545" s="146"/>
      <c r="BK545" s="146"/>
      <c r="BL545" s="146"/>
      <c r="BM545" s="146"/>
      <c r="BN545" s="146"/>
      <c r="BO545" s="146"/>
      <c r="BP545" s="146"/>
      <c r="BQ545" s="146"/>
      <c r="BR545" s="146"/>
      <c r="BS545" s="146"/>
      <c r="BT545" s="146"/>
      <c r="BU545" s="146"/>
      <c r="BV545" s="146"/>
      <c r="BW545" s="146"/>
      <c r="BX545" s="146"/>
      <c r="BY545" s="146"/>
      <c r="BZ545" s="146"/>
      <c r="CA545" s="146"/>
      <c r="CB545" s="146"/>
      <c r="CC545" s="146"/>
      <c r="CD545" s="146"/>
      <c r="CE545" s="146"/>
      <c r="CF545" s="146"/>
      <c r="CG545" s="146"/>
      <c r="CH545" s="146"/>
      <c r="CI545" s="146"/>
      <c r="CJ545" s="146"/>
      <c r="CK545" s="146"/>
      <c r="CL545" s="146"/>
      <c r="CM545" s="146"/>
      <c r="CN545" s="146"/>
      <c r="CO545" s="146"/>
      <c r="CP545" s="146"/>
      <c r="CQ545" s="146"/>
      <c r="CR545" s="146"/>
      <c r="CS545" s="146"/>
      <c r="CT545" s="146"/>
      <c r="CU545" s="146"/>
      <c r="CV545" s="146"/>
      <c r="CW545" s="146"/>
      <c r="CX545" s="146"/>
      <c r="CY545" s="146"/>
      <c r="CZ545" s="146"/>
      <c r="DA545" s="146"/>
      <c r="DB545" s="146"/>
      <c r="DC545" s="146"/>
      <c r="DD545" s="146"/>
      <c r="DE545" s="146"/>
      <c r="DF545" s="146"/>
      <c r="DG545" s="146"/>
      <c r="DH545" s="146"/>
      <c r="DI545" s="146"/>
      <c r="DJ545" s="146"/>
      <c r="DK545" s="146"/>
      <c r="DL545" s="146"/>
      <c r="DM545" s="146"/>
      <c r="DN545" s="146"/>
      <c r="DO545" s="146"/>
      <c r="DP545" s="146"/>
      <c r="DQ545" s="146"/>
      <c r="DR545" s="146"/>
      <c r="DS545" s="146"/>
      <c r="DT545" s="146"/>
      <c r="DU545" s="146"/>
      <c r="DV545" s="146"/>
      <c r="DW545" s="146"/>
      <c r="DX545" s="146"/>
      <c r="DY545" s="146"/>
      <c r="DZ545" s="146"/>
      <c r="EA545" s="146"/>
      <c r="EB545" s="146"/>
      <c r="EC545" s="146"/>
      <c r="ED545" s="146"/>
      <c r="EE545" s="146"/>
      <c r="EF545" s="146"/>
      <c r="EG545" s="146"/>
      <c r="EH545" s="146"/>
      <c r="EI545" s="146"/>
      <c r="EJ545" s="146"/>
      <c r="EK545" s="146"/>
      <c r="EL545" s="146"/>
      <c r="EM545" s="146"/>
      <c r="EN545" s="146"/>
      <c r="EO545" s="146"/>
      <c r="EP545" s="146"/>
      <c r="EQ545" s="146"/>
      <c r="ER545" s="146"/>
      <c r="ES545" s="146"/>
      <c r="ET545" s="146"/>
      <c r="EU545" s="146"/>
      <c r="EV545" s="146"/>
      <c r="EW545" s="146"/>
      <c r="EX545" s="146"/>
      <c r="EY545" s="146"/>
      <c r="EZ545" s="146"/>
      <c r="FA545" s="146"/>
      <c r="FB545" s="146"/>
      <c r="FC545" s="146"/>
      <c r="FD545" s="146"/>
      <c r="FE545" s="146"/>
      <c r="FF545" s="146"/>
      <c r="FG545" s="146"/>
      <c r="FH545" s="146"/>
      <c r="FI545" s="146"/>
      <c r="FJ545" s="146"/>
      <c r="FK545" s="146"/>
      <c r="FL545" s="146"/>
      <c r="FM545" s="146"/>
      <c r="FN545" s="146"/>
      <c r="FO545" s="146"/>
      <c r="FP545" s="146"/>
      <c r="FQ545" s="146"/>
      <c r="FR545" s="146"/>
      <c r="FS545" s="146"/>
      <c r="FT545" s="146"/>
      <c r="FU545" s="146"/>
      <c r="FV545" s="146"/>
      <c r="FW545" s="146"/>
      <c r="FX545" s="146"/>
      <c r="FY545" s="146"/>
      <c r="FZ545" s="146"/>
      <c r="GA545" s="146"/>
      <c r="GB545" s="146"/>
      <c r="GC545" s="146"/>
      <c r="GD545" s="146"/>
      <c r="GE545" s="146"/>
      <c r="GF545" s="146"/>
      <c r="GG545" s="146"/>
      <c r="GH545" s="146"/>
      <c r="GI545" s="146"/>
      <c r="GJ545" s="146"/>
      <c r="GK545" s="146"/>
      <c r="GL545" s="146"/>
      <c r="GM545" s="146"/>
      <c r="GN545" s="146"/>
      <c r="GO545" s="146"/>
      <c r="GP545" s="146"/>
      <c r="GQ545" s="146"/>
      <c r="GR545" s="146"/>
      <c r="GS545" s="146"/>
      <c r="GT545" s="146"/>
      <c r="GU545" s="146"/>
      <c r="GV545" s="146"/>
      <c r="GW545" s="146"/>
      <c r="GX545" s="146"/>
      <c r="GY545" s="146"/>
      <c r="GZ545" s="146"/>
      <c r="HA545" s="146"/>
      <c r="HB545" s="146"/>
      <c r="HC545" s="146"/>
      <c r="HD545" s="146"/>
      <c r="HE545" s="146"/>
      <c r="HF545" s="146"/>
      <c r="HG545" s="146"/>
      <c r="HH545" s="146"/>
      <c r="HI545" s="146"/>
      <c r="HJ545" s="146"/>
      <c r="HK545" s="146"/>
      <c r="HL545" s="146"/>
      <c r="HM545" s="146"/>
      <c r="HN545" s="146"/>
      <c r="HO545" s="146"/>
      <c r="HP545" s="146"/>
      <c r="HQ545" s="146"/>
      <c r="HR545" s="146"/>
      <c r="HS545" s="146"/>
      <c r="HT545" s="146"/>
      <c r="HU545" s="146"/>
      <c r="HV545" s="146"/>
      <c r="HW545" s="146"/>
      <c r="HX545" s="146"/>
      <c r="HY545" s="146"/>
      <c r="HZ545" s="146"/>
      <c r="IA545" s="146"/>
      <c r="IB545" s="146"/>
      <c r="IC545" s="146"/>
      <c r="ID545" s="146"/>
      <c r="IE545" s="146"/>
      <c r="IF545" s="146"/>
      <c r="IG545" s="146"/>
      <c r="IH545" s="146"/>
      <c r="II545" s="146"/>
      <c r="IJ545" s="146"/>
      <c r="IK545" s="146"/>
      <c r="IL545" s="146"/>
      <c r="IM545" s="146"/>
      <c r="IN545" s="146"/>
      <c r="IO545" s="146"/>
      <c r="IP545" s="146"/>
      <c r="IQ545" s="146"/>
      <c r="IR545" s="146"/>
      <c r="IS545" s="146"/>
      <c r="IT545" s="146"/>
      <c r="IU545" s="146"/>
      <c r="IV545" s="146"/>
      <c r="IW545" s="146"/>
    </row>
    <row r="546" spans="1:257" ht="16" customHeight="1">
      <c r="A546" s="37"/>
      <c r="B546" s="38" t="str">
        <f t="shared" si="49"/>
        <v>62-Cu</v>
      </c>
      <c r="C546" s="39">
        <v>62</v>
      </c>
      <c r="D546" s="40"/>
      <c r="E546" s="39">
        <v>4</v>
      </c>
      <c r="F546" s="39">
        <v>33</v>
      </c>
      <c r="G546" s="39">
        <v>29</v>
      </c>
      <c r="H546" s="39" t="s">
        <v>90</v>
      </c>
      <c r="I546" s="39" t="s">
        <v>39</v>
      </c>
      <c r="J546" s="18">
        <v>-62794.517</v>
      </c>
      <c r="K546" s="18">
        <v>4.1710000000000003</v>
      </c>
      <c r="L546" s="18">
        <v>540528.28200000001</v>
      </c>
      <c r="M546" s="18">
        <v>4.1719999999999997</v>
      </c>
      <c r="N546" s="39" t="s">
        <v>28</v>
      </c>
      <c r="O546" s="18">
        <v>-1627.164</v>
      </c>
      <c r="P546" s="18">
        <v>10.773999999999999</v>
      </c>
      <c r="Q546" s="18">
        <v>61932587.299000002</v>
      </c>
      <c r="R546" s="18">
        <v>4.4779999999999998</v>
      </c>
      <c r="S546" s="16">
        <f t="shared" si="50"/>
        <v>61.932587299000005</v>
      </c>
      <c r="T546" s="16">
        <f t="shared" ref="T546:T591" si="55">S546*$W$9</f>
        <v>57689.809619446489</v>
      </c>
      <c r="U546" s="41">
        <f t="shared" si="51"/>
        <v>8718.1980967741929</v>
      </c>
      <c r="V546" s="18">
        <f t="shared" si="53"/>
        <v>62</v>
      </c>
      <c r="W546" s="154">
        <f t="shared" si="54"/>
        <v>930.48080031365305</v>
      </c>
    </row>
    <row r="547" spans="1:257" ht="16" customHeight="1">
      <c r="A547" s="37"/>
      <c r="B547" s="38" t="str">
        <f t="shared" si="49"/>
        <v>62-Zn</v>
      </c>
      <c r="C547" s="39">
        <v>62</v>
      </c>
      <c r="D547" s="40"/>
      <c r="E547" s="39">
        <v>2</v>
      </c>
      <c r="F547" s="39">
        <v>32</v>
      </c>
      <c r="G547" s="39">
        <v>30</v>
      </c>
      <c r="H547" s="39" t="s">
        <v>91</v>
      </c>
      <c r="I547" s="39" t="s">
        <v>62</v>
      </c>
      <c r="J547" s="18">
        <v>-61167.353000000003</v>
      </c>
      <c r="K547" s="18">
        <v>10.138999999999999</v>
      </c>
      <c r="L547" s="18">
        <v>538118.76399999997</v>
      </c>
      <c r="M547" s="18">
        <v>10.138999999999999</v>
      </c>
      <c r="N547" s="39" t="s">
        <v>28</v>
      </c>
      <c r="O547" s="18">
        <v>-9171</v>
      </c>
      <c r="P547" s="18">
        <v>26</v>
      </c>
      <c r="Q547" s="18">
        <v>61934334.131999999</v>
      </c>
      <c r="R547" s="18">
        <v>10.884</v>
      </c>
      <c r="S547" s="16">
        <f t="shared" si="50"/>
        <v>61.934334131999996</v>
      </c>
      <c r="T547" s="16">
        <f t="shared" si="55"/>
        <v>57691.436783232166</v>
      </c>
      <c r="U547" s="41">
        <f t="shared" si="51"/>
        <v>8679.3349032258066</v>
      </c>
      <c r="V547" s="18">
        <f t="shared" si="53"/>
        <v>62</v>
      </c>
      <c r="W547" s="154">
        <f t="shared" si="54"/>
        <v>930.50704489084137</v>
      </c>
    </row>
    <row r="548" spans="1:257" ht="16" customHeight="1">
      <c r="A548" s="37"/>
      <c r="B548" s="38" t="str">
        <f t="shared" si="49"/>
        <v>62-Ga</v>
      </c>
      <c r="C548" s="39">
        <v>62</v>
      </c>
      <c r="D548" s="40"/>
      <c r="E548" s="39">
        <v>0</v>
      </c>
      <c r="F548" s="39">
        <v>31</v>
      </c>
      <c r="G548" s="39">
        <v>31</v>
      </c>
      <c r="H548" s="39" t="s">
        <v>92</v>
      </c>
      <c r="I548" s="39" t="s">
        <v>39</v>
      </c>
      <c r="J548" s="18">
        <v>-51996.353000000003</v>
      </c>
      <c r="K548" s="18">
        <v>27.907</v>
      </c>
      <c r="L548" s="18">
        <v>528165.41099999996</v>
      </c>
      <c r="M548" s="18">
        <v>27.907</v>
      </c>
      <c r="N548" s="39" t="s">
        <v>28</v>
      </c>
      <c r="O548" s="18">
        <v>-9753</v>
      </c>
      <c r="P548" s="18">
        <v>142</v>
      </c>
      <c r="Q548" s="18">
        <v>61944179.608000003</v>
      </c>
      <c r="R548" s="18">
        <v>29.959</v>
      </c>
      <c r="S548" s="16">
        <f t="shared" si="50"/>
        <v>61.944179608000006</v>
      </c>
      <c r="T548" s="16">
        <f t="shared" si="55"/>
        <v>57700.60778126122</v>
      </c>
      <c r="U548" s="41">
        <f t="shared" si="51"/>
        <v>8518.7969516129033</v>
      </c>
      <c r="V548" s="18">
        <f t="shared" si="53"/>
        <v>62</v>
      </c>
      <c r="W548" s="154">
        <f t="shared" si="54"/>
        <v>930.65496421389059</v>
      </c>
    </row>
    <row r="549" spans="1:257" ht="16" customHeight="1">
      <c r="A549" s="37"/>
      <c r="B549" s="38" t="str">
        <f t="shared" si="49"/>
        <v>62-Ge</v>
      </c>
      <c r="C549" s="39">
        <v>62</v>
      </c>
      <c r="D549" s="40"/>
      <c r="E549" s="39">
        <v>-2</v>
      </c>
      <c r="F549" s="39">
        <v>30</v>
      </c>
      <c r="G549" s="39">
        <v>32</v>
      </c>
      <c r="H549" s="39" t="s">
        <v>93</v>
      </c>
      <c r="I549" s="39" t="s">
        <v>37</v>
      </c>
      <c r="J549" s="18">
        <v>-42243</v>
      </c>
      <c r="K549" s="18">
        <v>140</v>
      </c>
      <c r="L549" s="18">
        <v>517630</v>
      </c>
      <c r="M549" s="18">
        <v>140</v>
      </c>
      <c r="N549" s="39" t="s">
        <v>28</v>
      </c>
      <c r="O549" s="18">
        <v>-17279</v>
      </c>
      <c r="P549" s="18">
        <v>329</v>
      </c>
      <c r="Q549" s="18">
        <v>61954650</v>
      </c>
      <c r="R549" s="18">
        <v>150</v>
      </c>
      <c r="S549" s="16">
        <f t="shared" si="50"/>
        <v>61.954650000000001</v>
      </c>
      <c r="T549" s="16">
        <f t="shared" si="55"/>
        <v>57710.360884554073</v>
      </c>
      <c r="U549" s="41">
        <f t="shared" si="51"/>
        <v>8348.8709677419356</v>
      </c>
      <c r="V549" s="18">
        <f t="shared" si="53"/>
        <v>62</v>
      </c>
      <c r="W549" s="154">
        <f t="shared" si="54"/>
        <v>930.81227233151731</v>
      </c>
    </row>
    <row r="550" spans="1:257" ht="16" customHeight="1">
      <c r="A550" s="37"/>
      <c r="B550" s="38" t="str">
        <f t="shared" si="49"/>
        <v>62-As</v>
      </c>
      <c r="C550" s="39">
        <v>62</v>
      </c>
      <c r="D550" s="40"/>
      <c r="E550" s="39">
        <v>-4</v>
      </c>
      <c r="F550" s="39">
        <v>29</v>
      </c>
      <c r="G550" s="39">
        <v>33</v>
      </c>
      <c r="H550" s="39" t="s">
        <v>94</v>
      </c>
      <c r="I550" s="39" t="s">
        <v>37</v>
      </c>
      <c r="J550" s="18">
        <v>-24964</v>
      </c>
      <c r="K550" s="18">
        <v>298</v>
      </c>
      <c r="L550" s="18">
        <v>499568</v>
      </c>
      <c r="M550" s="18">
        <v>298</v>
      </c>
      <c r="N550" s="39" t="s">
        <v>28</v>
      </c>
      <c r="O550" s="18" t="s">
        <v>30</v>
      </c>
      <c r="P550" s="42"/>
      <c r="Q550" s="18">
        <v>61973200</v>
      </c>
      <c r="R550" s="18">
        <v>320</v>
      </c>
      <c r="S550" s="16">
        <f t="shared" si="50"/>
        <v>61.973199999999999</v>
      </c>
      <c r="T550" s="16">
        <f t="shared" si="55"/>
        <v>57727.640091109322</v>
      </c>
      <c r="U550" s="41">
        <f t="shared" si="51"/>
        <v>8057.5483870967746</v>
      </c>
      <c r="V550" s="18">
        <f t="shared" si="53"/>
        <v>62</v>
      </c>
      <c r="W550" s="154">
        <f t="shared" si="54"/>
        <v>931.09096921144067</v>
      </c>
    </row>
    <row r="551" spans="1:257" ht="16" customHeight="1">
      <c r="A551" s="37"/>
      <c r="B551" s="38" t="str">
        <f t="shared" si="49"/>
        <v>63-V</v>
      </c>
      <c r="C551" s="39">
        <v>63</v>
      </c>
      <c r="D551" s="39">
        <v>0</v>
      </c>
      <c r="E551" s="39">
        <v>17</v>
      </c>
      <c r="F551" s="39">
        <v>40</v>
      </c>
      <c r="G551" s="39">
        <v>23</v>
      </c>
      <c r="H551" s="39" t="s">
        <v>78</v>
      </c>
      <c r="I551" s="39" t="s">
        <v>37</v>
      </c>
      <c r="J551" s="18">
        <v>-21657</v>
      </c>
      <c r="K551" s="18">
        <v>904</v>
      </c>
      <c r="L551" s="18">
        <v>512156</v>
      </c>
      <c r="M551" s="18">
        <v>904</v>
      </c>
      <c r="N551" s="39" t="s">
        <v>28</v>
      </c>
      <c r="O551" s="18">
        <v>13870</v>
      </c>
      <c r="P551" s="18">
        <v>1142</v>
      </c>
      <c r="Q551" s="18">
        <v>62976750</v>
      </c>
      <c r="R551" s="18">
        <v>970</v>
      </c>
      <c r="S551" s="16">
        <f t="shared" si="50"/>
        <v>62.976750000000003</v>
      </c>
      <c r="T551" s="16">
        <f t="shared" si="55"/>
        <v>58662.44050828051</v>
      </c>
      <c r="U551" s="41">
        <f t="shared" si="51"/>
        <v>8129.4603174603171</v>
      </c>
      <c r="V551" s="18">
        <f t="shared" si="53"/>
        <v>63</v>
      </c>
      <c r="W551" s="154">
        <f t="shared" si="54"/>
        <v>931.14984933778589</v>
      </c>
    </row>
    <row r="552" spans="1:257" ht="16" customHeight="1">
      <c r="A552" s="37"/>
      <c r="B552" s="38" t="str">
        <f t="shared" si="49"/>
        <v>63-Cr</v>
      </c>
      <c r="C552" s="39">
        <v>63</v>
      </c>
      <c r="D552" s="40"/>
      <c r="E552" s="39">
        <v>15</v>
      </c>
      <c r="F552" s="39">
        <v>39</v>
      </c>
      <c r="G552" s="39">
        <v>24</v>
      </c>
      <c r="H552" s="39" t="s">
        <v>79</v>
      </c>
      <c r="I552" s="39" t="s">
        <v>37</v>
      </c>
      <c r="J552" s="18">
        <v>-35527</v>
      </c>
      <c r="K552" s="18">
        <v>699</v>
      </c>
      <c r="L552" s="18">
        <v>525244</v>
      </c>
      <c r="M552" s="18">
        <v>699</v>
      </c>
      <c r="N552" s="39" t="s">
        <v>28</v>
      </c>
      <c r="O552" s="18">
        <v>11225</v>
      </c>
      <c r="P552" s="18">
        <v>752</v>
      </c>
      <c r="Q552" s="18">
        <v>62961860</v>
      </c>
      <c r="R552" s="18">
        <v>750</v>
      </c>
      <c r="S552" s="16">
        <f t="shared" si="50"/>
        <v>62.961860000000001</v>
      </c>
      <c r="T552" s="16">
        <f t="shared" si="55"/>
        <v>58648.570568355557</v>
      </c>
      <c r="U552" s="41">
        <f t="shared" si="51"/>
        <v>8337.2063492063498</v>
      </c>
      <c r="V552" s="18">
        <f t="shared" si="53"/>
        <v>63</v>
      </c>
      <c r="W552" s="154">
        <f t="shared" si="54"/>
        <v>930.92969156119932</v>
      </c>
    </row>
    <row r="553" spans="1:257" ht="16" customHeight="1">
      <c r="A553" s="37"/>
      <c r="B553" s="38" t="str">
        <f t="shared" si="49"/>
        <v>63-Mn</v>
      </c>
      <c r="C553" s="39">
        <v>63</v>
      </c>
      <c r="D553" s="40"/>
      <c r="E553" s="39">
        <v>13</v>
      </c>
      <c r="F553" s="39">
        <v>38</v>
      </c>
      <c r="G553" s="39">
        <v>25</v>
      </c>
      <c r="H553" s="39" t="s">
        <v>84</v>
      </c>
      <c r="I553" s="39" t="s">
        <v>37</v>
      </c>
      <c r="J553" s="18">
        <v>-46751.677000000003</v>
      </c>
      <c r="K553" s="18">
        <v>279.44799999999998</v>
      </c>
      <c r="L553" s="18">
        <v>535686.179</v>
      </c>
      <c r="M553" s="18">
        <v>279.44799999999998</v>
      </c>
      <c r="N553" s="39" t="s">
        <v>28</v>
      </c>
      <c r="O553" s="18">
        <v>9027.6270000000004</v>
      </c>
      <c r="P553" s="18">
        <v>336.59699999999998</v>
      </c>
      <c r="Q553" s="18">
        <v>62949810</v>
      </c>
      <c r="R553" s="18">
        <v>300</v>
      </c>
      <c r="S553" s="16">
        <f t="shared" si="50"/>
        <v>62.949809999999999</v>
      </c>
      <c r="T553" s="16">
        <f t="shared" si="55"/>
        <v>58637.346070296757</v>
      </c>
      <c r="U553" s="41">
        <f t="shared" si="51"/>
        <v>8502.9552222222228</v>
      </c>
      <c r="V553" s="18">
        <f t="shared" si="53"/>
        <v>63</v>
      </c>
      <c r="W553" s="154">
        <f t="shared" si="54"/>
        <v>930.75152492534539</v>
      </c>
    </row>
    <row r="554" spans="1:257" ht="16" customHeight="1">
      <c r="A554" s="37"/>
      <c r="B554" s="38" t="str">
        <f t="shared" si="49"/>
        <v>63-Fe</v>
      </c>
      <c r="C554" s="39">
        <v>63</v>
      </c>
      <c r="D554" s="40"/>
      <c r="E554" s="39">
        <v>11</v>
      </c>
      <c r="F554" s="39">
        <v>37</v>
      </c>
      <c r="G554" s="39">
        <v>26</v>
      </c>
      <c r="H554" s="39" t="s">
        <v>85</v>
      </c>
      <c r="I554" s="39" t="s">
        <v>37</v>
      </c>
      <c r="J554" s="18">
        <v>-55779.303999999996</v>
      </c>
      <c r="K554" s="18">
        <v>187.63300000000001</v>
      </c>
      <c r="L554" s="18">
        <v>543931.45200000005</v>
      </c>
      <c r="M554" s="18">
        <v>187.63300000000001</v>
      </c>
      <c r="N554" s="39" t="s">
        <v>28</v>
      </c>
      <c r="O554" s="18">
        <v>6057.7129999999997</v>
      </c>
      <c r="P554" s="18">
        <v>188.702</v>
      </c>
      <c r="Q554" s="18">
        <v>62940118.442000002</v>
      </c>
      <c r="R554" s="18">
        <v>201.43199999999999</v>
      </c>
      <c r="S554" s="16">
        <f t="shared" si="50"/>
        <v>62.940118441999999</v>
      </c>
      <c r="T554" s="16">
        <f t="shared" si="55"/>
        <v>58628.318445901918</v>
      </c>
      <c r="U554" s="41">
        <f t="shared" si="51"/>
        <v>8633.8325714285729</v>
      </c>
      <c r="V554" s="18">
        <f t="shared" si="53"/>
        <v>63</v>
      </c>
      <c r="W554" s="154">
        <f t="shared" si="54"/>
        <v>930.60822930003042</v>
      </c>
    </row>
    <row r="555" spans="1:257" ht="16" customHeight="1">
      <c r="A555" s="37"/>
      <c r="B555" s="38" t="str">
        <f t="shared" si="49"/>
        <v>63-Co</v>
      </c>
      <c r="C555" s="39">
        <v>63</v>
      </c>
      <c r="D555" s="40"/>
      <c r="E555" s="39">
        <v>9</v>
      </c>
      <c r="F555" s="39">
        <v>36</v>
      </c>
      <c r="G555" s="39">
        <v>27</v>
      </c>
      <c r="H555" s="39" t="s">
        <v>86</v>
      </c>
      <c r="I555" s="39" t="s">
        <v>74</v>
      </c>
      <c r="J555" s="18">
        <v>-61837.017</v>
      </c>
      <c r="K555" s="18">
        <v>20.052</v>
      </c>
      <c r="L555" s="18">
        <v>549206.81200000003</v>
      </c>
      <c r="M555" s="18">
        <v>20.052</v>
      </c>
      <c r="N555" s="39" t="s">
        <v>28</v>
      </c>
      <c r="O555" s="18">
        <v>3672.2</v>
      </c>
      <c r="P555" s="18">
        <v>20.001000000000001</v>
      </c>
      <c r="Q555" s="18">
        <v>62933615.218000002</v>
      </c>
      <c r="R555" s="18">
        <v>21.527000000000001</v>
      </c>
      <c r="S555" s="16">
        <f t="shared" si="50"/>
        <v>62.933615218</v>
      </c>
      <c r="T555" s="16">
        <f t="shared" si="55"/>
        <v>58622.26073427005</v>
      </c>
      <c r="U555" s="41">
        <f t="shared" si="51"/>
        <v>8717.568444444445</v>
      </c>
      <c r="V555" s="18">
        <f t="shared" si="53"/>
        <v>63</v>
      </c>
      <c r="W555" s="154">
        <f t="shared" si="54"/>
        <v>930.51207514714361</v>
      </c>
    </row>
    <row r="556" spans="1:257" ht="16" customHeight="1">
      <c r="A556" s="37"/>
      <c r="B556" s="38" t="str">
        <f t="shared" si="49"/>
        <v>63-Ni</v>
      </c>
      <c r="C556" s="39">
        <v>63</v>
      </c>
      <c r="D556" s="40"/>
      <c r="E556" s="39">
        <v>7</v>
      </c>
      <c r="F556" s="39">
        <v>35</v>
      </c>
      <c r="G556" s="39">
        <v>28</v>
      </c>
      <c r="H556" s="39" t="s">
        <v>88</v>
      </c>
      <c r="I556" s="40"/>
      <c r="J556" s="18">
        <v>-65509.216999999997</v>
      </c>
      <c r="K556" s="18">
        <v>1.4350000000000001</v>
      </c>
      <c r="L556" s="18">
        <v>552096.65899999999</v>
      </c>
      <c r="M556" s="18">
        <v>1.4370000000000001</v>
      </c>
      <c r="N556" s="39" t="s">
        <v>28</v>
      </c>
      <c r="O556" s="18">
        <v>66.944999999999993</v>
      </c>
      <c r="P556" s="18">
        <v>5.0000000000000001E-3</v>
      </c>
      <c r="Q556" s="18">
        <v>62929672.947999999</v>
      </c>
      <c r="R556" s="18">
        <v>1.54</v>
      </c>
      <c r="S556" s="16">
        <f t="shared" si="50"/>
        <v>62.929672947999997</v>
      </c>
      <c r="T556" s="16">
        <f t="shared" si="55"/>
        <v>58618.58853493708</v>
      </c>
      <c r="U556" s="41">
        <f t="shared" si="51"/>
        <v>8763.4390317460311</v>
      </c>
      <c r="V556" s="18">
        <f t="shared" si="53"/>
        <v>63</v>
      </c>
      <c r="W556" s="154">
        <f t="shared" si="54"/>
        <v>930.45378626884258</v>
      </c>
    </row>
    <row r="557" spans="1:257" ht="16" customHeight="1">
      <c r="A557" s="37"/>
      <c r="B557" s="38" t="str">
        <f t="shared" si="49"/>
        <v>63-Cu</v>
      </c>
      <c r="C557" s="39">
        <v>63</v>
      </c>
      <c r="D557" s="40"/>
      <c r="E557" s="39">
        <v>5</v>
      </c>
      <c r="F557" s="39">
        <v>34</v>
      </c>
      <c r="G557" s="39">
        <v>29</v>
      </c>
      <c r="H557" s="39" t="s">
        <v>90</v>
      </c>
      <c r="I557" s="40"/>
      <c r="J557" s="18">
        <v>-65576.161999999997</v>
      </c>
      <c r="K557" s="18">
        <v>1.4350000000000001</v>
      </c>
      <c r="L557" s="18">
        <v>551381.25100000005</v>
      </c>
      <c r="M557" s="18">
        <v>1.4370000000000001</v>
      </c>
      <c r="N557" s="39" t="s">
        <v>28</v>
      </c>
      <c r="O557" s="18">
        <v>-3366.8690000000001</v>
      </c>
      <c r="P557" s="18">
        <v>1.57</v>
      </c>
      <c r="Q557" s="18">
        <v>62929601.079000004</v>
      </c>
      <c r="R557" s="18">
        <v>1.54</v>
      </c>
      <c r="S557" s="16">
        <f t="shared" si="50"/>
        <v>62.929601079000001</v>
      </c>
      <c r="T557" s="16">
        <f t="shared" si="55"/>
        <v>58618.521589422482</v>
      </c>
      <c r="U557" s="41">
        <f t="shared" si="51"/>
        <v>8752.0833492063502</v>
      </c>
      <c r="V557" s="18">
        <f t="shared" si="53"/>
        <v>63</v>
      </c>
      <c r="W557" s="154">
        <f t="shared" si="54"/>
        <v>930.45272364162668</v>
      </c>
    </row>
    <row r="558" spans="1:257" ht="16" customHeight="1">
      <c r="A558" s="37"/>
      <c r="B558" s="38" t="str">
        <f t="shared" si="49"/>
        <v>63-Zn</v>
      </c>
      <c r="C558" s="39">
        <v>63</v>
      </c>
      <c r="D558" s="40"/>
      <c r="E558" s="39">
        <v>3</v>
      </c>
      <c r="F558" s="39">
        <v>33</v>
      </c>
      <c r="G558" s="39">
        <v>30</v>
      </c>
      <c r="H558" s="39" t="s">
        <v>91</v>
      </c>
      <c r="I558" s="40"/>
      <c r="J558" s="18">
        <v>-62209.292999999998</v>
      </c>
      <c r="K558" s="18">
        <v>2.1269999999999998</v>
      </c>
      <c r="L558" s="18">
        <v>547232.02800000005</v>
      </c>
      <c r="M558" s="18">
        <v>2.1280000000000001</v>
      </c>
      <c r="N558" s="39" t="s">
        <v>28</v>
      </c>
      <c r="O558" s="18">
        <v>-5520</v>
      </c>
      <c r="P558" s="18">
        <v>100</v>
      </c>
      <c r="Q558" s="18">
        <v>62933215.563000001</v>
      </c>
      <c r="R558" s="18">
        <v>2.2829999999999999</v>
      </c>
      <c r="S558" s="16">
        <f t="shared" si="50"/>
        <v>62.933215563000005</v>
      </c>
      <c r="T558" s="16">
        <f t="shared" si="55"/>
        <v>58621.888458189416</v>
      </c>
      <c r="U558" s="41">
        <f t="shared" si="51"/>
        <v>8686.2226666666666</v>
      </c>
      <c r="V558" s="18">
        <f t="shared" si="53"/>
        <v>63</v>
      </c>
      <c r="W558" s="154">
        <f t="shared" si="54"/>
        <v>930.50616600300657</v>
      </c>
    </row>
    <row r="559" spans="1:257" ht="16" customHeight="1">
      <c r="A559" s="37"/>
      <c r="B559" s="38" t="str">
        <f t="shared" si="49"/>
        <v>63-Ga</v>
      </c>
      <c r="C559" s="39">
        <v>63</v>
      </c>
      <c r="D559" s="40"/>
      <c r="E559" s="39">
        <v>1</v>
      </c>
      <c r="F559" s="39">
        <v>32</v>
      </c>
      <c r="G559" s="39">
        <v>31</v>
      </c>
      <c r="H559" s="39" t="s">
        <v>92</v>
      </c>
      <c r="I559" s="39" t="s">
        <v>39</v>
      </c>
      <c r="J559" s="18">
        <v>-56689.292999999998</v>
      </c>
      <c r="K559" s="18">
        <v>100.023</v>
      </c>
      <c r="L559" s="18">
        <v>540929.67500000005</v>
      </c>
      <c r="M559" s="18">
        <v>100.023</v>
      </c>
      <c r="N559" s="39" t="s">
        <v>28</v>
      </c>
      <c r="O559" s="18">
        <v>-9779</v>
      </c>
      <c r="P559" s="18">
        <v>220</v>
      </c>
      <c r="Q559" s="18">
        <v>62939141.527000003</v>
      </c>
      <c r="R559" s="18">
        <v>107.379</v>
      </c>
      <c r="S559" s="16">
        <f t="shared" si="50"/>
        <v>62.939141527000004</v>
      </c>
      <c r="T559" s="16">
        <f t="shared" si="55"/>
        <v>58627.408455817182</v>
      </c>
      <c r="U559" s="41">
        <f t="shared" si="51"/>
        <v>8586.1853174603184</v>
      </c>
      <c r="V559" s="18">
        <f t="shared" si="53"/>
        <v>63</v>
      </c>
      <c r="W559" s="154">
        <f t="shared" si="54"/>
        <v>930.59378501297113</v>
      </c>
    </row>
    <row r="560" spans="1:257" ht="16" customHeight="1">
      <c r="A560" s="37"/>
      <c r="B560" s="38" t="str">
        <f t="shared" si="49"/>
        <v>63-Ge</v>
      </c>
      <c r="C560" s="39">
        <v>63</v>
      </c>
      <c r="D560" s="40"/>
      <c r="E560" s="39">
        <v>-1</v>
      </c>
      <c r="F560" s="39">
        <v>31</v>
      </c>
      <c r="G560" s="39">
        <v>32</v>
      </c>
      <c r="H560" s="39" t="s">
        <v>93</v>
      </c>
      <c r="I560" s="39" t="s">
        <v>37</v>
      </c>
      <c r="J560" s="18">
        <v>-46910</v>
      </c>
      <c r="K560" s="18">
        <v>196</v>
      </c>
      <c r="L560" s="18">
        <v>530368</v>
      </c>
      <c r="M560" s="18">
        <v>196</v>
      </c>
      <c r="N560" s="39" t="s">
        <v>28</v>
      </c>
      <c r="O560" s="18">
        <v>-13087</v>
      </c>
      <c r="P560" s="18">
        <v>540</v>
      </c>
      <c r="Q560" s="18">
        <v>62949640</v>
      </c>
      <c r="R560" s="18">
        <v>210</v>
      </c>
      <c r="S560" s="16">
        <f t="shared" si="50"/>
        <v>62.949640000000002</v>
      </c>
      <c r="T560" s="16">
        <f t="shared" si="55"/>
        <v>58637.187716382236</v>
      </c>
      <c r="U560" s="41">
        <f t="shared" si="51"/>
        <v>8418.539682539682</v>
      </c>
      <c r="V560" s="18">
        <f t="shared" si="53"/>
        <v>63</v>
      </c>
      <c r="W560" s="154">
        <f t="shared" si="54"/>
        <v>930.74901137114659</v>
      </c>
    </row>
    <row r="561" spans="1:23" ht="16" customHeight="1">
      <c r="A561" s="37"/>
      <c r="B561" s="38" t="str">
        <f t="shared" si="49"/>
        <v>63-As</v>
      </c>
      <c r="C561" s="39">
        <v>63</v>
      </c>
      <c r="D561" s="40"/>
      <c r="E561" s="39">
        <v>-3</v>
      </c>
      <c r="F561" s="39">
        <v>30</v>
      </c>
      <c r="G561" s="39">
        <v>33</v>
      </c>
      <c r="H561" s="39" t="s">
        <v>94</v>
      </c>
      <c r="I561" s="39" t="s">
        <v>37</v>
      </c>
      <c r="J561" s="18">
        <v>-33823</v>
      </c>
      <c r="K561" s="18">
        <v>503</v>
      </c>
      <c r="L561" s="18">
        <v>516498</v>
      </c>
      <c r="M561" s="18">
        <v>503</v>
      </c>
      <c r="N561" s="39" t="s">
        <v>28</v>
      </c>
      <c r="O561" s="18" t="s">
        <v>30</v>
      </c>
      <c r="P561" s="42"/>
      <c r="Q561" s="18">
        <v>62963690</v>
      </c>
      <c r="R561" s="18">
        <v>540</v>
      </c>
      <c r="S561" s="16">
        <f t="shared" si="50"/>
        <v>62.96369</v>
      </c>
      <c r="T561" s="16">
        <f t="shared" si="55"/>
        <v>58650.275201670709</v>
      </c>
      <c r="U561" s="41">
        <f t="shared" si="51"/>
        <v>8198.3809523809523</v>
      </c>
      <c r="V561" s="18">
        <f t="shared" si="53"/>
        <v>63</v>
      </c>
      <c r="W561" s="154">
        <f t="shared" si="54"/>
        <v>930.95674923286845</v>
      </c>
    </row>
    <row r="562" spans="1:23" ht="16" customHeight="1">
      <c r="A562" s="37"/>
      <c r="B562" s="38" t="str">
        <f t="shared" si="49"/>
        <v>64-Cr</v>
      </c>
      <c r="C562" s="39">
        <v>64</v>
      </c>
      <c r="D562" s="39">
        <v>0</v>
      </c>
      <c r="E562" s="39">
        <v>16</v>
      </c>
      <c r="F562" s="39">
        <v>40</v>
      </c>
      <c r="G562" s="39">
        <v>24</v>
      </c>
      <c r="H562" s="39" t="s">
        <v>79</v>
      </c>
      <c r="I562" s="39" t="s">
        <v>37</v>
      </c>
      <c r="J562" s="18">
        <v>-33347</v>
      </c>
      <c r="K562" s="18">
        <v>699</v>
      </c>
      <c r="L562" s="18">
        <v>531136</v>
      </c>
      <c r="M562" s="18">
        <v>699</v>
      </c>
      <c r="N562" s="39" t="s">
        <v>28</v>
      </c>
      <c r="O562" s="18">
        <v>9753</v>
      </c>
      <c r="P562" s="18">
        <v>771</v>
      </c>
      <c r="Q562" s="18">
        <v>63964200</v>
      </c>
      <c r="R562" s="18">
        <v>750</v>
      </c>
      <c r="S562" s="16">
        <f t="shared" si="50"/>
        <v>63.964199999999998</v>
      </c>
      <c r="T562" s="16">
        <f t="shared" si="55"/>
        <v>59582.243878252775</v>
      </c>
      <c r="U562" s="41">
        <f t="shared" si="51"/>
        <v>8299</v>
      </c>
      <c r="V562" s="18">
        <f t="shared" si="53"/>
        <v>64</v>
      </c>
      <c r="W562" s="154">
        <f t="shared" si="54"/>
        <v>930.97256059769961</v>
      </c>
    </row>
    <row r="563" spans="1:23" ht="16" customHeight="1">
      <c r="A563" s="37"/>
      <c r="B563" s="38" t="str">
        <f t="shared" si="49"/>
        <v>64-Mn</v>
      </c>
      <c r="C563" s="39">
        <v>64</v>
      </c>
      <c r="D563" s="40"/>
      <c r="E563" s="39">
        <v>14</v>
      </c>
      <c r="F563" s="39">
        <v>39</v>
      </c>
      <c r="G563" s="39">
        <v>25</v>
      </c>
      <c r="H563" s="39" t="s">
        <v>84</v>
      </c>
      <c r="I563" s="39" t="s">
        <v>37</v>
      </c>
      <c r="J563" s="18">
        <v>-43100.220999999998</v>
      </c>
      <c r="K563" s="18">
        <v>326.02300000000002</v>
      </c>
      <c r="L563" s="18">
        <v>540106.04599999997</v>
      </c>
      <c r="M563" s="18">
        <v>326.02300000000002</v>
      </c>
      <c r="N563" s="39" t="s">
        <v>28</v>
      </c>
      <c r="O563" s="18">
        <v>11979.011</v>
      </c>
      <c r="P563" s="18">
        <v>429.39699999999999</v>
      </c>
      <c r="Q563" s="18">
        <v>63953730</v>
      </c>
      <c r="R563" s="18">
        <v>350</v>
      </c>
      <c r="S563" s="16">
        <f t="shared" si="50"/>
        <v>63.95373</v>
      </c>
      <c r="T563" s="16">
        <f t="shared" si="55"/>
        <v>59572.49114010542</v>
      </c>
      <c r="U563" s="41">
        <f t="shared" si="51"/>
        <v>8439.1569687499996</v>
      </c>
      <c r="V563" s="18">
        <f t="shared" si="53"/>
        <v>64</v>
      </c>
      <c r="W563" s="154">
        <f t="shared" si="54"/>
        <v>930.82017406414718</v>
      </c>
    </row>
    <row r="564" spans="1:23" ht="16" customHeight="1">
      <c r="A564" s="37"/>
      <c r="B564" s="38" t="str">
        <f t="shared" si="49"/>
        <v>64-Fe</v>
      </c>
      <c r="C564" s="39">
        <v>64</v>
      </c>
      <c r="D564" s="40"/>
      <c r="E564" s="39">
        <v>12</v>
      </c>
      <c r="F564" s="39">
        <v>38</v>
      </c>
      <c r="G564" s="39">
        <v>26</v>
      </c>
      <c r="H564" s="39" t="s">
        <v>85</v>
      </c>
      <c r="I564" s="39" t="s">
        <v>37</v>
      </c>
      <c r="J564" s="18">
        <v>-55079.232000000004</v>
      </c>
      <c r="K564" s="18">
        <v>279.44799999999998</v>
      </c>
      <c r="L564" s="18">
        <v>551302.70299999998</v>
      </c>
      <c r="M564" s="18">
        <v>279.44799999999998</v>
      </c>
      <c r="N564" s="39" t="s">
        <v>28</v>
      </c>
      <c r="O564" s="18">
        <v>4710.0770000000002</v>
      </c>
      <c r="P564" s="18">
        <v>280.16699999999997</v>
      </c>
      <c r="Q564" s="18">
        <v>63940870</v>
      </c>
      <c r="R564" s="18">
        <v>300</v>
      </c>
      <c r="S564" s="16">
        <f t="shared" si="50"/>
        <v>63.940869999999997</v>
      </c>
      <c r="T564" s="16">
        <f t="shared" si="55"/>
        <v>59560.512132218595</v>
      </c>
      <c r="U564" s="41">
        <f t="shared" si="51"/>
        <v>8614.1047343749997</v>
      </c>
      <c r="V564" s="18">
        <f t="shared" si="53"/>
        <v>64</v>
      </c>
      <c r="W564" s="154">
        <f t="shared" si="54"/>
        <v>930.63300206591555</v>
      </c>
    </row>
    <row r="565" spans="1:23" ht="16" customHeight="1">
      <c r="A565" s="37"/>
      <c r="B565" s="38" t="str">
        <f t="shared" si="49"/>
        <v>64-Co</v>
      </c>
      <c r="C565" s="39">
        <v>64</v>
      </c>
      <c r="D565" s="40"/>
      <c r="E565" s="39">
        <v>10</v>
      </c>
      <c r="F565" s="39">
        <v>37</v>
      </c>
      <c r="G565" s="39">
        <v>27</v>
      </c>
      <c r="H565" s="39" t="s">
        <v>86</v>
      </c>
      <c r="I565" s="39" t="s">
        <v>40</v>
      </c>
      <c r="J565" s="18">
        <v>-59789.309000000001</v>
      </c>
      <c r="K565" s="18">
        <v>20.052</v>
      </c>
      <c r="L565" s="18">
        <v>555230.42700000003</v>
      </c>
      <c r="M565" s="18">
        <v>20.052</v>
      </c>
      <c r="N565" s="39" t="s">
        <v>28</v>
      </c>
      <c r="O565" s="18">
        <v>7306.5910000000003</v>
      </c>
      <c r="P565" s="18">
        <v>20</v>
      </c>
      <c r="Q565" s="18">
        <v>63935813.523000002</v>
      </c>
      <c r="R565" s="18">
        <v>21.527000000000001</v>
      </c>
      <c r="S565" s="16">
        <f t="shared" si="50"/>
        <v>63.935813523</v>
      </c>
      <c r="T565" s="16">
        <f t="shared" si="55"/>
        <v>59555.80205617952</v>
      </c>
      <c r="U565" s="41">
        <f t="shared" si="51"/>
        <v>8675.4754218750004</v>
      </c>
      <c r="V565" s="18">
        <f t="shared" si="53"/>
        <v>64</v>
      </c>
      <c r="W565" s="154">
        <f t="shared" si="54"/>
        <v>930.559407127805</v>
      </c>
    </row>
    <row r="566" spans="1:23" ht="16" customHeight="1">
      <c r="A566" s="37"/>
      <c r="B566" s="38" t="str">
        <f t="shared" si="49"/>
        <v>64-Ni</v>
      </c>
      <c r="C566" s="39">
        <v>64</v>
      </c>
      <c r="D566" s="40"/>
      <c r="E566" s="39">
        <v>8</v>
      </c>
      <c r="F566" s="39">
        <v>36</v>
      </c>
      <c r="G566" s="39">
        <v>28</v>
      </c>
      <c r="H566" s="39" t="s">
        <v>88</v>
      </c>
      <c r="I566" s="40"/>
      <c r="J566" s="18">
        <v>-67095.899999999994</v>
      </c>
      <c r="K566" s="18">
        <v>1.448</v>
      </c>
      <c r="L566" s="18">
        <v>561754.66399999999</v>
      </c>
      <c r="M566" s="18">
        <v>1.45</v>
      </c>
      <c r="N566" s="39" t="s">
        <v>28</v>
      </c>
      <c r="O566" s="18">
        <v>-1675.098</v>
      </c>
      <c r="P566" s="18">
        <v>0.19900000000000001</v>
      </c>
      <c r="Q566" s="18">
        <v>63927969.574000001</v>
      </c>
      <c r="R566" s="18">
        <v>1.554</v>
      </c>
      <c r="S566" s="16">
        <f t="shared" si="50"/>
        <v>63.927969574000002</v>
      </c>
      <c r="T566" s="16">
        <f t="shared" si="55"/>
        <v>59548.495467770903</v>
      </c>
      <c r="U566" s="41">
        <f t="shared" si="51"/>
        <v>8777.4166249999998</v>
      </c>
      <c r="V566" s="18">
        <f t="shared" si="53"/>
        <v>64</v>
      </c>
      <c r="W566" s="154">
        <f t="shared" si="54"/>
        <v>930.44524168392036</v>
      </c>
    </row>
    <row r="567" spans="1:23" ht="16" customHeight="1">
      <c r="A567" s="37"/>
      <c r="B567" s="38" t="str">
        <f t="shared" si="49"/>
        <v>64-Cu</v>
      </c>
      <c r="C567" s="39">
        <v>64</v>
      </c>
      <c r="D567" s="40"/>
      <c r="E567" s="39">
        <v>6</v>
      </c>
      <c r="F567" s="39">
        <v>35</v>
      </c>
      <c r="G567" s="39">
        <v>29</v>
      </c>
      <c r="H567" s="39" t="s">
        <v>90</v>
      </c>
      <c r="I567" s="40"/>
      <c r="J567" s="18">
        <v>-65420.802000000003</v>
      </c>
      <c r="K567" s="18">
        <v>1.4390000000000001</v>
      </c>
      <c r="L567" s="18">
        <v>559297.21299999999</v>
      </c>
      <c r="M567" s="18">
        <v>1.4410000000000001</v>
      </c>
      <c r="N567" s="39" t="s">
        <v>28</v>
      </c>
      <c r="O567" s="18">
        <v>578.72500000000002</v>
      </c>
      <c r="P567" s="18">
        <v>0.85399999999999998</v>
      </c>
      <c r="Q567" s="18">
        <v>63929767.865000002</v>
      </c>
      <c r="R567" s="18">
        <v>1.5449999999999999</v>
      </c>
      <c r="S567" s="16">
        <f t="shared" si="50"/>
        <v>63.929767865000002</v>
      </c>
      <c r="T567" s="16">
        <f t="shared" si="55"/>
        <v>59550.170564355023</v>
      </c>
      <c r="U567" s="41">
        <f t="shared" si="51"/>
        <v>8739.0189531249998</v>
      </c>
      <c r="V567" s="18">
        <f t="shared" si="53"/>
        <v>64</v>
      </c>
      <c r="W567" s="154">
        <f t="shared" si="54"/>
        <v>930.47141506804724</v>
      </c>
    </row>
    <row r="568" spans="1:23" ht="16" customHeight="1">
      <c r="A568" s="37"/>
      <c r="B568" s="38" t="str">
        <f t="shared" si="49"/>
        <v>64-Zn</v>
      </c>
      <c r="C568" s="39">
        <v>64</v>
      </c>
      <c r="D568" s="40"/>
      <c r="E568" s="39">
        <v>4</v>
      </c>
      <c r="F568" s="39">
        <v>34</v>
      </c>
      <c r="G568" s="39">
        <v>30</v>
      </c>
      <c r="H568" s="39" t="s">
        <v>91</v>
      </c>
      <c r="I568" s="40"/>
      <c r="J568" s="18">
        <v>-65999.528000000006</v>
      </c>
      <c r="K568" s="18">
        <v>1.671</v>
      </c>
      <c r="L568" s="18">
        <v>559093.58499999996</v>
      </c>
      <c r="M568" s="18">
        <v>1.673</v>
      </c>
      <c r="N568" s="39" t="s">
        <v>28</v>
      </c>
      <c r="O568" s="18">
        <v>-7164.799</v>
      </c>
      <c r="P568" s="18">
        <v>3.5779999999999998</v>
      </c>
      <c r="Q568" s="18">
        <v>63929146.578000002</v>
      </c>
      <c r="R568" s="18">
        <v>1.794</v>
      </c>
      <c r="S568" s="16">
        <f t="shared" si="50"/>
        <v>63.929146578000001</v>
      </c>
      <c r="T568" s="16">
        <f t="shared" si="55"/>
        <v>59549.591839481545</v>
      </c>
      <c r="U568" s="41">
        <f t="shared" si="51"/>
        <v>8735.8372656249994</v>
      </c>
      <c r="V568" s="18">
        <f t="shared" si="53"/>
        <v>64</v>
      </c>
      <c r="W568" s="154">
        <f t="shared" si="54"/>
        <v>930.46237249189915</v>
      </c>
    </row>
    <row r="569" spans="1:23" ht="16" customHeight="1">
      <c r="A569" s="37"/>
      <c r="B569" s="38" t="str">
        <f t="shared" si="49"/>
        <v>64-Ga</v>
      </c>
      <c r="C569" s="39">
        <v>64</v>
      </c>
      <c r="D569" s="40"/>
      <c r="E569" s="39">
        <v>2</v>
      </c>
      <c r="F569" s="39">
        <v>33</v>
      </c>
      <c r="G569" s="39">
        <v>31</v>
      </c>
      <c r="H569" s="39" t="s">
        <v>92</v>
      </c>
      <c r="I569" s="39" t="s">
        <v>39</v>
      </c>
      <c r="J569" s="18">
        <v>-58834.728999999999</v>
      </c>
      <c r="K569" s="18">
        <v>3.9489999999999998</v>
      </c>
      <c r="L569" s="18">
        <v>551146.43299999996</v>
      </c>
      <c r="M569" s="18">
        <v>3.95</v>
      </c>
      <c r="N569" s="39" t="s">
        <v>28</v>
      </c>
      <c r="O569" s="18">
        <v>-4410</v>
      </c>
      <c r="P569" s="18">
        <v>250</v>
      </c>
      <c r="Q569" s="18">
        <v>63936838.306999996</v>
      </c>
      <c r="R569" s="18">
        <v>4.2389999999999999</v>
      </c>
      <c r="S569" s="16">
        <f t="shared" si="50"/>
        <v>63.936838306999995</v>
      </c>
      <c r="T569" s="16">
        <f t="shared" si="55"/>
        <v>59556.756635932106</v>
      </c>
      <c r="U569" s="41">
        <f t="shared" si="51"/>
        <v>8611.6630156249994</v>
      </c>
      <c r="V569" s="18">
        <f t="shared" si="53"/>
        <v>64</v>
      </c>
      <c r="W569" s="154">
        <f t="shared" si="54"/>
        <v>930.57432243643916</v>
      </c>
    </row>
    <row r="570" spans="1:23" ht="16" customHeight="1">
      <c r="A570" s="37"/>
      <c r="B570" s="38" t="str">
        <f t="shared" si="49"/>
        <v>64-Ge</v>
      </c>
      <c r="C570" s="39">
        <v>64</v>
      </c>
      <c r="D570" s="40"/>
      <c r="E570" s="39">
        <v>0</v>
      </c>
      <c r="F570" s="39">
        <v>32</v>
      </c>
      <c r="G570" s="39">
        <v>32</v>
      </c>
      <c r="H570" s="39" t="s">
        <v>93</v>
      </c>
      <c r="I570" s="39" t="s">
        <v>39</v>
      </c>
      <c r="J570" s="18">
        <v>-54424.728999999999</v>
      </c>
      <c r="K570" s="18">
        <v>250.03100000000001</v>
      </c>
      <c r="L570" s="18">
        <v>545954.07999999996</v>
      </c>
      <c r="M570" s="18">
        <v>250.03100000000001</v>
      </c>
      <c r="N570" s="39" t="s">
        <v>28</v>
      </c>
      <c r="O570" s="18">
        <v>-14904</v>
      </c>
      <c r="P570" s="18">
        <v>437</v>
      </c>
      <c r="Q570" s="18">
        <v>63941572.637999997</v>
      </c>
      <c r="R570" s="18">
        <v>268.42</v>
      </c>
      <c r="S570" s="16">
        <f t="shared" si="50"/>
        <v>63.941572637999997</v>
      </c>
      <c r="T570" s="16">
        <f t="shared" si="55"/>
        <v>59561.166635029142</v>
      </c>
      <c r="U570" s="41">
        <f t="shared" si="51"/>
        <v>8530.5324999999993</v>
      </c>
      <c r="V570" s="18">
        <f t="shared" si="53"/>
        <v>64</v>
      </c>
      <c r="W570" s="154">
        <f t="shared" si="54"/>
        <v>930.64322867233034</v>
      </c>
    </row>
    <row r="571" spans="1:23" ht="16" customHeight="1">
      <c r="A571" s="37"/>
      <c r="B571" s="38" t="str">
        <f t="shared" si="49"/>
        <v>64-As</v>
      </c>
      <c r="C571" s="39">
        <v>64</v>
      </c>
      <c r="D571" s="40"/>
      <c r="E571" s="39">
        <v>-2</v>
      </c>
      <c r="F571" s="39">
        <v>31</v>
      </c>
      <c r="G571" s="39">
        <v>33</v>
      </c>
      <c r="H571" s="39" t="s">
        <v>94</v>
      </c>
      <c r="I571" s="39" t="s">
        <v>65</v>
      </c>
      <c r="J571" s="18">
        <v>-39521</v>
      </c>
      <c r="K571" s="18">
        <v>358</v>
      </c>
      <c r="L571" s="18">
        <v>530268</v>
      </c>
      <c r="M571" s="18">
        <v>358</v>
      </c>
      <c r="N571" s="39" t="s">
        <v>28</v>
      </c>
      <c r="O571" s="18" t="s">
        <v>30</v>
      </c>
      <c r="P571" s="42"/>
      <c r="Q571" s="18">
        <v>63957572</v>
      </c>
      <c r="R571" s="18">
        <v>384</v>
      </c>
      <c r="S571" s="16">
        <f t="shared" si="50"/>
        <v>63.957571999999999</v>
      </c>
      <c r="T571" s="16">
        <f t="shared" si="55"/>
        <v>59576.06993857363</v>
      </c>
      <c r="U571" s="41">
        <f t="shared" si="51"/>
        <v>8285.4375</v>
      </c>
      <c r="V571" s="18">
        <f t="shared" si="53"/>
        <v>64</v>
      </c>
      <c r="W571" s="154">
        <f t="shared" si="54"/>
        <v>930.87609279021297</v>
      </c>
    </row>
    <row r="572" spans="1:23" ht="16" customHeight="1">
      <c r="A572" s="37"/>
      <c r="B572" s="38" t="str">
        <f t="shared" si="49"/>
        <v>65-Cr</v>
      </c>
      <c r="C572" s="39">
        <v>65</v>
      </c>
      <c r="D572" s="39">
        <v>0</v>
      </c>
      <c r="E572" s="39">
        <v>17</v>
      </c>
      <c r="F572" s="39">
        <v>41</v>
      </c>
      <c r="G572" s="39">
        <v>24</v>
      </c>
      <c r="H572" s="39" t="s">
        <v>79</v>
      </c>
      <c r="I572" s="39" t="s">
        <v>37</v>
      </c>
      <c r="J572" s="18">
        <v>-27600</v>
      </c>
      <c r="K572" s="18">
        <v>904</v>
      </c>
      <c r="L572" s="18">
        <v>533460</v>
      </c>
      <c r="M572" s="18">
        <v>904</v>
      </c>
      <c r="N572" s="39" t="s">
        <v>28</v>
      </c>
      <c r="O572" s="18">
        <v>13292</v>
      </c>
      <c r="P572" s="18">
        <v>1062</v>
      </c>
      <c r="Q572" s="18">
        <v>64970370</v>
      </c>
      <c r="R572" s="18">
        <v>970</v>
      </c>
      <c r="S572" s="16">
        <f t="shared" si="50"/>
        <v>64.970370000000003</v>
      </c>
      <c r="T572" s="16">
        <f t="shared" si="55"/>
        <v>60519.484808694833</v>
      </c>
      <c r="U572" s="41">
        <f t="shared" si="51"/>
        <v>8207.0769230769238</v>
      </c>
      <c r="V572" s="18">
        <f t="shared" si="53"/>
        <v>65</v>
      </c>
      <c r="W572" s="154">
        <f t="shared" si="54"/>
        <v>931.06899705684361</v>
      </c>
    </row>
    <row r="573" spans="1:23" ht="16" customHeight="1">
      <c r="A573" s="37"/>
      <c r="B573" s="38" t="str">
        <f t="shared" si="49"/>
        <v>65-Mn</v>
      </c>
      <c r="C573" s="39">
        <v>65</v>
      </c>
      <c r="D573" s="40"/>
      <c r="E573" s="39">
        <v>15</v>
      </c>
      <c r="F573" s="39">
        <v>40</v>
      </c>
      <c r="G573" s="39">
        <v>25</v>
      </c>
      <c r="H573" s="39" t="s">
        <v>84</v>
      </c>
      <c r="I573" s="39" t="s">
        <v>37</v>
      </c>
      <c r="J573" s="18">
        <v>-40892.58</v>
      </c>
      <c r="K573" s="18">
        <v>558.89599999999996</v>
      </c>
      <c r="L573" s="18">
        <v>545969.728</v>
      </c>
      <c r="M573" s="18">
        <v>558.89599999999996</v>
      </c>
      <c r="N573" s="39" t="s">
        <v>28</v>
      </c>
      <c r="O573" s="18">
        <v>10395.471</v>
      </c>
      <c r="P573" s="18">
        <v>624.86500000000001</v>
      </c>
      <c r="Q573" s="18">
        <v>64956100</v>
      </c>
      <c r="R573" s="18">
        <v>600</v>
      </c>
      <c r="S573" s="16">
        <f t="shared" si="50"/>
        <v>64.956100000000006</v>
      </c>
      <c r="T573" s="16">
        <f t="shared" si="55"/>
        <v>60506.192394811093</v>
      </c>
      <c r="U573" s="41">
        <f t="shared" si="51"/>
        <v>8399.5342769230774</v>
      </c>
      <c r="V573" s="18">
        <f t="shared" si="53"/>
        <v>65</v>
      </c>
      <c r="W573" s="154">
        <f t="shared" si="54"/>
        <v>930.86449838170915</v>
      </c>
    </row>
    <row r="574" spans="1:23" ht="16" customHeight="1">
      <c r="A574" s="37"/>
      <c r="B574" s="38" t="str">
        <f t="shared" si="49"/>
        <v>65-Fe</v>
      </c>
      <c r="C574" s="39">
        <v>65</v>
      </c>
      <c r="D574" s="40"/>
      <c r="E574" s="39">
        <v>13</v>
      </c>
      <c r="F574" s="39">
        <v>39</v>
      </c>
      <c r="G574" s="39">
        <v>26</v>
      </c>
      <c r="H574" s="39" t="s">
        <v>85</v>
      </c>
      <c r="I574" s="39" t="s">
        <v>37</v>
      </c>
      <c r="J574" s="18">
        <v>-51288.052000000003</v>
      </c>
      <c r="K574" s="18">
        <v>279.44799999999998</v>
      </c>
      <c r="L574" s="18">
        <v>555582.84600000002</v>
      </c>
      <c r="M574" s="18">
        <v>279.44799999999998</v>
      </c>
      <c r="N574" s="39" t="s">
        <v>28</v>
      </c>
      <c r="O574" s="18">
        <v>7876.1710000000003</v>
      </c>
      <c r="P574" s="18">
        <v>279.77</v>
      </c>
      <c r="Q574" s="18">
        <v>64944940</v>
      </c>
      <c r="R574" s="18">
        <v>300</v>
      </c>
      <c r="S574" s="16">
        <f t="shared" si="50"/>
        <v>64.944940000000003</v>
      </c>
      <c r="T574" s="16">
        <f t="shared" si="55"/>
        <v>60495.796926069495</v>
      </c>
      <c r="U574" s="41">
        <f t="shared" si="51"/>
        <v>8547.4284000000007</v>
      </c>
      <c r="V574" s="18">
        <f t="shared" si="53"/>
        <v>65</v>
      </c>
      <c r="W574" s="154">
        <f t="shared" si="54"/>
        <v>930.70456809337691</v>
      </c>
    </row>
    <row r="575" spans="1:23" ht="16" customHeight="1">
      <c r="A575" s="37"/>
      <c r="B575" s="38" t="str">
        <f t="shared" si="49"/>
        <v>65-Co</v>
      </c>
      <c r="C575" s="39">
        <v>65</v>
      </c>
      <c r="D575" s="40"/>
      <c r="E575" s="39">
        <v>11</v>
      </c>
      <c r="F575" s="39">
        <v>38</v>
      </c>
      <c r="G575" s="39">
        <v>27</v>
      </c>
      <c r="H575" s="39" t="s">
        <v>86</v>
      </c>
      <c r="I575" s="39" t="s">
        <v>96</v>
      </c>
      <c r="J575" s="18">
        <v>-59164.222000000002</v>
      </c>
      <c r="K575" s="18">
        <v>13.419</v>
      </c>
      <c r="L575" s="18">
        <v>562676.66299999994</v>
      </c>
      <c r="M575" s="18">
        <v>13.419</v>
      </c>
      <c r="N575" s="39" t="s">
        <v>28</v>
      </c>
      <c r="O575" s="18">
        <v>5958.3649999999998</v>
      </c>
      <c r="P575" s="18">
        <v>13.406000000000001</v>
      </c>
      <c r="Q575" s="18">
        <v>64936484.581</v>
      </c>
      <c r="R575" s="18">
        <v>14.406000000000001</v>
      </c>
      <c r="S575" s="16">
        <f t="shared" si="50"/>
        <v>64.936484581000002</v>
      </c>
      <c r="T575" s="16">
        <f t="shared" si="55"/>
        <v>60487.92075726021</v>
      </c>
      <c r="U575" s="41">
        <f t="shared" si="51"/>
        <v>8656.564046153846</v>
      </c>
      <c r="V575" s="18">
        <f t="shared" si="53"/>
        <v>65</v>
      </c>
      <c r="W575" s="154">
        <f t="shared" si="54"/>
        <v>930.58339626554164</v>
      </c>
    </row>
    <row r="576" spans="1:23" ht="16" customHeight="1">
      <c r="A576" s="37"/>
      <c r="B576" s="38" t="str">
        <f t="shared" si="49"/>
        <v>65-Ni</v>
      </c>
      <c r="C576" s="39">
        <v>65</v>
      </c>
      <c r="D576" s="40"/>
      <c r="E576" s="39">
        <v>9</v>
      </c>
      <c r="F576" s="39">
        <v>37</v>
      </c>
      <c r="G576" s="39">
        <v>28</v>
      </c>
      <c r="H576" s="39" t="s">
        <v>88</v>
      </c>
      <c r="I576" s="39" t="s">
        <v>47</v>
      </c>
      <c r="J576" s="18">
        <v>-65122.587</v>
      </c>
      <c r="K576" s="18">
        <v>1.4610000000000001</v>
      </c>
      <c r="L576" s="18">
        <v>567852.674</v>
      </c>
      <c r="M576" s="18">
        <v>1.464</v>
      </c>
      <c r="N576" s="39" t="s">
        <v>28</v>
      </c>
      <c r="O576" s="18">
        <v>2137.1320000000001</v>
      </c>
      <c r="P576" s="18">
        <v>1.0049999999999999</v>
      </c>
      <c r="Q576" s="18">
        <v>64930088.012999997</v>
      </c>
      <c r="R576" s="18">
        <v>1.569</v>
      </c>
      <c r="S576" s="16">
        <f t="shared" si="50"/>
        <v>64.930088013000002</v>
      </c>
      <c r="T576" s="16">
        <f t="shared" si="55"/>
        <v>60481.962395011331</v>
      </c>
      <c r="U576" s="41">
        <f t="shared" si="51"/>
        <v>8736.1949846153839</v>
      </c>
      <c r="V576" s="18">
        <f t="shared" si="53"/>
        <v>65</v>
      </c>
      <c r="W576" s="154">
        <f t="shared" si="54"/>
        <v>930.4917291540205</v>
      </c>
    </row>
    <row r="577" spans="1:23" ht="16" customHeight="1">
      <c r="A577" s="37"/>
      <c r="B577" s="38" t="str">
        <f t="shared" si="49"/>
        <v>65-Cu</v>
      </c>
      <c r="C577" s="39">
        <v>65</v>
      </c>
      <c r="D577" s="40"/>
      <c r="E577" s="39">
        <v>7</v>
      </c>
      <c r="F577" s="39">
        <v>36</v>
      </c>
      <c r="G577" s="39">
        <v>29</v>
      </c>
      <c r="H577" s="39" t="s">
        <v>90</v>
      </c>
      <c r="I577" s="40"/>
      <c r="J577" s="18">
        <v>-67259.718999999997</v>
      </c>
      <c r="K577" s="18">
        <v>1.7310000000000001</v>
      </c>
      <c r="L577" s="18">
        <v>569207.45299999998</v>
      </c>
      <c r="M577" s="18">
        <v>1.732</v>
      </c>
      <c r="N577" s="39" t="s">
        <v>28</v>
      </c>
      <c r="O577" s="18">
        <v>-1351.944</v>
      </c>
      <c r="P577" s="18">
        <v>0.34599999999999997</v>
      </c>
      <c r="Q577" s="18">
        <v>64927793.707000002</v>
      </c>
      <c r="R577" s="18">
        <v>1.8580000000000001</v>
      </c>
      <c r="S577" s="16">
        <f t="shared" si="50"/>
        <v>64.927793707000006</v>
      </c>
      <c r="T577" s="16">
        <f t="shared" si="55"/>
        <v>60479.825263621846</v>
      </c>
      <c r="U577" s="41">
        <f t="shared" si="51"/>
        <v>8757.0377384615385</v>
      </c>
      <c r="V577" s="18">
        <f t="shared" si="53"/>
        <v>65</v>
      </c>
      <c r="W577" s="154">
        <f t="shared" si="54"/>
        <v>930.45885020956689</v>
      </c>
    </row>
    <row r="578" spans="1:23" ht="16" customHeight="1">
      <c r="A578" s="37"/>
      <c r="B578" s="38" t="str">
        <f t="shared" si="49"/>
        <v>65-Zn</v>
      </c>
      <c r="C578" s="39">
        <v>65</v>
      </c>
      <c r="D578" s="40"/>
      <c r="E578" s="39">
        <v>5</v>
      </c>
      <c r="F578" s="39">
        <v>35</v>
      </c>
      <c r="G578" s="39">
        <v>30</v>
      </c>
      <c r="H578" s="39" t="s">
        <v>91</v>
      </c>
      <c r="I578" s="40"/>
      <c r="J578" s="18">
        <v>-65907.774999999994</v>
      </c>
      <c r="K578" s="18">
        <v>1.7150000000000001</v>
      </c>
      <c r="L578" s="18">
        <v>567073.15500000003</v>
      </c>
      <c r="M578" s="18">
        <v>1.7170000000000001</v>
      </c>
      <c r="N578" s="39" t="s">
        <v>28</v>
      </c>
      <c r="O578" s="18">
        <v>-3254.866</v>
      </c>
      <c r="P578" s="18">
        <v>0.872</v>
      </c>
      <c r="Q578" s="18">
        <v>64929245.079000004</v>
      </c>
      <c r="R578" s="18">
        <v>1.841</v>
      </c>
      <c r="S578" s="16">
        <f t="shared" si="50"/>
        <v>64.929245078999998</v>
      </c>
      <c r="T578" s="16">
        <f t="shared" si="55"/>
        <v>60481.177207372595</v>
      </c>
      <c r="U578" s="41">
        <f t="shared" si="51"/>
        <v>8724.2023846153843</v>
      </c>
      <c r="V578" s="18">
        <f t="shared" si="53"/>
        <v>65</v>
      </c>
      <c r="W578" s="154">
        <f t="shared" si="54"/>
        <v>930.47964934419372</v>
      </c>
    </row>
    <row r="579" spans="1:23" ht="16" customHeight="1">
      <c r="A579" s="37"/>
      <c r="B579" s="38" t="str">
        <f t="shared" si="49"/>
        <v>65-Ga</v>
      </c>
      <c r="C579" s="39">
        <v>65</v>
      </c>
      <c r="D579" s="40"/>
      <c r="E579" s="39">
        <v>3</v>
      </c>
      <c r="F579" s="39">
        <v>34</v>
      </c>
      <c r="G579" s="39">
        <v>31</v>
      </c>
      <c r="H579" s="39" t="s">
        <v>92</v>
      </c>
      <c r="I579" s="39" t="s">
        <v>65</v>
      </c>
      <c r="J579" s="18">
        <v>-62652.909</v>
      </c>
      <c r="K579" s="18">
        <v>1.8149999999999999</v>
      </c>
      <c r="L579" s="18">
        <v>563035.93500000006</v>
      </c>
      <c r="M579" s="18">
        <v>1.8160000000000001</v>
      </c>
      <c r="N579" s="39" t="s">
        <v>28</v>
      </c>
      <c r="O579" s="18">
        <v>-6242.35</v>
      </c>
      <c r="P579" s="18">
        <v>100.002</v>
      </c>
      <c r="Q579" s="18">
        <v>64932739.321999997</v>
      </c>
      <c r="R579" s="18">
        <v>1.948</v>
      </c>
      <c r="S579" s="16">
        <f t="shared" si="50"/>
        <v>64.932739322000003</v>
      </c>
      <c r="T579" s="16">
        <f t="shared" si="55"/>
        <v>60484.432072415795</v>
      </c>
      <c r="U579" s="41">
        <f t="shared" si="51"/>
        <v>8662.091307692308</v>
      </c>
      <c r="V579" s="18">
        <f t="shared" si="53"/>
        <v>65</v>
      </c>
      <c r="W579" s="154">
        <f t="shared" si="54"/>
        <v>930.52972419101218</v>
      </c>
    </row>
    <row r="580" spans="1:23" ht="16" customHeight="1">
      <c r="A580" s="37"/>
      <c r="B580" s="38" t="str">
        <f t="shared" si="49"/>
        <v>65-Ge</v>
      </c>
      <c r="C580" s="39">
        <v>65</v>
      </c>
      <c r="D580" s="40"/>
      <c r="E580" s="39">
        <v>1</v>
      </c>
      <c r="F580" s="39">
        <v>33</v>
      </c>
      <c r="G580" s="39">
        <v>32</v>
      </c>
      <c r="H580" s="39" t="s">
        <v>93</v>
      </c>
      <c r="I580" s="39" t="s">
        <v>97</v>
      </c>
      <c r="J580" s="18">
        <v>-56410.559000000001</v>
      </c>
      <c r="K580" s="18">
        <v>100.014</v>
      </c>
      <c r="L580" s="18">
        <v>556011.23199999996</v>
      </c>
      <c r="M580" s="18">
        <v>100.014</v>
      </c>
      <c r="N580" s="39" t="s">
        <v>28</v>
      </c>
      <c r="O580" s="18">
        <v>-9355</v>
      </c>
      <c r="P580" s="18">
        <v>403</v>
      </c>
      <c r="Q580" s="18">
        <v>64939440.762000002</v>
      </c>
      <c r="R580" s="18">
        <v>107.369</v>
      </c>
      <c r="S580" s="16">
        <f t="shared" si="50"/>
        <v>64.939440762000004</v>
      </c>
      <c r="T580" s="16">
        <f t="shared" si="55"/>
        <v>60490.674420986019</v>
      </c>
      <c r="U580" s="41">
        <f t="shared" si="51"/>
        <v>8554.0189538461527</v>
      </c>
      <c r="V580" s="18">
        <f t="shared" si="53"/>
        <v>65</v>
      </c>
      <c r="W580" s="154">
        <f t="shared" si="54"/>
        <v>930.62576032286188</v>
      </c>
    </row>
    <row r="581" spans="1:23" ht="16" customHeight="1">
      <c r="A581" s="37"/>
      <c r="B581" s="38" t="str">
        <f t="shared" si="49"/>
        <v>65-As</v>
      </c>
      <c r="C581" s="39">
        <v>65</v>
      </c>
      <c r="D581" s="40"/>
      <c r="E581" s="39">
        <v>-1</v>
      </c>
      <c r="F581" s="39">
        <v>32</v>
      </c>
      <c r="G581" s="39">
        <v>33</v>
      </c>
      <c r="H581" s="39" t="s">
        <v>94</v>
      </c>
      <c r="I581" s="39" t="s">
        <v>65</v>
      </c>
      <c r="J581" s="18">
        <v>-47056</v>
      </c>
      <c r="K581" s="18">
        <v>391</v>
      </c>
      <c r="L581" s="18">
        <v>545874</v>
      </c>
      <c r="M581" s="18">
        <v>391</v>
      </c>
      <c r="N581" s="39" t="s">
        <v>28</v>
      </c>
      <c r="O581" s="18">
        <v>-14137</v>
      </c>
      <c r="P581" s="18">
        <v>713</v>
      </c>
      <c r="Q581" s="18">
        <v>64949484</v>
      </c>
      <c r="R581" s="18">
        <v>419</v>
      </c>
      <c r="S581" s="16">
        <f t="shared" si="50"/>
        <v>64.949483999999998</v>
      </c>
      <c r="T581" s="16">
        <f t="shared" si="55"/>
        <v>60500.029633055317</v>
      </c>
      <c r="U581" s="41">
        <f t="shared" si="51"/>
        <v>8398.0615384615376</v>
      </c>
      <c r="V581" s="18">
        <f t="shared" si="53"/>
        <v>65</v>
      </c>
      <c r="W581" s="154">
        <f t="shared" si="54"/>
        <v>930.76968666238952</v>
      </c>
    </row>
    <row r="582" spans="1:23" ht="16" customHeight="1">
      <c r="A582" s="37"/>
      <c r="B582" s="38" t="str">
        <f t="shared" si="49"/>
        <v>65-Se</v>
      </c>
      <c r="C582" s="39">
        <v>65</v>
      </c>
      <c r="D582" s="40"/>
      <c r="E582" s="39">
        <v>-3</v>
      </c>
      <c r="F582" s="39">
        <v>31</v>
      </c>
      <c r="G582" s="39">
        <v>34</v>
      </c>
      <c r="H582" s="39" t="s">
        <v>98</v>
      </c>
      <c r="I582" s="39" t="s">
        <v>37</v>
      </c>
      <c r="J582" s="18">
        <v>-32919</v>
      </c>
      <c r="K582" s="18">
        <v>596</v>
      </c>
      <c r="L582" s="18">
        <v>530955</v>
      </c>
      <c r="M582" s="18">
        <v>596</v>
      </c>
      <c r="N582" s="39" t="s">
        <v>28</v>
      </c>
      <c r="O582" s="18" t="s">
        <v>30</v>
      </c>
      <c r="P582" s="42"/>
      <c r="Q582" s="18">
        <v>64964660</v>
      </c>
      <c r="R582" s="18">
        <v>640</v>
      </c>
      <c r="S582" s="16">
        <f t="shared" si="50"/>
        <v>64.964659999999995</v>
      </c>
      <c r="T582" s="16">
        <f t="shared" si="55"/>
        <v>60514.165980154103</v>
      </c>
      <c r="U582" s="41">
        <f t="shared" si="51"/>
        <v>8168.5384615384619</v>
      </c>
      <c r="V582" s="18">
        <f t="shared" si="53"/>
        <v>65</v>
      </c>
      <c r="W582" s="154">
        <f t="shared" si="54"/>
        <v>930.98716892544769</v>
      </c>
    </row>
    <row r="583" spans="1:23" ht="16" customHeight="1">
      <c r="A583" s="37"/>
      <c r="B583" s="38" t="str">
        <f t="shared" si="49"/>
        <v>66-Mn</v>
      </c>
      <c r="C583" s="39">
        <v>66</v>
      </c>
      <c r="D583" s="39">
        <v>0</v>
      </c>
      <c r="E583" s="39">
        <v>16</v>
      </c>
      <c r="F583" s="39">
        <v>41</v>
      </c>
      <c r="G583" s="39">
        <v>25</v>
      </c>
      <c r="H583" s="39" t="s">
        <v>84</v>
      </c>
      <c r="I583" s="39" t="s">
        <v>37</v>
      </c>
      <c r="J583" s="18">
        <v>-36496</v>
      </c>
      <c r="K583" s="18">
        <v>699</v>
      </c>
      <c r="L583" s="18">
        <v>549644</v>
      </c>
      <c r="M583" s="18">
        <v>699</v>
      </c>
      <c r="N583" s="39" t="s">
        <v>28</v>
      </c>
      <c r="O583" s="18">
        <v>13823</v>
      </c>
      <c r="P583" s="18">
        <v>771</v>
      </c>
      <c r="Q583" s="18">
        <v>65960820</v>
      </c>
      <c r="R583" s="18">
        <v>750</v>
      </c>
      <c r="S583" s="16">
        <f t="shared" si="50"/>
        <v>65.960819999999998</v>
      </c>
      <c r="T583" s="16">
        <f t="shared" si="55"/>
        <v>61442.082659511623</v>
      </c>
      <c r="U583" s="41">
        <f t="shared" si="51"/>
        <v>8327.939393939394</v>
      </c>
      <c r="V583" s="18">
        <f t="shared" si="53"/>
        <v>66</v>
      </c>
      <c r="W583" s="154">
        <f t="shared" si="54"/>
        <v>930.9406463562367</v>
      </c>
    </row>
    <row r="584" spans="1:23" ht="16" customHeight="1">
      <c r="A584" s="37"/>
      <c r="B584" s="38" t="str">
        <f t="shared" si="49"/>
        <v>66-Fe</v>
      </c>
      <c r="C584" s="39">
        <v>66</v>
      </c>
      <c r="D584" s="40"/>
      <c r="E584" s="39">
        <v>14</v>
      </c>
      <c r="F584" s="39">
        <v>40</v>
      </c>
      <c r="G584" s="39">
        <v>26</v>
      </c>
      <c r="H584" s="39" t="s">
        <v>85</v>
      </c>
      <c r="I584" s="39" t="s">
        <v>37</v>
      </c>
      <c r="J584" s="18">
        <v>-50319.298000000003</v>
      </c>
      <c r="K584" s="18">
        <v>326.02300000000002</v>
      </c>
      <c r="L584" s="18">
        <v>562685.41500000004</v>
      </c>
      <c r="M584" s="18">
        <v>326.02300000000002</v>
      </c>
      <c r="N584" s="39" t="s">
        <v>28</v>
      </c>
      <c r="O584" s="18">
        <v>5732.9610000000002</v>
      </c>
      <c r="P584" s="18">
        <v>425.09699999999998</v>
      </c>
      <c r="Q584" s="18">
        <v>65945980</v>
      </c>
      <c r="R584" s="18">
        <v>350</v>
      </c>
      <c r="S584" s="16">
        <f t="shared" si="50"/>
        <v>65.945980000000006</v>
      </c>
      <c r="T584" s="16">
        <f t="shared" si="55"/>
        <v>61428.259294267431</v>
      </c>
      <c r="U584" s="41">
        <f t="shared" si="51"/>
        <v>8525.5365909090906</v>
      </c>
      <c r="V584" s="18">
        <f t="shared" si="53"/>
        <v>66</v>
      </c>
      <c r="W584" s="154">
        <f t="shared" si="54"/>
        <v>930.73120142829441</v>
      </c>
    </row>
    <row r="585" spans="1:23" ht="16" customHeight="1">
      <c r="A585" s="37"/>
      <c r="B585" s="38" t="str">
        <f t="shared" si="49"/>
        <v>66-Co</v>
      </c>
      <c r="C585" s="39">
        <v>66</v>
      </c>
      <c r="D585" s="40"/>
      <c r="E585" s="39">
        <v>12</v>
      </c>
      <c r="F585" s="39">
        <v>39</v>
      </c>
      <c r="G585" s="39">
        <v>27</v>
      </c>
      <c r="H585" s="39" t="s">
        <v>86</v>
      </c>
      <c r="I585" s="39" t="s">
        <v>37</v>
      </c>
      <c r="J585" s="18">
        <v>-56052.258999999998</v>
      </c>
      <c r="K585" s="18">
        <v>272.79399999999998</v>
      </c>
      <c r="L585" s="18">
        <v>567636.02300000004</v>
      </c>
      <c r="M585" s="18">
        <v>272.79399999999998</v>
      </c>
      <c r="N585" s="39" t="s">
        <v>28</v>
      </c>
      <c r="O585" s="18">
        <v>9976.4670000000006</v>
      </c>
      <c r="P585" s="18">
        <v>273.26499999999999</v>
      </c>
      <c r="Q585" s="18">
        <v>65939825.412</v>
      </c>
      <c r="R585" s="18">
        <v>292.85599999999999</v>
      </c>
      <c r="S585" s="16">
        <f t="shared" si="50"/>
        <v>65.939825412000005</v>
      </c>
      <c r="T585" s="16">
        <f t="shared" si="55"/>
        <v>61422.526334843467</v>
      </c>
      <c r="U585" s="41">
        <f t="shared" si="51"/>
        <v>8600.5458030303034</v>
      </c>
      <c r="V585" s="18">
        <f t="shared" si="53"/>
        <v>66</v>
      </c>
      <c r="W585" s="154">
        <f t="shared" si="54"/>
        <v>930.64433840671916</v>
      </c>
    </row>
    <row r="586" spans="1:23" ht="16" customHeight="1">
      <c r="A586" s="37"/>
      <c r="B586" s="38" t="str">
        <f t="shared" si="49"/>
        <v>66-Ni</v>
      </c>
      <c r="C586" s="39">
        <v>66</v>
      </c>
      <c r="D586" s="40"/>
      <c r="E586" s="39">
        <v>10</v>
      </c>
      <c r="F586" s="39">
        <v>38</v>
      </c>
      <c r="G586" s="39">
        <v>28</v>
      </c>
      <c r="H586" s="39" t="s">
        <v>88</v>
      </c>
      <c r="I586" s="40"/>
      <c r="J586" s="18">
        <v>-66028.725999999995</v>
      </c>
      <c r="K586" s="18">
        <v>16.036999999999999</v>
      </c>
      <c r="L586" s="18">
        <v>576830.13600000006</v>
      </c>
      <c r="M586" s="18">
        <v>16.038</v>
      </c>
      <c r="N586" s="39" t="s">
        <v>28</v>
      </c>
      <c r="O586" s="18">
        <v>225.6</v>
      </c>
      <c r="P586" s="18">
        <v>15.99</v>
      </c>
      <c r="Q586" s="18">
        <v>65929115.232000001</v>
      </c>
      <c r="R586" s="18">
        <v>17.216999999999999</v>
      </c>
      <c r="S586" s="16">
        <f t="shared" si="50"/>
        <v>65.929115232000001</v>
      </c>
      <c r="T586" s="16">
        <f t="shared" si="55"/>
        <v>61412.549870559691</v>
      </c>
      <c r="U586" s="41">
        <f t="shared" si="51"/>
        <v>8739.8505454545466</v>
      </c>
      <c r="V586" s="18">
        <f t="shared" si="53"/>
        <v>66</v>
      </c>
      <c r="W586" s="154">
        <f t="shared" si="54"/>
        <v>930.49317985696507</v>
      </c>
    </row>
    <row r="587" spans="1:23" ht="16" customHeight="1">
      <c r="A587" s="37"/>
      <c r="B587" s="38" t="str">
        <f t="shared" si="49"/>
        <v>66-Cu</v>
      </c>
      <c r="C587" s="39">
        <v>66</v>
      </c>
      <c r="D587" s="40"/>
      <c r="E587" s="39">
        <v>8</v>
      </c>
      <c r="F587" s="39">
        <v>37</v>
      </c>
      <c r="G587" s="39">
        <v>29</v>
      </c>
      <c r="H587" s="39" t="s">
        <v>90</v>
      </c>
      <c r="I587" s="40"/>
      <c r="J587" s="18">
        <v>-66254.326000000001</v>
      </c>
      <c r="K587" s="18">
        <v>1.734</v>
      </c>
      <c r="L587" s="18">
        <v>576273.38199999998</v>
      </c>
      <c r="M587" s="18">
        <v>1.736</v>
      </c>
      <c r="N587" s="39" t="s">
        <v>28</v>
      </c>
      <c r="O587" s="18">
        <v>2641.9760000000001</v>
      </c>
      <c r="P587" s="18">
        <v>1.2470000000000001</v>
      </c>
      <c r="Q587" s="18">
        <v>65928873.041000001</v>
      </c>
      <c r="R587" s="18">
        <v>1.8620000000000001</v>
      </c>
      <c r="S587" s="16">
        <f t="shared" si="50"/>
        <v>65.928873041000003</v>
      </c>
      <c r="T587" s="16">
        <f t="shared" si="55"/>
        <v>61412.324271189624</v>
      </c>
      <c r="U587" s="41">
        <f t="shared" si="51"/>
        <v>8731.4148787878785</v>
      </c>
      <c r="V587" s="18">
        <f t="shared" si="53"/>
        <v>66</v>
      </c>
      <c r="W587" s="154">
        <f t="shared" si="54"/>
        <v>930.4897616846913</v>
      </c>
    </row>
    <row r="588" spans="1:23" ht="16" customHeight="1">
      <c r="A588" s="37"/>
      <c r="B588" s="38" t="str">
        <f t="shared" si="49"/>
        <v>66-Zn</v>
      </c>
      <c r="C588" s="39">
        <v>66</v>
      </c>
      <c r="D588" s="40"/>
      <c r="E588" s="39">
        <v>6</v>
      </c>
      <c r="F588" s="39">
        <v>36</v>
      </c>
      <c r="G588" s="39">
        <v>30</v>
      </c>
      <c r="H588" s="39" t="s">
        <v>91</v>
      </c>
      <c r="I588" s="40"/>
      <c r="J588" s="18">
        <v>-68896.301000000007</v>
      </c>
      <c r="K588" s="18">
        <v>1.5369999999999999</v>
      </c>
      <c r="L588" s="18">
        <v>578133.00399999996</v>
      </c>
      <c r="M588" s="18">
        <v>1.5389999999999999</v>
      </c>
      <c r="N588" s="39" t="s">
        <v>28</v>
      </c>
      <c r="O588" s="18">
        <v>-5175</v>
      </c>
      <c r="P588" s="18">
        <v>3</v>
      </c>
      <c r="Q588" s="18">
        <v>65926036.762999997</v>
      </c>
      <c r="R588" s="18">
        <v>1.65</v>
      </c>
      <c r="S588" s="16">
        <f t="shared" si="50"/>
        <v>65.926036762999999</v>
      </c>
      <c r="T588" s="16">
        <f t="shared" si="55"/>
        <v>61409.682296342711</v>
      </c>
      <c r="U588" s="41">
        <f t="shared" si="51"/>
        <v>8759.5909696969684</v>
      </c>
      <c r="V588" s="18">
        <f t="shared" si="53"/>
        <v>66</v>
      </c>
      <c r="W588" s="154">
        <f t="shared" si="54"/>
        <v>930.44973176276835</v>
      </c>
    </row>
    <row r="589" spans="1:23" ht="16" customHeight="1">
      <c r="A589" s="37"/>
      <c r="B589" s="38" t="str">
        <f t="shared" si="49"/>
        <v>66-Ga</v>
      </c>
      <c r="C589" s="39">
        <v>66</v>
      </c>
      <c r="D589" s="40"/>
      <c r="E589" s="39">
        <v>4</v>
      </c>
      <c r="F589" s="39">
        <v>35</v>
      </c>
      <c r="G589" s="39">
        <v>31</v>
      </c>
      <c r="H589" s="39" t="s">
        <v>92</v>
      </c>
      <c r="I589" s="39" t="s">
        <v>39</v>
      </c>
      <c r="J589" s="18">
        <v>-63721.300999999999</v>
      </c>
      <c r="K589" s="18">
        <v>3.371</v>
      </c>
      <c r="L589" s="18">
        <v>572175.65099999995</v>
      </c>
      <c r="M589" s="18">
        <v>3.3719999999999999</v>
      </c>
      <c r="N589" s="39" t="s">
        <v>28</v>
      </c>
      <c r="O589" s="18">
        <v>-2100</v>
      </c>
      <c r="P589" s="18">
        <v>30</v>
      </c>
      <c r="Q589" s="18">
        <v>65931592.354999997</v>
      </c>
      <c r="R589" s="18">
        <v>3.6190000000000002</v>
      </c>
      <c r="S589" s="16">
        <f t="shared" si="50"/>
        <v>65.931592354999992</v>
      </c>
      <c r="T589" s="16">
        <f t="shared" si="55"/>
        <v>61414.857294817353</v>
      </c>
      <c r="U589" s="41">
        <f t="shared" si="51"/>
        <v>8669.3280454545456</v>
      </c>
      <c r="V589" s="18">
        <f t="shared" si="53"/>
        <v>66</v>
      </c>
      <c r="W589" s="154">
        <f t="shared" si="54"/>
        <v>930.52814083056592</v>
      </c>
    </row>
    <row r="590" spans="1:23" ht="16" customHeight="1">
      <c r="A590" s="37"/>
      <c r="B590" s="38" t="str">
        <f t="shared" si="49"/>
        <v>66-Ge</v>
      </c>
      <c r="C590" s="39">
        <v>66</v>
      </c>
      <c r="D590" s="40"/>
      <c r="E590" s="39">
        <v>2</v>
      </c>
      <c r="F590" s="39">
        <v>34</v>
      </c>
      <c r="G590" s="39">
        <v>32</v>
      </c>
      <c r="H590" s="39" t="s">
        <v>93</v>
      </c>
      <c r="I590" s="39" t="s">
        <v>39</v>
      </c>
      <c r="J590" s="18">
        <v>-61621.300999999999</v>
      </c>
      <c r="K590" s="18">
        <v>30.189</v>
      </c>
      <c r="L590" s="18">
        <v>569293.29799999995</v>
      </c>
      <c r="M590" s="18">
        <v>30.189</v>
      </c>
      <c r="N590" s="39" t="s">
        <v>28</v>
      </c>
      <c r="O590" s="18">
        <v>-9800</v>
      </c>
      <c r="P590" s="18">
        <v>200</v>
      </c>
      <c r="Q590" s="18">
        <v>65933846.798</v>
      </c>
      <c r="R590" s="18">
        <v>32.408999999999999</v>
      </c>
      <c r="S590" s="16">
        <f t="shared" si="50"/>
        <v>65.933846798000005</v>
      </c>
      <c r="T590" s="16">
        <f t="shared" si="55"/>
        <v>61416.957294076885</v>
      </c>
      <c r="U590" s="41">
        <f t="shared" si="51"/>
        <v>8625.6560303030292</v>
      </c>
      <c r="V590" s="18">
        <f t="shared" si="53"/>
        <v>66</v>
      </c>
      <c r="W590" s="154">
        <f t="shared" si="54"/>
        <v>930.55995900116488</v>
      </c>
    </row>
    <row r="591" spans="1:23" ht="16" customHeight="1">
      <c r="A591" s="37"/>
      <c r="B591" s="38" t="str">
        <f t="shared" ref="B591:B654" si="56">CONCATENATE(C591,"-",H591)</f>
        <v>66-As</v>
      </c>
      <c r="C591" s="39">
        <v>66</v>
      </c>
      <c r="D591" s="40"/>
      <c r="E591" s="39">
        <v>0</v>
      </c>
      <c r="F591" s="39">
        <v>33</v>
      </c>
      <c r="G591" s="39">
        <v>33</v>
      </c>
      <c r="H591" s="39" t="s">
        <v>94</v>
      </c>
      <c r="I591" s="39" t="s">
        <v>39</v>
      </c>
      <c r="J591" s="18">
        <v>-51821</v>
      </c>
      <c r="K591" s="18">
        <v>202</v>
      </c>
      <c r="L591" s="18">
        <v>558711</v>
      </c>
      <c r="M591" s="18">
        <v>202</v>
      </c>
      <c r="N591" s="39" t="s">
        <v>28</v>
      </c>
      <c r="O591" s="18">
        <v>-10100</v>
      </c>
      <c r="P591" s="18">
        <v>360</v>
      </c>
      <c r="Q591" s="18">
        <v>65944368</v>
      </c>
      <c r="R591" s="18">
        <v>217</v>
      </c>
      <c r="S591" s="16">
        <f t="shared" ref="S591:S654" si="57">Q591/1000000</f>
        <v>65.944367999999997</v>
      </c>
      <c r="T591" s="16">
        <f t="shared" si="55"/>
        <v>61426.757726560303</v>
      </c>
      <c r="U591" s="41">
        <f t="shared" ref="U591:U654" si="58">L591/C591</f>
        <v>8465.318181818182</v>
      </c>
      <c r="V591" s="18">
        <f t="shared" si="53"/>
        <v>66</v>
      </c>
      <c r="W591" s="154">
        <f t="shared" si="54"/>
        <v>930.70845040242887</v>
      </c>
    </row>
    <row r="592" spans="1:23" ht="16" customHeight="1">
      <c r="A592" s="37"/>
      <c r="B592" s="38" t="str">
        <f t="shared" si="56"/>
        <v>66-Se</v>
      </c>
      <c r="C592" s="39">
        <v>66</v>
      </c>
      <c r="D592" s="40"/>
      <c r="E592" s="39">
        <v>-2</v>
      </c>
      <c r="F592" s="39">
        <v>32</v>
      </c>
      <c r="G592" s="39">
        <v>34</v>
      </c>
      <c r="H592" s="39" t="s">
        <v>98</v>
      </c>
      <c r="I592" s="39" t="s">
        <v>37</v>
      </c>
      <c r="J592" s="18">
        <v>-41722</v>
      </c>
      <c r="K592" s="18">
        <v>298</v>
      </c>
      <c r="L592" s="18">
        <v>547829</v>
      </c>
      <c r="M592" s="18">
        <v>298</v>
      </c>
      <c r="N592" s="39" t="s">
        <v>28</v>
      </c>
      <c r="O592" s="18" t="s">
        <v>30</v>
      </c>
      <c r="P592" s="42"/>
      <c r="Q592" s="18">
        <v>65955210</v>
      </c>
      <c r="R592" s="18">
        <v>320</v>
      </c>
      <c r="S592" s="16">
        <f t="shared" si="57"/>
        <v>65.955209999999994</v>
      </c>
      <c r="T592" s="16">
        <f t="shared" ref="T592:T655" si="59">S592*$W$9</f>
        <v>61436.856980332377</v>
      </c>
      <c r="U592" s="41">
        <f t="shared" si="58"/>
        <v>8300.439393939394</v>
      </c>
      <c r="V592" s="18">
        <f t="shared" ref="V592:V655" si="60">C592</f>
        <v>66</v>
      </c>
      <c r="W592" s="154">
        <f t="shared" ref="W592:W655" si="61">T592/V592</f>
        <v>930.86146939897537</v>
      </c>
    </row>
    <row r="593" spans="1:23" ht="16" customHeight="1">
      <c r="A593" s="37"/>
      <c r="B593" s="38" t="str">
        <f t="shared" si="56"/>
        <v>67-Mn</v>
      </c>
      <c r="C593" s="39">
        <v>67</v>
      </c>
      <c r="D593" s="39">
        <v>0</v>
      </c>
      <c r="E593" s="39">
        <v>17</v>
      </c>
      <c r="F593" s="39">
        <v>42</v>
      </c>
      <c r="G593" s="39">
        <v>25</v>
      </c>
      <c r="H593" s="39" t="s">
        <v>84</v>
      </c>
      <c r="I593" s="39" t="s">
        <v>37</v>
      </c>
      <c r="J593" s="18">
        <v>-33701</v>
      </c>
      <c r="K593" s="18">
        <v>801</v>
      </c>
      <c r="L593" s="18">
        <v>554921</v>
      </c>
      <c r="M593" s="18">
        <v>801</v>
      </c>
      <c r="N593" s="39" t="s">
        <v>28</v>
      </c>
      <c r="O593" s="18">
        <v>12873</v>
      </c>
      <c r="P593" s="18">
        <v>927</v>
      </c>
      <c r="Q593" s="18">
        <v>66963820</v>
      </c>
      <c r="R593" s="18">
        <v>860</v>
      </c>
      <c r="S593" s="16">
        <f t="shared" si="57"/>
        <v>66.963819999999998</v>
      </c>
      <c r="T593" s="16">
        <f t="shared" si="59"/>
        <v>62376.370755194643</v>
      </c>
      <c r="U593" s="41">
        <f t="shared" si="58"/>
        <v>8282.4029850746265</v>
      </c>
      <c r="V593" s="18">
        <f t="shared" si="60"/>
        <v>67</v>
      </c>
      <c r="W593" s="154">
        <f t="shared" si="61"/>
        <v>930.99060828648726</v>
      </c>
    </row>
    <row r="594" spans="1:23" ht="16" customHeight="1">
      <c r="A594" s="37"/>
      <c r="B594" s="38" t="str">
        <f t="shared" si="56"/>
        <v>67-Fe</v>
      </c>
      <c r="C594" s="39">
        <v>67</v>
      </c>
      <c r="D594" s="40"/>
      <c r="E594" s="39">
        <v>15</v>
      </c>
      <c r="F594" s="39">
        <v>41</v>
      </c>
      <c r="G594" s="39">
        <v>26</v>
      </c>
      <c r="H594" s="39" t="s">
        <v>85</v>
      </c>
      <c r="I594" s="39" t="s">
        <v>37</v>
      </c>
      <c r="J594" s="18">
        <v>-46574.692999999999</v>
      </c>
      <c r="K594" s="18">
        <v>465.74700000000001</v>
      </c>
      <c r="L594" s="18">
        <v>567012.13300000003</v>
      </c>
      <c r="M594" s="18">
        <v>465.74700000000001</v>
      </c>
      <c r="N594" s="39" t="s">
        <v>28</v>
      </c>
      <c r="O594" s="18">
        <v>8746.7270000000008</v>
      </c>
      <c r="P594" s="18">
        <v>543.15</v>
      </c>
      <c r="Q594" s="18">
        <v>66950000</v>
      </c>
      <c r="R594" s="18">
        <v>500</v>
      </c>
      <c r="S594" s="16">
        <f t="shared" si="57"/>
        <v>66.95</v>
      </c>
      <c r="T594" s="16">
        <f t="shared" si="59"/>
        <v>62363.497513437578</v>
      </c>
      <c r="U594" s="41">
        <f t="shared" si="58"/>
        <v>8462.8676567164184</v>
      </c>
      <c r="V594" s="18">
        <f t="shared" si="60"/>
        <v>67</v>
      </c>
      <c r="W594" s="154">
        <f t="shared" si="61"/>
        <v>930.79847034981458</v>
      </c>
    </row>
    <row r="595" spans="1:23" ht="16" customHeight="1">
      <c r="A595" s="37"/>
      <c r="B595" s="38" t="str">
        <f t="shared" si="56"/>
        <v>67-Co</v>
      </c>
      <c r="C595" s="39">
        <v>67</v>
      </c>
      <c r="D595" s="40"/>
      <c r="E595" s="39">
        <v>13</v>
      </c>
      <c r="F595" s="39">
        <v>40</v>
      </c>
      <c r="G595" s="39">
        <v>27</v>
      </c>
      <c r="H595" s="39" t="s">
        <v>86</v>
      </c>
      <c r="I595" s="39" t="s">
        <v>37</v>
      </c>
      <c r="J595" s="18">
        <v>-55321.42</v>
      </c>
      <c r="K595" s="18">
        <v>279.44799999999998</v>
      </c>
      <c r="L595" s="18">
        <v>574976.50699999998</v>
      </c>
      <c r="M595" s="18">
        <v>279.44799999999998</v>
      </c>
      <c r="N595" s="39" t="s">
        <v>28</v>
      </c>
      <c r="O595" s="18">
        <v>8421.0409999999993</v>
      </c>
      <c r="P595" s="18">
        <v>280.09800000000001</v>
      </c>
      <c r="Q595" s="18">
        <v>66940610</v>
      </c>
      <c r="R595" s="18">
        <v>300</v>
      </c>
      <c r="S595" s="16">
        <f t="shared" si="57"/>
        <v>66.940610000000007</v>
      </c>
      <c r="T595" s="16">
        <f t="shared" si="59"/>
        <v>62354.750788394245</v>
      </c>
      <c r="U595" s="41">
        <f t="shared" si="58"/>
        <v>8581.7389104477606</v>
      </c>
      <c r="V595" s="18">
        <f t="shared" si="60"/>
        <v>67</v>
      </c>
      <c r="W595" s="154">
        <f t="shared" si="61"/>
        <v>930.66792221483945</v>
      </c>
    </row>
    <row r="596" spans="1:23" ht="16" customHeight="1">
      <c r="A596" s="37"/>
      <c r="B596" s="38" t="str">
        <f t="shared" si="56"/>
        <v>67-Ni</v>
      </c>
      <c r="C596" s="39">
        <v>67</v>
      </c>
      <c r="D596" s="40"/>
      <c r="E596" s="39">
        <v>11</v>
      </c>
      <c r="F596" s="39">
        <v>39</v>
      </c>
      <c r="G596" s="39">
        <v>28</v>
      </c>
      <c r="H596" s="39" t="s">
        <v>88</v>
      </c>
      <c r="I596" s="39" t="s">
        <v>71</v>
      </c>
      <c r="J596" s="18">
        <v>-63742.462</v>
      </c>
      <c r="K596" s="18">
        <v>19.065000000000001</v>
      </c>
      <c r="L596" s="18">
        <v>582615.19499999995</v>
      </c>
      <c r="M596" s="18">
        <v>19.065000000000001</v>
      </c>
      <c r="N596" s="39" t="s">
        <v>28</v>
      </c>
      <c r="O596" s="18">
        <v>3557.6959999999999</v>
      </c>
      <c r="P596" s="18">
        <v>20.655999999999999</v>
      </c>
      <c r="Q596" s="18">
        <v>66931569.637999997</v>
      </c>
      <c r="R596" s="18">
        <v>20.466999999999999</v>
      </c>
      <c r="S596" s="16">
        <f t="shared" si="57"/>
        <v>66.931569637999999</v>
      </c>
      <c r="T596" s="16">
        <f t="shared" si="59"/>
        <v>62346.329748915414</v>
      </c>
      <c r="U596" s="41">
        <f t="shared" si="58"/>
        <v>8695.7491791044777</v>
      </c>
      <c r="V596" s="18">
        <f t="shared" si="60"/>
        <v>67</v>
      </c>
      <c r="W596" s="154">
        <f t="shared" si="61"/>
        <v>930.54223505843902</v>
      </c>
    </row>
    <row r="597" spans="1:23" ht="16" customHeight="1">
      <c r="A597" s="37"/>
      <c r="B597" s="38" t="str">
        <f t="shared" si="56"/>
        <v>67-Cu</v>
      </c>
      <c r="C597" s="39">
        <v>67</v>
      </c>
      <c r="D597" s="40"/>
      <c r="E597" s="39">
        <v>9</v>
      </c>
      <c r="F597" s="39">
        <v>38</v>
      </c>
      <c r="G597" s="39">
        <v>29</v>
      </c>
      <c r="H597" s="39" t="s">
        <v>90</v>
      </c>
      <c r="I597" s="39" t="s">
        <v>40</v>
      </c>
      <c r="J597" s="18">
        <v>-67300.157999999996</v>
      </c>
      <c r="K597" s="18">
        <v>8.1489999999999991</v>
      </c>
      <c r="L597" s="18">
        <v>585390.53700000001</v>
      </c>
      <c r="M597" s="18">
        <v>8.15</v>
      </c>
      <c r="N597" s="39" t="s">
        <v>28</v>
      </c>
      <c r="O597" s="18">
        <v>577</v>
      </c>
      <c r="P597" s="18">
        <v>8</v>
      </c>
      <c r="Q597" s="18">
        <v>66927750.294</v>
      </c>
      <c r="R597" s="18">
        <v>8.7490000000000006</v>
      </c>
      <c r="S597" s="16">
        <f t="shared" si="57"/>
        <v>66.927750294000006</v>
      </c>
      <c r="T597" s="16">
        <f t="shared" si="59"/>
        <v>62342.772054366549</v>
      </c>
      <c r="U597" s="41">
        <f t="shared" si="58"/>
        <v>8737.1721940298503</v>
      </c>
      <c r="V597" s="18">
        <f t="shared" si="60"/>
        <v>67</v>
      </c>
      <c r="W597" s="154">
        <f t="shared" si="61"/>
        <v>930.48913513979926</v>
      </c>
    </row>
    <row r="598" spans="1:23" ht="16" customHeight="1">
      <c r="A598" s="37"/>
      <c r="B598" s="38" t="str">
        <f t="shared" si="56"/>
        <v>67-Zn</v>
      </c>
      <c r="C598" s="39">
        <v>67</v>
      </c>
      <c r="D598" s="40"/>
      <c r="E598" s="39">
        <v>7</v>
      </c>
      <c r="F598" s="39">
        <v>37</v>
      </c>
      <c r="G598" s="39">
        <v>30</v>
      </c>
      <c r="H598" s="39" t="s">
        <v>91</v>
      </c>
      <c r="I598" s="40"/>
      <c r="J598" s="18">
        <v>-67877.157999999996</v>
      </c>
      <c r="K598" s="18">
        <v>1.554</v>
      </c>
      <c r="L598" s="18">
        <v>585185.18400000001</v>
      </c>
      <c r="M598" s="18">
        <v>1.556</v>
      </c>
      <c r="N598" s="39" t="s">
        <v>28</v>
      </c>
      <c r="O598" s="18">
        <v>-1000.477</v>
      </c>
      <c r="P598" s="18">
        <v>1.262</v>
      </c>
      <c r="Q598" s="18">
        <v>66927130.858999997</v>
      </c>
      <c r="R598" s="18">
        <v>1.6679999999999999</v>
      </c>
      <c r="S598" s="16">
        <f t="shared" si="57"/>
        <v>66.927130859000002</v>
      </c>
      <c r="T598" s="16">
        <f t="shared" si="59"/>
        <v>62342.195054619231</v>
      </c>
      <c r="U598" s="41">
        <f t="shared" si="58"/>
        <v>8734.1072238805973</v>
      </c>
      <c r="V598" s="18">
        <f t="shared" si="60"/>
        <v>67</v>
      </c>
      <c r="W598" s="154">
        <f t="shared" si="61"/>
        <v>930.48052320327213</v>
      </c>
    </row>
    <row r="599" spans="1:23" ht="16" customHeight="1">
      <c r="A599" s="37"/>
      <c r="B599" s="38" t="str">
        <f t="shared" si="56"/>
        <v>67-Ga</v>
      </c>
      <c r="C599" s="39">
        <v>67</v>
      </c>
      <c r="D599" s="40"/>
      <c r="E599" s="39">
        <v>5</v>
      </c>
      <c r="F599" s="39">
        <v>36</v>
      </c>
      <c r="G599" s="39">
        <v>31</v>
      </c>
      <c r="H599" s="39" t="s">
        <v>92</v>
      </c>
      <c r="I599" s="40"/>
      <c r="J599" s="18">
        <v>-66876.680999999997</v>
      </c>
      <c r="K599" s="18">
        <v>1.75</v>
      </c>
      <c r="L599" s="18">
        <v>583402.35400000005</v>
      </c>
      <c r="M599" s="18">
        <v>1.752</v>
      </c>
      <c r="N599" s="39" t="s">
        <v>28</v>
      </c>
      <c r="O599" s="18">
        <v>-4222.9279999999999</v>
      </c>
      <c r="P599" s="18">
        <v>4.9130000000000003</v>
      </c>
      <c r="Q599" s="18">
        <v>66928204.914999999</v>
      </c>
      <c r="R599" s="18">
        <v>1.879</v>
      </c>
      <c r="S599" s="16">
        <f t="shared" si="57"/>
        <v>66.928204914999995</v>
      </c>
      <c r="T599" s="16">
        <f t="shared" si="59"/>
        <v>62343.195530925208</v>
      </c>
      <c r="U599" s="41">
        <f t="shared" si="58"/>
        <v>8707.4978208955235</v>
      </c>
      <c r="V599" s="18">
        <f t="shared" si="60"/>
        <v>67</v>
      </c>
      <c r="W599" s="154">
        <f t="shared" si="61"/>
        <v>930.49545568545091</v>
      </c>
    </row>
    <row r="600" spans="1:23" ht="16" customHeight="1">
      <c r="A600" s="37"/>
      <c r="B600" s="38" t="str">
        <f t="shared" si="56"/>
        <v>67-Ge</v>
      </c>
      <c r="C600" s="39">
        <v>67</v>
      </c>
      <c r="D600" s="40"/>
      <c r="E600" s="39">
        <v>3</v>
      </c>
      <c r="F600" s="39">
        <v>35</v>
      </c>
      <c r="G600" s="39">
        <v>32</v>
      </c>
      <c r="H600" s="39" t="s">
        <v>93</v>
      </c>
      <c r="I600" s="39" t="s">
        <v>81</v>
      </c>
      <c r="J600" s="18">
        <v>-62653.752999999997</v>
      </c>
      <c r="K600" s="18">
        <v>4.9089999999999998</v>
      </c>
      <c r="L600" s="18">
        <v>578397.07200000004</v>
      </c>
      <c r="M600" s="18">
        <v>4.9089999999999998</v>
      </c>
      <c r="N600" s="39" t="s">
        <v>28</v>
      </c>
      <c r="O600" s="18">
        <v>-6010</v>
      </c>
      <c r="P600" s="18">
        <v>100</v>
      </c>
      <c r="Q600" s="18">
        <v>66932738.414999999</v>
      </c>
      <c r="R600" s="18">
        <v>5.27</v>
      </c>
      <c r="S600" s="16">
        <f t="shared" si="57"/>
        <v>66.932738415000003</v>
      </c>
      <c r="T600" s="16">
        <f t="shared" si="59"/>
        <v>62347.418457228086</v>
      </c>
      <c r="U600" s="41">
        <f t="shared" si="58"/>
        <v>8632.7921194029859</v>
      </c>
      <c r="V600" s="18">
        <f t="shared" si="60"/>
        <v>67</v>
      </c>
      <c r="W600" s="154">
        <f t="shared" si="61"/>
        <v>930.55848443624006</v>
      </c>
    </row>
    <row r="601" spans="1:23" ht="16" customHeight="1">
      <c r="A601" s="37"/>
      <c r="B601" s="38" t="str">
        <f t="shared" si="56"/>
        <v>67-As</v>
      </c>
      <c r="C601" s="39">
        <v>67</v>
      </c>
      <c r="D601" s="40"/>
      <c r="E601" s="39">
        <v>1</v>
      </c>
      <c r="F601" s="39">
        <v>34</v>
      </c>
      <c r="G601" s="39">
        <v>33</v>
      </c>
      <c r="H601" s="39" t="s">
        <v>94</v>
      </c>
      <c r="I601" s="39" t="s">
        <v>39</v>
      </c>
      <c r="J601" s="18">
        <v>-56643.752999999997</v>
      </c>
      <c r="K601" s="18">
        <v>100.12</v>
      </c>
      <c r="L601" s="18">
        <v>571604.71900000004</v>
      </c>
      <c r="M601" s="18">
        <v>100.12</v>
      </c>
      <c r="N601" s="39" t="s">
        <v>28</v>
      </c>
      <c r="O601" s="18">
        <v>-10153</v>
      </c>
      <c r="P601" s="18">
        <v>220</v>
      </c>
      <c r="Q601" s="18">
        <v>66939190.417000003</v>
      </c>
      <c r="R601" s="18">
        <v>107.48399999999999</v>
      </c>
      <c r="S601" s="16">
        <f t="shared" si="57"/>
        <v>66.939190417000006</v>
      </c>
      <c r="T601" s="16">
        <f t="shared" si="59"/>
        <v>62353.428455894013</v>
      </c>
      <c r="U601" s="41">
        <f t="shared" si="58"/>
        <v>8531.4137164179119</v>
      </c>
      <c r="V601" s="18">
        <f t="shared" si="60"/>
        <v>67</v>
      </c>
      <c r="W601" s="154">
        <f t="shared" si="61"/>
        <v>930.64818590886591</v>
      </c>
    </row>
    <row r="602" spans="1:23" ht="16" customHeight="1">
      <c r="A602" s="37"/>
      <c r="B602" s="38" t="str">
        <f t="shared" si="56"/>
        <v>67-Se</v>
      </c>
      <c r="C602" s="39">
        <v>67</v>
      </c>
      <c r="D602" s="40"/>
      <c r="E602" s="39">
        <v>-1</v>
      </c>
      <c r="F602" s="39">
        <v>33</v>
      </c>
      <c r="G602" s="39">
        <v>34</v>
      </c>
      <c r="H602" s="39" t="s">
        <v>98</v>
      </c>
      <c r="I602" s="39" t="s">
        <v>37</v>
      </c>
      <c r="J602" s="18">
        <v>-46491</v>
      </c>
      <c r="K602" s="18">
        <v>196</v>
      </c>
      <c r="L602" s="18">
        <v>560669</v>
      </c>
      <c r="M602" s="18">
        <v>196</v>
      </c>
      <c r="N602" s="39" t="s">
        <v>28</v>
      </c>
      <c r="O602" s="18">
        <v>-13693</v>
      </c>
      <c r="P602" s="18">
        <v>540</v>
      </c>
      <c r="Q602" s="18">
        <v>66950090</v>
      </c>
      <c r="R602" s="18">
        <v>210</v>
      </c>
      <c r="S602" s="16">
        <f t="shared" si="57"/>
        <v>66.950090000000003</v>
      </c>
      <c r="T602" s="16">
        <f t="shared" si="59"/>
        <v>62363.581347862913</v>
      </c>
      <c r="U602" s="41">
        <f t="shared" si="58"/>
        <v>8368.194029850747</v>
      </c>
      <c r="V602" s="18">
        <f t="shared" si="60"/>
        <v>67</v>
      </c>
      <c r="W602" s="154">
        <f t="shared" si="61"/>
        <v>930.79972160989428</v>
      </c>
    </row>
    <row r="603" spans="1:23" ht="16" customHeight="1">
      <c r="A603" s="37"/>
      <c r="B603" s="38" t="str">
        <f t="shared" si="56"/>
        <v>67-Br</v>
      </c>
      <c r="C603" s="39">
        <v>67</v>
      </c>
      <c r="D603" s="40"/>
      <c r="E603" s="39">
        <v>-3</v>
      </c>
      <c r="F603" s="39">
        <v>32</v>
      </c>
      <c r="G603" s="39">
        <v>35</v>
      </c>
      <c r="H603" s="39" t="s">
        <v>99</v>
      </c>
      <c r="I603" s="39" t="s">
        <v>37</v>
      </c>
      <c r="J603" s="18">
        <v>-32798</v>
      </c>
      <c r="K603" s="18">
        <v>503</v>
      </c>
      <c r="L603" s="18">
        <v>546194</v>
      </c>
      <c r="M603" s="18">
        <v>503</v>
      </c>
      <c r="N603" s="39" t="s">
        <v>28</v>
      </c>
      <c r="O603" s="18" t="s">
        <v>30</v>
      </c>
      <c r="P603" s="42"/>
      <c r="Q603" s="18">
        <v>66964790</v>
      </c>
      <c r="R603" s="18">
        <v>540</v>
      </c>
      <c r="S603" s="16">
        <f t="shared" si="57"/>
        <v>66.964789999999994</v>
      </c>
      <c r="T603" s="16">
        <f t="shared" si="59"/>
        <v>62377.274304001032</v>
      </c>
      <c r="U603" s="41">
        <f t="shared" si="58"/>
        <v>8152.1492537313434</v>
      </c>
      <c r="V603" s="18">
        <f t="shared" si="60"/>
        <v>67</v>
      </c>
      <c r="W603" s="154">
        <f t="shared" si="61"/>
        <v>931.00409408956762</v>
      </c>
    </row>
    <row r="604" spans="1:23" ht="16" customHeight="1">
      <c r="A604" s="37"/>
      <c r="B604" s="38" t="str">
        <f t="shared" si="56"/>
        <v>68-Fe</v>
      </c>
      <c r="C604" s="39">
        <v>68</v>
      </c>
      <c r="D604" s="39">
        <v>0</v>
      </c>
      <c r="E604" s="39">
        <v>16</v>
      </c>
      <c r="F604" s="39">
        <v>42</v>
      </c>
      <c r="G604" s="39">
        <v>26</v>
      </c>
      <c r="H604" s="39" t="s">
        <v>85</v>
      </c>
      <c r="I604" s="39" t="s">
        <v>37</v>
      </c>
      <c r="J604" s="18">
        <v>-44237</v>
      </c>
      <c r="K604" s="18">
        <v>699</v>
      </c>
      <c r="L604" s="18">
        <v>572745</v>
      </c>
      <c r="M604" s="18">
        <v>699</v>
      </c>
      <c r="N604" s="39" t="s">
        <v>28</v>
      </c>
      <c r="O604" s="18">
        <v>7592</v>
      </c>
      <c r="P604" s="18">
        <v>771</v>
      </c>
      <c r="Q604" s="18">
        <v>67952510</v>
      </c>
      <c r="R604" s="18">
        <v>750</v>
      </c>
      <c r="S604" s="16">
        <f t="shared" si="57"/>
        <v>67.952510000000004</v>
      </c>
      <c r="T604" s="16">
        <f t="shared" si="59"/>
        <v>63297.329177249325</v>
      </c>
      <c r="U604" s="41">
        <f t="shared" si="58"/>
        <v>8422.7205882352937</v>
      </c>
      <c r="V604" s="18">
        <f t="shared" si="60"/>
        <v>68</v>
      </c>
      <c r="W604" s="154">
        <f t="shared" si="61"/>
        <v>930.84307613601948</v>
      </c>
    </row>
    <row r="605" spans="1:23" ht="16" customHeight="1">
      <c r="A605" s="37"/>
      <c r="B605" s="38" t="str">
        <f t="shared" si="56"/>
        <v>68-Co</v>
      </c>
      <c r="C605" s="39">
        <v>68</v>
      </c>
      <c r="D605" s="40"/>
      <c r="E605" s="39">
        <v>14</v>
      </c>
      <c r="F605" s="39">
        <v>41</v>
      </c>
      <c r="G605" s="39">
        <v>27</v>
      </c>
      <c r="H605" s="39" t="s">
        <v>86</v>
      </c>
      <c r="I605" s="39" t="s">
        <v>37</v>
      </c>
      <c r="J605" s="18">
        <v>-51828.317999999999</v>
      </c>
      <c r="K605" s="18">
        <v>326.02300000000002</v>
      </c>
      <c r="L605" s="18">
        <v>579554.72699999996</v>
      </c>
      <c r="M605" s="18">
        <v>326.02300000000002</v>
      </c>
      <c r="N605" s="39" t="s">
        <v>28</v>
      </c>
      <c r="O605" s="18">
        <v>11657.709000000001</v>
      </c>
      <c r="P605" s="18">
        <v>326.44</v>
      </c>
      <c r="Q605" s="18">
        <v>67944360</v>
      </c>
      <c r="R605" s="18">
        <v>350</v>
      </c>
      <c r="S605" s="16">
        <f t="shared" si="57"/>
        <v>67.944360000000003</v>
      </c>
      <c r="T605" s="16">
        <f t="shared" si="59"/>
        <v>63289.737504288387</v>
      </c>
      <c r="U605" s="41">
        <f t="shared" si="58"/>
        <v>8522.8636323529408</v>
      </c>
      <c r="V605" s="18">
        <f t="shared" si="60"/>
        <v>68</v>
      </c>
      <c r="W605" s="154">
        <f t="shared" si="61"/>
        <v>930.73143388659389</v>
      </c>
    </row>
    <row r="606" spans="1:23" ht="16" customHeight="1">
      <c r="A606" s="37"/>
      <c r="B606" s="38" t="str">
        <f t="shared" si="56"/>
        <v>68-Ni</v>
      </c>
      <c r="C606" s="39">
        <v>68</v>
      </c>
      <c r="D606" s="40"/>
      <c r="E606" s="39">
        <v>12</v>
      </c>
      <c r="F606" s="39">
        <v>40</v>
      </c>
      <c r="G606" s="39">
        <v>28</v>
      </c>
      <c r="H606" s="39" t="s">
        <v>88</v>
      </c>
      <c r="I606" s="40"/>
      <c r="J606" s="18">
        <v>-63486.027000000002</v>
      </c>
      <c r="K606" s="18">
        <v>16.501999999999999</v>
      </c>
      <c r="L606" s="18">
        <v>590430.08299999998</v>
      </c>
      <c r="M606" s="18">
        <v>16.501999999999999</v>
      </c>
      <c r="N606" s="39" t="s">
        <v>28</v>
      </c>
      <c r="O606" s="18">
        <v>2055.86</v>
      </c>
      <c r="P606" s="18">
        <v>48.484000000000002</v>
      </c>
      <c r="Q606" s="18">
        <v>67931844.931999996</v>
      </c>
      <c r="R606" s="18">
        <v>17.715</v>
      </c>
      <c r="S606" s="16">
        <f t="shared" si="57"/>
        <v>67.93184493199999</v>
      </c>
      <c r="T606" s="16">
        <f t="shared" si="59"/>
        <v>63278.079798357103</v>
      </c>
      <c r="U606" s="41">
        <f t="shared" si="58"/>
        <v>8682.7953382352935</v>
      </c>
      <c r="V606" s="18">
        <f t="shared" si="60"/>
        <v>68</v>
      </c>
      <c r="W606" s="154">
        <f t="shared" si="61"/>
        <v>930.5599970346633</v>
      </c>
    </row>
    <row r="607" spans="1:23" ht="16" customHeight="1">
      <c r="A607" s="37"/>
      <c r="B607" s="38" t="str">
        <f t="shared" si="56"/>
        <v>68-Cu</v>
      </c>
      <c r="C607" s="39">
        <v>68</v>
      </c>
      <c r="D607" s="40"/>
      <c r="E607" s="39">
        <v>10</v>
      </c>
      <c r="F607" s="39">
        <v>39</v>
      </c>
      <c r="G607" s="39">
        <v>29</v>
      </c>
      <c r="H607" s="39" t="s">
        <v>90</v>
      </c>
      <c r="I607" s="39" t="s">
        <v>40</v>
      </c>
      <c r="J607" s="18">
        <v>-65541.887000000002</v>
      </c>
      <c r="K607" s="18">
        <v>45.622</v>
      </c>
      <c r="L607" s="18">
        <v>591703.58900000004</v>
      </c>
      <c r="M607" s="18">
        <v>45.622</v>
      </c>
      <c r="N607" s="39" t="s">
        <v>28</v>
      </c>
      <c r="O607" s="18">
        <v>4462.143</v>
      </c>
      <c r="P607" s="18">
        <v>45.593000000000004</v>
      </c>
      <c r="Q607" s="18">
        <v>67929637.875</v>
      </c>
      <c r="R607" s="18">
        <v>48.978000000000002</v>
      </c>
      <c r="S607" s="16">
        <f t="shared" si="57"/>
        <v>67.929637874999997</v>
      </c>
      <c r="T607" s="16">
        <f t="shared" si="59"/>
        <v>63276.023938854029</v>
      </c>
      <c r="U607" s="41">
        <f t="shared" si="58"/>
        <v>8701.5233676470598</v>
      </c>
      <c r="V607" s="18">
        <f t="shared" si="60"/>
        <v>68</v>
      </c>
      <c r="W607" s="154">
        <f t="shared" si="61"/>
        <v>930.5297638066769</v>
      </c>
    </row>
    <row r="608" spans="1:23" ht="16" customHeight="1">
      <c r="A608" s="37"/>
      <c r="B608" s="38" t="str">
        <f t="shared" si="56"/>
        <v>68-Zn</v>
      </c>
      <c r="C608" s="39">
        <v>68</v>
      </c>
      <c r="D608" s="40"/>
      <c r="E608" s="39">
        <v>8</v>
      </c>
      <c r="F608" s="39">
        <v>38</v>
      </c>
      <c r="G608" s="39">
        <v>30</v>
      </c>
      <c r="H608" s="39" t="s">
        <v>91</v>
      </c>
      <c r="I608" s="40"/>
      <c r="J608" s="18">
        <v>-70004.03</v>
      </c>
      <c r="K608" s="18">
        <v>1.623</v>
      </c>
      <c r="L608" s="18">
        <v>595383.37899999996</v>
      </c>
      <c r="M608" s="18">
        <v>1.625</v>
      </c>
      <c r="N608" s="39" t="s">
        <v>28</v>
      </c>
      <c r="O608" s="18">
        <v>-2921.1</v>
      </c>
      <c r="P608" s="18">
        <v>1.2</v>
      </c>
      <c r="Q608" s="18">
        <v>67924847.566</v>
      </c>
      <c r="R608" s="18">
        <v>1.7430000000000001</v>
      </c>
      <c r="S608" s="16">
        <f t="shared" si="57"/>
        <v>67.924847565999997</v>
      </c>
      <c r="T608" s="16">
        <f t="shared" si="59"/>
        <v>63271.561796607421</v>
      </c>
      <c r="U608" s="41">
        <f t="shared" si="58"/>
        <v>8755.6379264705884</v>
      </c>
      <c r="V608" s="18">
        <f t="shared" si="60"/>
        <v>68</v>
      </c>
      <c r="W608" s="154">
        <f t="shared" si="61"/>
        <v>930.46414406775614</v>
      </c>
    </row>
    <row r="609" spans="1:23" ht="16" customHeight="1">
      <c r="A609" s="37"/>
      <c r="B609" s="38" t="str">
        <f t="shared" si="56"/>
        <v>68-Ga</v>
      </c>
      <c r="C609" s="39">
        <v>68</v>
      </c>
      <c r="D609" s="40"/>
      <c r="E609" s="39">
        <v>6</v>
      </c>
      <c r="F609" s="39">
        <v>37</v>
      </c>
      <c r="G609" s="39">
        <v>31</v>
      </c>
      <c r="H609" s="39" t="s">
        <v>92</v>
      </c>
      <c r="I609" s="39" t="s">
        <v>39</v>
      </c>
      <c r="J609" s="18">
        <v>-67082.929999999993</v>
      </c>
      <c r="K609" s="18">
        <v>2.0190000000000001</v>
      </c>
      <c r="L609" s="18">
        <v>591679.92599999998</v>
      </c>
      <c r="M609" s="18">
        <v>2.02</v>
      </c>
      <c r="N609" s="39" t="s">
        <v>28</v>
      </c>
      <c r="O609" s="18">
        <v>-105.97499999999999</v>
      </c>
      <c r="P609" s="18">
        <v>6.484</v>
      </c>
      <c r="Q609" s="18">
        <v>67927983.496999994</v>
      </c>
      <c r="R609" s="18">
        <v>2.1669999999999998</v>
      </c>
      <c r="S609" s="16">
        <f t="shared" si="57"/>
        <v>67.927983497</v>
      </c>
      <c r="T609" s="16">
        <f t="shared" si="59"/>
        <v>63274.482896310503</v>
      </c>
      <c r="U609" s="41">
        <f t="shared" si="58"/>
        <v>8701.1753823529416</v>
      </c>
      <c r="V609" s="18">
        <f t="shared" si="60"/>
        <v>68</v>
      </c>
      <c r="W609" s="154">
        <f t="shared" si="61"/>
        <v>930.5071014163309</v>
      </c>
    </row>
    <row r="610" spans="1:23" ht="16" customHeight="1">
      <c r="A610" s="37"/>
      <c r="B610" s="38" t="str">
        <f t="shared" si="56"/>
        <v>68-Ge</v>
      </c>
      <c r="C610" s="39">
        <v>68</v>
      </c>
      <c r="D610" s="40"/>
      <c r="E610" s="39">
        <v>4</v>
      </c>
      <c r="F610" s="39">
        <v>36</v>
      </c>
      <c r="G610" s="39">
        <v>32</v>
      </c>
      <c r="H610" s="39" t="s">
        <v>93</v>
      </c>
      <c r="I610" s="40"/>
      <c r="J610" s="18">
        <v>-66976.955000000002</v>
      </c>
      <c r="K610" s="18">
        <v>6.383</v>
      </c>
      <c r="L610" s="18">
        <v>590791.59699999995</v>
      </c>
      <c r="M610" s="18">
        <v>6.3840000000000003</v>
      </c>
      <c r="N610" s="39" t="s">
        <v>28</v>
      </c>
      <c r="O610" s="18">
        <v>-8100</v>
      </c>
      <c r="P610" s="18">
        <v>100</v>
      </c>
      <c r="Q610" s="18">
        <v>67928097.266000003</v>
      </c>
      <c r="R610" s="18">
        <v>6.8520000000000003</v>
      </c>
      <c r="S610" s="16">
        <f t="shared" si="57"/>
        <v>67.928097266000009</v>
      </c>
      <c r="T610" s="16">
        <f t="shared" si="59"/>
        <v>63274.588871407577</v>
      </c>
      <c r="U610" s="41">
        <f t="shared" si="58"/>
        <v>8688.1117205882347</v>
      </c>
      <c r="V610" s="18">
        <f t="shared" si="60"/>
        <v>68</v>
      </c>
      <c r="W610" s="154">
        <f t="shared" si="61"/>
        <v>930.5086598736408</v>
      </c>
    </row>
    <row r="611" spans="1:23" ht="16" customHeight="1">
      <c r="A611" s="37"/>
      <c r="B611" s="38" t="str">
        <f t="shared" si="56"/>
        <v>68-As</v>
      </c>
      <c r="C611" s="39">
        <v>68</v>
      </c>
      <c r="D611" s="40"/>
      <c r="E611" s="39">
        <v>2</v>
      </c>
      <c r="F611" s="39">
        <v>35</v>
      </c>
      <c r="G611" s="39">
        <v>33</v>
      </c>
      <c r="H611" s="39" t="s">
        <v>94</v>
      </c>
      <c r="I611" s="39" t="s">
        <v>39</v>
      </c>
      <c r="J611" s="18">
        <v>-58876.955000000002</v>
      </c>
      <c r="K611" s="18">
        <v>100.20399999999999</v>
      </c>
      <c r="L611" s="18">
        <v>581909.24399999995</v>
      </c>
      <c r="M611" s="18">
        <v>100.20399999999999</v>
      </c>
      <c r="N611" s="39" t="s">
        <v>28</v>
      </c>
      <c r="O611" s="18">
        <v>-4729</v>
      </c>
      <c r="P611" s="18">
        <v>314</v>
      </c>
      <c r="Q611" s="18">
        <v>67936792.975999996</v>
      </c>
      <c r="R611" s="18">
        <v>107.57299999999999</v>
      </c>
      <c r="S611" s="16">
        <f t="shared" si="57"/>
        <v>67.936792975999992</v>
      </c>
      <c r="T611" s="16">
        <f t="shared" si="59"/>
        <v>63282.68886974905</v>
      </c>
      <c r="U611" s="41">
        <f t="shared" si="58"/>
        <v>8557.48888235294</v>
      </c>
      <c r="V611" s="18">
        <f t="shared" si="60"/>
        <v>68</v>
      </c>
      <c r="W611" s="154">
        <f t="shared" si="61"/>
        <v>930.62777749630959</v>
      </c>
    </row>
    <row r="612" spans="1:23" ht="16" customHeight="1">
      <c r="A612" s="37"/>
      <c r="B612" s="38" t="str">
        <f t="shared" si="56"/>
        <v>68-Se</v>
      </c>
      <c r="C612" s="39">
        <v>68</v>
      </c>
      <c r="D612" s="40"/>
      <c r="E612" s="39">
        <v>0</v>
      </c>
      <c r="F612" s="39">
        <v>34</v>
      </c>
      <c r="G612" s="39">
        <v>34</v>
      </c>
      <c r="H612" s="39" t="s">
        <v>98</v>
      </c>
      <c r="I612" s="39" t="s">
        <v>37</v>
      </c>
      <c r="J612" s="18">
        <v>-54148</v>
      </c>
      <c r="K612" s="18">
        <v>298</v>
      </c>
      <c r="L612" s="18">
        <v>576398</v>
      </c>
      <c r="M612" s="18">
        <v>298</v>
      </c>
      <c r="N612" s="39" t="s">
        <v>28</v>
      </c>
      <c r="O612" s="18">
        <v>-15256</v>
      </c>
      <c r="P612" s="18">
        <v>614</v>
      </c>
      <c r="Q612" s="18">
        <v>67941870</v>
      </c>
      <c r="R612" s="18">
        <v>320</v>
      </c>
      <c r="S612" s="16">
        <f t="shared" si="57"/>
        <v>67.941869999999994</v>
      </c>
      <c r="T612" s="16">
        <f t="shared" si="59"/>
        <v>63287.418085187433</v>
      </c>
      <c r="U612" s="41">
        <f t="shared" si="58"/>
        <v>8476.4411764705874</v>
      </c>
      <c r="V612" s="18">
        <f t="shared" si="60"/>
        <v>68</v>
      </c>
      <c r="W612" s="154">
        <f t="shared" si="61"/>
        <v>930.69732478216815</v>
      </c>
    </row>
    <row r="613" spans="1:23" ht="16" customHeight="1">
      <c r="A613" s="37"/>
      <c r="B613" s="38" t="str">
        <f t="shared" si="56"/>
        <v>68-Br</v>
      </c>
      <c r="C613" s="39">
        <v>68</v>
      </c>
      <c r="D613" s="40"/>
      <c r="E613" s="39">
        <v>-2</v>
      </c>
      <c r="F613" s="39">
        <v>33</v>
      </c>
      <c r="G613" s="39">
        <v>35</v>
      </c>
      <c r="H613" s="39" t="s">
        <v>99</v>
      </c>
      <c r="I613" s="39" t="s">
        <v>65</v>
      </c>
      <c r="J613" s="18">
        <v>-38892</v>
      </c>
      <c r="K613" s="18">
        <v>537</v>
      </c>
      <c r="L613" s="18">
        <v>560359</v>
      </c>
      <c r="M613" s="18">
        <v>537</v>
      </c>
      <c r="N613" s="39" t="s">
        <v>28</v>
      </c>
      <c r="O613" s="18" t="s">
        <v>30</v>
      </c>
      <c r="P613" s="42"/>
      <c r="Q613" s="18">
        <v>67958248</v>
      </c>
      <c r="R613" s="18">
        <v>576</v>
      </c>
      <c r="S613" s="16">
        <f t="shared" si="57"/>
        <v>67.958247999999998</v>
      </c>
      <c r="T613" s="16">
        <f t="shared" si="59"/>
        <v>63302.67408761126</v>
      </c>
      <c r="U613" s="41">
        <f t="shared" si="58"/>
        <v>8240.573529411764</v>
      </c>
      <c r="V613" s="18">
        <f t="shared" si="60"/>
        <v>68</v>
      </c>
      <c r="W613" s="154">
        <f t="shared" si="61"/>
        <v>930.92167775898906</v>
      </c>
    </row>
    <row r="614" spans="1:23" ht="16" customHeight="1">
      <c r="A614" s="37"/>
      <c r="B614" s="38" t="str">
        <f t="shared" si="56"/>
        <v>69-Fe</v>
      </c>
      <c r="C614" s="39">
        <v>69</v>
      </c>
      <c r="D614" s="39">
        <v>0</v>
      </c>
      <c r="E614" s="39">
        <v>17</v>
      </c>
      <c r="F614" s="39">
        <v>43</v>
      </c>
      <c r="G614" s="39">
        <v>26</v>
      </c>
      <c r="H614" s="39" t="s">
        <v>85</v>
      </c>
      <c r="I614" s="39" t="s">
        <v>37</v>
      </c>
      <c r="J614" s="18">
        <v>-39402</v>
      </c>
      <c r="K614" s="18">
        <v>801</v>
      </c>
      <c r="L614" s="18">
        <v>575982</v>
      </c>
      <c r="M614" s="18">
        <v>801</v>
      </c>
      <c r="N614" s="39" t="s">
        <v>28</v>
      </c>
      <c r="O614" s="18">
        <v>11644</v>
      </c>
      <c r="P614" s="18">
        <v>883</v>
      </c>
      <c r="Q614" s="18">
        <v>68957700</v>
      </c>
      <c r="R614" s="18">
        <v>860</v>
      </c>
      <c r="S614" s="16">
        <f t="shared" si="57"/>
        <v>68.957700000000003</v>
      </c>
      <c r="T614" s="16">
        <f t="shared" si="59"/>
        <v>64233.65724394883</v>
      </c>
      <c r="U614" s="41">
        <f t="shared" si="58"/>
        <v>8347.565217391304</v>
      </c>
      <c r="V614" s="18">
        <f t="shared" si="60"/>
        <v>69</v>
      </c>
      <c r="W614" s="154">
        <f t="shared" si="61"/>
        <v>930.9225687528816</v>
      </c>
    </row>
    <row r="615" spans="1:23" ht="16" customHeight="1">
      <c r="A615" s="37"/>
      <c r="B615" s="38" t="str">
        <f t="shared" si="56"/>
        <v>69-Co</v>
      </c>
      <c r="C615" s="39">
        <v>69</v>
      </c>
      <c r="D615" s="40"/>
      <c r="E615" s="39">
        <v>15</v>
      </c>
      <c r="F615" s="39">
        <v>42</v>
      </c>
      <c r="G615" s="39">
        <v>27</v>
      </c>
      <c r="H615" s="39" t="s">
        <v>86</v>
      </c>
      <c r="I615" s="39" t="s">
        <v>37</v>
      </c>
      <c r="J615" s="18">
        <v>-51045.864000000001</v>
      </c>
      <c r="K615" s="18">
        <v>372.59800000000001</v>
      </c>
      <c r="L615" s="18">
        <v>586843.59499999997</v>
      </c>
      <c r="M615" s="18">
        <v>372.59800000000001</v>
      </c>
      <c r="N615" s="39" t="s">
        <v>28</v>
      </c>
      <c r="O615" s="18">
        <v>9331.8580000000002</v>
      </c>
      <c r="P615" s="18">
        <v>397.30200000000002</v>
      </c>
      <c r="Q615" s="18">
        <v>68945200</v>
      </c>
      <c r="R615" s="18">
        <v>400</v>
      </c>
      <c r="S615" s="16">
        <f t="shared" si="57"/>
        <v>68.9452</v>
      </c>
      <c r="T615" s="16">
        <f t="shared" si="59"/>
        <v>64222.013573763346</v>
      </c>
      <c r="U615" s="41">
        <f t="shared" si="58"/>
        <v>8504.9796376811591</v>
      </c>
      <c r="V615" s="18">
        <f t="shared" si="60"/>
        <v>69</v>
      </c>
      <c r="W615" s="154">
        <f t="shared" si="61"/>
        <v>930.75381990961375</v>
      </c>
    </row>
    <row r="616" spans="1:23" ht="16" customHeight="1">
      <c r="A616" s="37"/>
      <c r="B616" s="38" t="str">
        <f t="shared" si="56"/>
        <v>69-Ni</v>
      </c>
      <c r="C616" s="39">
        <v>69</v>
      </c>
      <c r="D616" s="40"/>
      <c r="E616" s="39">
        <v>13</v>
      </c>
      <c r="F616" s="39">
        <v>41</v>
      </c>
      <c r="G616" s="39">
        <v>28</v>
      </c>
      <c r="H616" s="39" t="s">
        <v>88</v>
      </c>
      <c r="I616" s="39" t="s">
        <v>55</v>
      </c>
      <c r="J616" s="18">
        <v>-60377.720999999998</v>
      </c>
      <c r="K616" s="18">
        <v>137.91200000000001</v>
      </c>
      <c r="L616" s="18">
        <v>595393.1</v>
      </c>
      <c r="M616" s="18">
        <v>137.91200000000001</v>
      </c>
      <c r="N616" s="39" t="s">
        <v>28</v>
      </c>
      <c r="O616" s="18">
        <v>5362.1959999999999</v>
      </c>
      <c r="P616" s="18">
        <v>138.06899999999999</v>
      </c>
      <c r="Q616" s="18">
        <v>68935181.836999997</v>
      </c>
      <c r="R616" s="18">
        <v>148.05500000000001</v>
      </c>
      <c r="S616" s="16">
        <f t="shared" si="57"/>
        <v>68.935181837000002</v>
      </c>
      <c r="T616" s="16">
        <f t="shared" si="59"/>
        <v>64212.681718896441</v>
      </c>
      <c r="U616" s="41">
        <f t="shared" si="58"/>
        <v>8628.8855072463757</v>
      </c>
      <c r="V616" s="18">
        <f t="shared" si="60"/>
        <v>69</v>
      </c>
      <c r="W616" s="154">
        <f t="shared" si="61"/>
        <v>930.61857563618037</v>
      </c>
    </row>
    <row r="617" spans="1:23" ht="16" customHeight="1">
      <c r="A617" s="37"/>
      <c r="B617" s="38" t="str">
        <f t="shared" si="56"/>
        <v>69-Cu</v>
      </c>
      <c r="C617" s="39">
        <v>69</v>
      </c>
      <c r="D617" s="40"/>
      <c r="E617" s="39">
        <v>11</v>
      </c>
      <c r="F617" s="39">
        <v>40</v>
      </c>
      <c r="G617" s="39">
        <v>29</v>
      </c>
      <c r="H617" s="39" t="s">
        <v>90</v>
      </c>
      <c r="I617" s="39" t="s">
        <v>74</v>
      </c>
      <c r="J617" s="18">
        <v>-65739.917000000001</v>
      </c>
      <c r="K617" s="18">
        <v>8.0850000000000009</v>
      </c>
      <c r="L617" s="18">
        <v>599972.94200000004</v>
      </c>
      <c r="M617" s="18">
        <v>8.0860000000000003</v>
      </c>
      <c r="N617" s="39" t="s">
        <v>28</v>
      </c>
      <c r="O617" s="18">
        <v>2675.011</v>
      </c>
      <c r="P617" s="18">
        <v>8.0399999999999991</v>
      </c>
      <c r="Q617" s="18">
        <v>68929425.281000003</v>
      </c>
      <c r="R617" s="18">
        <v>8.68</v>
      </c>
      <c r="S617" s="16">
        <f t="shared" si="57"/>
        <v>68.929425281000007</v>
      </c>
      <c r="T617" s="16">
        <f t="shared" si="59"/>
        <v>64207.319523738981</v>
      </c>
      <c r="U617" s="41">
        <f t="shared" si="58"/>
        <v>8695.2600289855072</v>
      </c>
      <c r="V617" s="18">
        <f t="shared" si="60"/>
        <v>69</v>
      </c>
      <c r="W617" s="154">
        <f t="shared" si="61"/>
        <v>930.5408626628838</v>
      </c>
    </row>
    <row r="618" spans="1:23" ht="16" customHeight="1">
      <c r="A618" s="37"/>
      <c r="B618" s="38" t="str">
        <f t="shared" si="56"/>
        <v>69-Zn</v>
      </c>
      <c r="C618" s="39">
        <v>69</v>
      </c>
      <c r="D618" s="40"/>
      <c r="E618" s="39">
        <v>9</v>
      </c>
      <c r="F618" s="39">
        <v>39</v>
      </c>
      <c r="G618" s="39">
        <v>30</v>
      </c>
      <c r="H618" s="39" t="s">
        <v>91</v>
      </c>
      <c r="I618" s="40"/>
      <c r="J618" s="18">
        <v>-68414.928</v>
      </c>
      <c r="K618" s="18">
        <v>1.6919999999999999</v>
      </c>
      <c r="L618" s="18">
        <v>601865.6</v>
      </c>
      <c r="M618" s="18">
        <v>1.694</v>
      </c>
      <c r="N618" s="39" t="s">
        <v>28</v>
      </c>
      <c r="O618" s="18">
        <v>905.995</v>
      </c>
      <c r="P618" s="18">
        <v>2.931</v>
      </c>
      <c r="Q618" s="18">
        <v>68926553.538000003</v>
      </c>
      <c r="R618" s="18">
        <v>1.8169999999999999</v>
      </c>
      <c r="S618" s="16">
        <f t="shared" si="57"/>
        <v>68.926553538000007</v>
      </c>
      <c r="T618" s="16">
        <f t="shared" si="59"/>
        <v>64204.64451347103</v>
      </c>
      <c r="U618" s="41">
        <f t="shared" si="58"/>
        <v>8722.6898550724636</v>
      </c>
      <c r="V618" s="18">
        <f t="shared" si="60"/>
        <v>69</v>
      </c>
      <c r="W618" s="154">
        <f t="shared" si="61"/>
        <v>930.50209439813091</v>
      </c>
    </row>
    <row r="619" spans="1:23" ht="16" customHeight="1">
      <c r="A619" s="37"/>
      <c r="B619" s="38" t="str">
        <f t="shared" si="56"/>
        <v>69-Ga</v>
      </c>
      <c r="C619" s="39">
        <v>69</v>
      </c>
      <c r="D619" s="40"/>
      <c r="E619" s="39">
        <v>7</v>
      </c>
      <c r="F619" s="39">
        <v>38</v>
      </c>
      <c r="G619" s="39">
        <v>31</v>
      </c>
      <c r="H619" s="39" t="s">
        <v>92</v>
      </c>
      <c r="I619" s="40"/>
      <c r="J619" s="18">
        <v>-69320.922999999995</v>
      </c>
      <c r="K619" s="18">
        <v>3.0310000000000001</v>
      </c>
      <c r="L619" s="18">
        <v>601989.24199999997</v>
      </c>
      <c r="M619" s="18">
        <v>3.032</v>
      </c>
      <c r="N619" s="39" t="s">
        <v>28</v>
      </c>
      <c r="O619" s="18">
        <v>-2227.2849999999999</v>
      </c>
      <c r="P619" s="18">
        <v>0.55000000000000004</v>
      </c>
      <c r="Q619" s="18">
        <v>68925580.912</v>
      </c>
      <c r="R619" s="18">
        <v>3.254</v>
      </c>
      <c r="S619" s="16">
        <f t="shared" si="57"/>
        <v>68.925580912000001</v>
      </c>
      <c r="T619" s="16">
        <f t="shared" si="59"/>
        <v>64203.738518562393</v>
      </c>
      <c r="U619" s="41">
        <f t="shared" si="58"/>
        <v>8724.481768115942</v>
      </c>
      <c r="V619" s="18">
        <f t="shared" si="60"/>
        <v>69</v>
      </c>
      <c r="W619" s="154">
        <f t="shared" si="61"/>
        <v>930.48896403713616</v>
      </c>
    </row>
    <row r="620" spans="1:23" ht="16" customHeight="1">
      <c r="A620" s="37"/>
      <c r="B620" s="38" t="str">
        <f t="shared" si="56"/>
        <v>69-Ge</v>
      </c>
      <c r="C620" s="39">
        <v>69</v>
      </c>
      <c r="D620" s="40"/>
      <c r="E620" s="39">
        <v>5</v>
      </c>
      <c r="F620" s="39">
        <v>37</v>
      </c>
      <c r="G620" s="39">
        <v>32</v>
      </c>
      <c r="H620" s="39" t="s">
        <v>93</v>
      </c>
      <c r="I620" s="40"/>
      <c r="J620" s="18">
        <v>-67093.638000000006</v>
      </c>
      <c r="K620" s="18">
        <v>3.08</v>
      </c>
      <c r="L620" s="18">
        <v>598979.603</v>
      </c>
      <c r="M620" s="18">
        <v>3.081</v>
      </c>
      <c r="N620" s="39" t="s">
        <v>28</v>
      </c>
      <c r="O620" s="18">
        <v>-4013.0169999999998</v>
      </c>
      <c r="P620" s="18">
        <v>31.206</v>
      </c>
      <c r="Q620" s="18">
        <v>68927972.002000004</v>
      </c>
      <c r="R620" s="18">
        <v>3.3069999999999999</v>
      </c>
      <c r="S620" s="16">
        <f t="shared" si="57"/>
        <v>68.927972002000004</v>
      </c>
      <c r="T620" s="16">
        <f t="shared" si="59"/>
        <v>64205.965803629901</v>
      </c>
      <c r="U620" s="41">
        <f t="shared" si="58"/>
        <v>8680.8638115942031</v>
      </c>
      <c r="V620" s="18">
        <f t="shared" si="60"/>
        <v>69</v>
      </c>
      <c r="W620" s="154">
        <f t="shared" si="61"/>
        <v>930.52124353086811</v>
      </c>
    </row>
    <row r="621" spans="1:23" ht="16" customHeight="1">
      <c r="A621" s="37"/>
      <c r="B621" s="38" t="str">
        <f t="shared" si="56"/>
        <v>69-As</v>
      </c>
      <c r="C621" s="39">
        <v>69</v>
      </c>
      <c r="D621" s="40"/>
      <c r="E621" s="39">
        <v>3</v>
      </c>
      <c r="F621" s="39">
        <v>36</v>
      </c>
      <c r="G621" s="39">
        <v>33</v>
      </c>
      <c r="H621" s="39" t="s">
        <v>94</v>
      </c>
      <c r="I621" s="40"/>
      <c r="J621" s="18">
        <v>-63080.620999999999</v>
      </c>
      <c r="K621" s="18">
        <v>31.3</v>
      </c>
      <c r="L621" s="18">
        <v>594184.23199999996</v>
      </c>
      <c r="M621" s="18">
        <v>31.300999999999998</v>
      </c>
      <c r="N621" s="39" t="s">
        <v>28</v>
      </c>
      <c r="O621" s="18">
        <v>-6783.14</v>
      </c>
      <c r="P621" s="18">
        <v>37.57</v>
      </c>
      <c r="Q621" s="18">
        <v>68932280.153999999</v>
      </c>
      <c r="R621" s="18">
        <v>33.601999999999997</v>
      </c>
      <c r="S621" s="16">
        <f t="shared" si="57"/>
        <v>68.932280153999997</v>
      </c>
      <c r="T621" s="16">
        <f t="shared" si="59"/>
        <v>64209.97881970965</v>
      </c>
      <c r="U621" s="41">
        <f t="shared" si="58"/>
        <v>8611.3656811594192</v>
      </c>
      <c r="V621" s="18">
        <f t="shared" si="60"/>
        <v>69</v>
      </c>
      <c r="W621" s="154">
        <f t="shared" si="61"/>
        <v>930.57940318419787</v>
      </c>
    </row>
    <row r="622" spans="1:23" ht="16" customHeight="1">
      <c r="A622" s="37"/>
      <c r="B622" s="38" t="str">
        <f t="shared" si="56"/>
        <v>69-Se</v>
      </c>
      <c r="C622" s="39">
        <v>69</v>
      </c>
      <c r="D622" s="40"/>
      <c r="E622" s="39">
        <v>1</v>
      </c>
      <c r="F622" s="39">
        <v>35</v>
      </c>
      <c r="G622" s="39">
        <v>34</v>
      </c>
      <c r="H622" s="39" t="s">
        <v>98</v>
      </c>
      <c r="I622" s="40"/>
      <c r="J622" s="18">
        <v>-56297.481</v>
      </c>
      <c r="K622" s="18">
        <v>34.475999999999999</v>
      </c>
      <c r="L622" s="18">
        <v>586618.73899999994</v>
      </c>
      <c r="M622" s="18">
        <v>34.475999999999999</v>
      </c>
      <c r="N622" s="39" t="s">
        <v>28</v>
      </c>
      <c r="O622" s="18">
        <v>-9889</v>
      </c>
      <c r="P622" s="18">
        <v>316</v>
      </c>
      <c r="Q622" s="18">
        <v>68939562.155000001</v>
      </c>
      <c r="R622" s="18">
        <v>37.011000000000003</v>
      </c>
      <c r="S622" s="16">
        <f t="shared" si="57"/>
        <v>68.939562155000004</v>
      </c>
      <c r="T622" s="16">
        <f t="shared" si="59"/>
        <v>64216.761957144401</v>
      </c>
      <c r="U622" s="41">
        <f t="shared" si="58"/>
        <v>8501.7208550724627</v>
      </c>
      <c r="V622" s="18">
        <f t="shared" si="60"/>
        <v>69</v>
      </c>
      <c r="W622" s="154">
        <f t="shared" si="61"/>
        <v>930.67770952383194</v>
      </c>
    </row>
    <row r="623" spans="1:23" ht="16" customHeight="1">
      <c r="A623" s="37"/>
      <c r="B623" s="38" t="str">
        <f t="shared" si="56"/>
        <v>69-Br</v>
      </c>
      <c r="C623" s="39">
        <v>69</v>
      </c>
      <c r="D623" s="40"/>
      <c r="E623" s="39">
        <v>-1</v>
      </c>
      <c r="F623" s="39">
        <v>34</v>
      </c>
      <c r="G623" s="39">
        <v>35</v>
      </c>
      <c r="H623" s="39" t="s">
        <v>99</v>
      </c>
      <c r="I623" s="39" t="s">
        <v>65</v>
      </c>
      <c r="J623" s="18">
        <v>-46409</v>
      </c>
      <c r="K623" s="18">
        <v>314</v>
      </c>
      <c r="L623" s="18">
        <v>575948</v>
      </c>
      <c r="M623" s="18">
        <v>314</v>
      </c>
      <c r="N623" s="39" t="s">
        <v>28</v>
      </c>
      <c r="O623" s="18">
        <v>-14105</v>
      </c>
      <c r="P623" s="18">
        <v>593</v>
      </c>
      <c r="Q623" s="18">
        <v>68950178</v>
      </c>
      <c r="R623" s="18">
        <v>338</v>
      </c>
      <c r="S623" s="16">
        <f t="shared" si="57"/>
        <v>68.950177999999994</v>
      </c>
      <c r="T623" s="16">
        <f t="shared" si="59"/>
        <v>64226.65054897801</v>
      </c>
      <c r="U623" s="41">
        <f t="shared" si="58"/>
        <v>8347.072463768116</v>
      </c>
      <c r="V623" s="18">
        <f t="shared" si="60"/>
        <v>69</v>
      </c>
      <c r="W623" s="154">
        <f t="shared" si="61"/>
        <v>930.82102244895668</v>
      </c>
    </row>
    <row r="624" spans="1:23" ht="16" customHeight="1">
      <c r="A624" s="37"/>
      <c r="B624" s="38" t="str">
        <f t="shared" si="56"/>
        <v>69-Kr</v>
      </c>
      <c r="C624" s="39">
        <v>69</v>
      </c>
      <c r="D624" s="40"/>
      <c r="E624" s="39">
        <v>-3</v>
      </c>
      <c r="F624" s="39">
        <v>33</v>
      </c>
      <c r="G624" s="39">
        <v>36</v>
      </c>
      <c r="H624" s="39" t="s">
        <v>100</v>
      </c>
      <c r="I624" s="39" t="s">
        <v>37</v>
      </c>
      <c r="J624" s="18">
        <v>-32304</v>
      </c>
      <c r="K624" s="18">
        <v>503</v>
      </c>
      <c r="L624" s="18">
        <v>561061</v>
      </c>
      <c r="M624" s="18">
        <v>503</v>
      </c>
      <c r="N624" s="39" t="s">
        <v>28</v>
      </c>
      <c r="O624" s="18" t="s">
        <v>30</v>
      </c>
      <c r="P624" s="42"/>
      <c r="Q624" s="18">
        <v>68965320</v>
      </c>
      <c r="R624" s="18">
        <v>540</v>
      </c>
      <c r="S624" s="16">
        <f t="shared" si="57"/>
        <v>68.965320000000006</v>
      </c>
      <c r="T624" s="16">
        <f t="shared" si="59"/>
        <v>64240.755225293906</v>
      </c>
      <c r="U624" s="41">
        <f t="shared" si="58"/>
        <v>8131.31884057971</v>
      </c>
      <c r="V624" s="18">
        <f t="shared" si="60"/>
        <v>69</v>
      </c>
      <c r="W624" s="154">
        <f t="shared" si="61"/>
        <v>931.02543804773779</v>
      </c>
    </row>
    <row r="625" spans="1:23" ht="16" customHeight="1">
      <c r="A625" s="37"/>
      <c r="B625" s="38" t="str">
        <f t="shared" si="56"/>
        <v>70-Co</v>
      </c>
      <c r="C625" s="39">
        <v>70</v>
      </c>
      <c r="D625" s="39">
        <v>0</v>
      </c>
      <c r="E625" s="39">
        <v>16</v>
      </c>
      <c r="F625" s="39">
        <v>43</v>
      </c>
      <c r="G625" s="39">
        <v>27</v>
      </c>
      <c r="H625" s="39" t="s">
        <v>86</v>
      </c>
      <c r="I625" s="39" t="s">
        <v>37</v>
      </c>
      <c r="J625" s="18">
        <v>-46752</v>
      </c>
      <c r="K625" s="18">
        <v>699</v>
      </c>
      <c r="L625" s="18">
        <v>590621</v>
      </c>
      <c r="M625" s="18">
        <v>699</v>
      </c>
      <c r="N625" s="39" t="s">
        <v>28</v>
      </c>
      <c r="O625" s="18">
        <v>12734</v>
      </c>
      <c r="P625" s="18">
        <v>771</v>
      </c>
      <c r="Q625" s="18">
        <v>69949810</v>
      </c>
      <c r="R625" s="18">
        <v>750</v>
      </c>
      <c r="S625" s="16">
        <f t="shared" si="57"/>
        <v>69.949809999999999</v>
      </c>
      <c r="T625" s="16">
        <f t="shared" si="59"/>
        <v>65157.801374166251</v>
      </c>
      <c r="U625" s="41">
        <f t="shared" si="58"/>
        <v>8437.442857142858</v>
      </c>
      <c r="V625" s="18">
        <f t="shared" si="60"/>
        <v>70</v>
      </c>
      <c r="W625" s="154">
        <f t="shared" si="61"/>
        <v>930.82573391666074</v>
      </c>
    </row>
    <row r="626" spans="1:23" ht="16" customHeight="1">
      <c r="A626" s="37"/>
      <c r="B626" s="38" t="str">
        <f t="shared" si="56"/>
        <v>70-Ni</v>
      </c>
      <c r="C626" s="39">
        <v>70</v>
      </c>
      <c r="D626" s="40"/>
      <c r="E626" s="39">
        <v>14</v>
      </c>
      <c r="F626" s="39">
        <v>42</v>
      </c>
      <c r="G626" s="39">
        <v>28</v>
      </c>
      <c r="H626" s="39" t="s">
        <v>88</v>
      </c>
      <c r="I626" s="39" t="s">
        <v>37</v>
      </c>
      <c r="J626" s="18">
        <v>-59485.197999999997</v>
      </c>
      <c r="K626" s="18">
        <v>326.02300000000002</v>
      </c>
      <c r="L626" s="18">
        <v>602571.89899999998</v>
      </c>
      <c r="M626" s="18">
        <v>326.02300000000002</v>
      </c>
      <c r="N626" s="39" t="s">
        <v>28</v>
      </c>
      <c r="O626" s="18">
        <v>3475.1370000000002</v>
      </c>
      <c r="P626" s="18">
        <v>326.346</v>
      </c>
      <c r="Q626" s="18">
        <v>69936140</v>
      </c>
      <c r="R626" s="18">
        <v>350</v>
      </c>
      <c r="S626" s="16">
        <f t="shared" si="57"/>
        <v>69.936139999999995</v>
      </c>
      <c r="T626" s="16">
        <f t="shared" si="59"/>
        <v>65145.067856451409</v>
      </c>
      <c r="U626" s="41">
        <f t="shared" si="58"/>
        <v>8608.1699857142848</v>
      </c>
      <c r="V626" s="18">
        <f t="shared" si="60"/>
        <v>70</v>
      </c>
      <c r="W626" s="154">
        <f t="shared" si="61"/>
        <v>930.64382652073436</v>
      </c>
    </row>
    <row r="627" spans="1:23" ht="16" customHeight="1">
      <c r="A627" s="37"/>
      <c r="B627" s="38" t="str">
        <f t="shared" si="56"/>
        <v>70-Cu</v>
      </c>
      <c r="C627" s="39">
        <v>70</v>
      </c>
      <c r="D627" s="40"/>
      <c r="E627" s="39">
        <v>12</v>
      </c>
      <c r="F627" s="39">
        <v>41</v>
      </c>
      <c r="G627" s="39">
        <v>29</v>
      </c>
      <c r="H627" s="39" t="s">
        <v>90</v>
      </c>
      <c r="I627" s="39" t="s">
        <v>40</v>
      </c>
      <c r="J627" s="18">
        <v>-62960.334000000003</v>
      </c>
      <c r="K627" s="18">
        <v>14.528</v>
      </c>
      <c r="L627" s="18">
        <v>605264.68200000003</v>
      </c>
      <c r="M627" s="18">
        <v>14.529</v>
      </c>
      <c r="N627" s="39" t="s">
        <v>28</v>
      </c>
      <c r="O627" s="18">
        <v>6599.0910000000003</v>
      </c>
      <c r="P627" s="18">
        <v>14.141999999999999</v>
      </c>
      <c r="Q627" s="18">
        <v>69932409.287</v>
      </c>
      <c r="R627" s="18">
        <v>15.597</v>
      </c>
      <c r="S627" s="16">
        <f t="shared" si="57"/>
        <v>69.932409286999999</v>
      </c>
      <c r="T627" s="16">
        <f t="shared" si="59"/>
        <v>65141.592721113113</v>
      </c>
      <c r="U627" s="41">
        <f t="shared" si="58"/>
        <v>8646.6383142857139</v>
      </c>
      <c r="V627" s="18">
        <f t="shared" si="60"/>
        <v>70</v>
      </c>
      <c r="W627" s="154">
        <f t="shared" si="61"/>
        <v>930.5941817301873</v>
      </c>
    </row>
    <row r="628" spans="1:23" ht="16" customHeight="1">
      <c r="A628" s="37"/>
      <c r="B628" s="38" t="str">
        <f t="shared" si="56"/>
        <v>70-Zn</v>
      </c>
      <c r="C628" s="39">
        <v>70</v>
      </c>
      <c r="D628" s="40"/>
      <c r="E628" s="39">
        <v>10</v>
      </c>
      <c r="F628" s="39">
        <v>40</v>
      </c>
      <c r="G628" s="39">
        <v>30</v>
      </c>
      <c r="H628" s="39" t="s">
        <v>91</v>
      </c>
      <c r="I628" s="40"/>
      <c r="J628" s="18">
        <v>-69559.425000000003</v>
      </c>
      <c r="K628" s="18">
        <v>3.327</v>
      </c>
      <c r="L628" s="18">
        <v>611081.42000000004</v>
      </c>
      <c r="M628" s="18">
        <v>3.3279999999999998</v>
      </c>
      <c r="N628" s="39" t="s">
        <v>28</v>
      </c>
      <c r="O628" s="18">
        <v>-654.72</v>
      </c>
      <c r="P628" s="18">
        <v>1.599</v>
      </c>
      <c r="Q628" s="18">
        <v>69925324.870000005</v>
      </c>
      <c r="R628" s="18">
        <v>3.5720000000000001</v>
      </c>
      <c r="S628" s="16">
        <f t="shared" si="57"/>
        <v>69.925324870000011</v>
      </c>
      <c r="T628" s="16">
        <f t="shared" si="59"/>
        <v>65134.993631912774</v>
      </c>
      <c r="U628" s="41">
        <f t="shared" si="58"/>
        <v>8729.7345714285711</v>
      </c>
      <c r="V628" s="18">
        <f t="shared" si="60"/>
        <v>70</v>
      </c>
      <c r="W628" s="154">
        <f t="shared" si="61"/>
        <v>930.49990902732532</v>
      </c>
    </row>
    <row r="629" spans="1:23" ht="16" customHeight="1">
      <c r="A629" s="37"/>
      <c r="B629" s="38" t="str">
        <f t="shared" si="56"/>
        <v>70-Ga</v>
      </c>
      <c r="C629" s="39">
        <v>70</v>
      </c>
      <c r="D629" s="40"/>
      <c r="E629" s="39">
        <v>8</v>
      </c>
      <c r="F629" s="39">
        <v>39</v>
      </c>
      <c r="G629" s="39">
        <v>31</v>
      </c>
      <c r="H629" s="39" t="s">
        <v>92</v>
      </c>
      <c r="I629" s="40"/>
      <c r="J629" s="18">
        <v>-68904.705000000002</v>
      </c>
      <c r="K629" s="18">
        <v>3.0819999999999999</v>
      </c>
      <c r="L629" s="18">
        <v>609644.34600000002</v>
      </c>
      <c r="M629" s="18">
        <v>3.0830000000000002</v>
      </c>
      <c r="N629" s="39" t="s">
        <v>28</v>
      </c>
      <c r="O629" s="18">
        <v>1655.614</v>
      </c>
      <c r="P629" s="18">
        <v>3.1070000000000002</v>
      </c>
      <c r="Q629" s="18">
        <v>69926027.740999997</v>
      </c>
      <c r="R629" s="18">
        <v>3.3090000000000002</v>
      </c>
      <c r="S629" s="16">
        <f t="shared" si="57"/>
        <v>69.926027740999999</v>
      </c>
      <c r="T629" s="16">
        <f t="shared" si="59"/>
        <v>65135.648351761316</v>
      </c>
      <c r="U629" s="41">
        <f t="shared" si="58"/>
        <v>8709.2049428571427</v>
      </c>
      <c r="V629" s="18">
        <f t="shared" si="60"/>
        <v>70</v>
      </c>
      <c r="W629" s="154">
        <f t="shared" si="61"/>
        <v>930.50926216801884</v>
      </c>
    </row>
    <row r="630" spans="1:23" ht="16" customHeight="1">
      <c r="A630" s="37"/>
      <c r="B630" s="38" t="str">
        <f t="shared" si="56"/>
        <v>70-Ge</v>
      </c>
      <c r="C630" s="39">
        <v>70</v>
      </c>
      <c r="D630" s="40"/>
      <c r="E630" s="39">
        <v>6</v>
      </c>
      <c r="F630" s="39">
        <v>38</v>
      </c>
      <c r="G630" s="39">
        <v>32</v>
      </c>
      <c r="H630" s="39" t="s">
        <v>93</v>
      </c>
      <c r="I630" s="40"/>
      <c r="J630" s="18">
        <v>-70560.320000000007</v>
      </c>
      <c r="K630" s="18">
        <v>1.742</v>
      </c>
      <c r="L630" s="18">
        <v>610517.60699999996</v>
      </c>
      <c r="M630" s="18">
        <v>1.744</v>
      </c>
      <c r="N630" s="39" t="s">
        <v>28</v>
      </c>
      <c r="O630" s="18">
        <v>-6220</v>
      </c>
      <c r="P630" s="18">
        <v>50</v>
      </c>
      <c r="Q630" s="18">
        <v>69924250.364999995</v>
      </c>
      <c r="R630" s="18">
        <v>1.87</v>
      </c>
      <c r="S630" s="16">
        <f t="shared" si="57"/>
        <v>69.924250364999992</v>
      </c>
      <c r="T630" s="16">
        <f t="shared" si="59"/>
        <v>65133.992737366141</v>
      </c>
      <c r="U630" s="41">
        <f t="shared" si="58"/>
        <v>8721.6800999999996</v>
      </c>
      <c r="V630" s="18">
        <f t="shared" si="60"/>
        <v>70</v>
      </c>
      <c r="W630" s="154">
        <f t="shared" si="61"/>
        <v>930.48561053380206</v>
      </c>
    </row>
    <row r="631" spans="1:23" ht="16" customHeight="1">
      <c r="A631" s="37"/>
      <c r="B631" s="38" t="str">
        <f t="shared" si="56"/>
        <v>70-As</v>
      </c>
      <c r="C631" s="39">
        <v>70</v>
      </c>
      <c r="D631" s="40"/>
      <c r="E631" s="39">
        <v>4</v>
      </c>
      <c r="F631" s="39">
        <v>37</v>
      </c>
      <c r="G631" s="39">
        <v>33</v>
      </c>
      <c r="H631" s="39" t="s">
        <v>94</v>
      </c>
      <c r="I631" s="39" t="s">
        <v>39</v>
      </c>
      <c r="J631" s="18">
        <v>-64340.32</v>
      </c>
      <c r="K631" s="18">
        <v>50.03</v>
      </c>
      <c r="L631" s="18">
        <v>603515.25399999996</v>
      </c>
      <c r="M631" s="18">
        <v>50.03</v>
      </c>
      <c r="N631" s="39" t="s">
        <v>28</v>
      </c>
      <c r="O631" s="18">
        <v>-2400</v>
      </c>
      <c r="P631" s="18">
        <v>200</v>
      </c>
      <c r="Q631" s="18">
        <v>69930927.811000004</v>
      </c>
      <c r="R631" s="18">
        <v>53.71</v>
      </c>
      <c r="S631" s="16">
        <f t="shared" si="57"/>
        <v>69.930927811000004</v>
      </c>
      <c r="T631" s="16">
        <f t="shared" si="59"/>
        <v>65140.212735678586</v>
      </c>
      <c r="U631" s="41">
        <f t="shared" si="58"/>
        <v>8621.6464857142855</v>
      </c>
      <c r="V631" s="18">
        <f t="shared" si="60"/>
        <v>70</v>
      </c>
      <c r="W631" s="154">
        <f t="shared" si="61"/>
        <v>930.57446765255122</v>
      </c>
    </row>
    <row r="632" spans="1:23" ht="16" customHeight="1">
      <c r="A632" s="37"/>
      <c r="B632" s="38" t="str">
        <f t="shared" si="56"/>
        <v>70-Se</v>
      </c>
      <c r="C632" s="39">
        <v>70</v>
      </c>
      <c r="D632" s="40"/>
      <c r="E632" s="39">
        <v>2</v>
      </c>
      <c r="F632" s="39">
        <v>36</v>
      </c>
      <c r="G632" s="39">
        <v>34</v>
      </c>
      <c r="H632" s="39" t="s">
        <v>98</v>
      </c>
      <c r="I632" s="39" t="s">
        <v>39</v>
      </c>
      <c r="J632" s="18">
        <v>-61940</v>
      </c>
      <c r="K632" s="18">
        <v>206</v>
      </c>
      <c r="L632" s="18">
        <v>600333</v>
      </c>
      <c r="M632" s="18">
        <v>206</v>
      </c>
      <c r="N632" s="39" t="s">
        <v>28</v>
      </c>
      <c r="O632" s="18">
        <v>-10350</v>
      </c>
      <c r="P632" s="18">
        <v>300</v>
      </c>
      <c r="Q632" s="18">
        <v>69933504</v>
      </c>
      <c r="R632" s="18">
        <v>221</v>
      </c>
      <c r="S632" s="16">
        <f t="shared" si="57"/>
        <v>69.933503999999999</v>
      </c>
      <c r="T632" s="16">
        <f t="shared" si="59"/>
        <v>65142.612439282697</v>
      </c>
      <c r="U632" s="41">
        <f t="shared" si="58"/>
        <v>8576.1857142857134</v>
      </c>
      <c r="V632" s="18">
        <f t="shared" si="60"/>
        <v>70</v>
      </c>
      <c r="W632" s="154">
        <f t="shared" si="61"/>
        <v>930.60874913261</v>
      </c>
    </row>
    <row r="633" spans="1:23" ht="16" customHeight="1">
      <c r="A633" s="37"/>
      <c r="B633" s="38" t="str">
        <f t="shared" si="56"/>
        <v>70-Br</v>
      </c>
      <c r="C633" s="39">
        <v>70</v>
      </c>
      <c r="D633" s="40"/>
      <c r="E633" s="39">
        <v>0</v>
      </c>
      <c r="F633" s="39">
        <v>35</v>
      </c>
      <c r="G633" s="39">
        <v>35</v>
      </c>
      <c r="H633" s="39" t="s">
        <v>99</v>
      </c>
      <c r="I633" s="39" t="s">
        <v>39</v>
      </c>
      <c r="J633" s="18">
        <v>-51590</v>
      </c>
      <c r="K633" s="18">
        <v>364</v>
      </c>
      <c r="L633" s="18">
        <v>589201</v>
      </c>
      <c r="M633" s="18">
        <v>364</v>
      </c>
      <c r="N633" s="39" t="s">
        <v>28</v>
      </c>
      <c r="O633" s="18">
        <v>-10614</v>
      </c>
      <c r="P633" s="18">
        <v>541</v>
      </c>
      <c r="Q633" s="18">
        <v>69944616</v>
      </c>
      <c r="R633" s="18">
        <v>391</v>
      </c>
      <c r="S633" s="16">
        <f t="shared" si="57"/>
        <v>69.944615999999996</v>
      </c>
      <c r="T633" s="16">
        <f t="shared" si="59"/>
        <v>65152.963196330777</v>
      </c>
      <c r="U633" s="41">
        <f t="shared" si="58"/>
        <v>8417.1571428571424</v>
      </c>
      <c r="V633" s="18">
        <f t="shared" si="60"/>
        <v>70</v>
      </c>
      <c r="W633" s="154">
        <f t="shared" si="61"/>
        <v>930.7566170904397</v>
      </c>
    </row>
    <row r="634" spans="1:23" ht="16" customHeight="1">
      <c r="A634" s="37"/>
      <c r="B634" s="38" t="str">
        <f t="shared" si="56"/>
        <v>70-Kr</v>
      </c>
      <c r="C634" s="39">
        <v>70</v>
      </c>
      <c r="D634" s="40"/>
      <c r="E634" s="39">
        <v>-2</v>
      </c>
      <c r="F634" s="39">
        <v>34</v>
      </c>
      <c r="G634" s="39">
        <v>36</v>
      </c>
      <c r="H634" s="39" t="s">
        <v>100</v>
      </c>
      <c r="I634" s="39" t="s">
        <v>37</v>
      </c>
      <c r="J634" s="18">
        <v>-40976</v>
      </c>
      <c r="K634" s="18">
        <v>401</v>
      </c>
      <c r="L634" s="18">
        <v>577804</v>
      </c>
      <c r="M634" s="18">
        <v>401</v>
      </c>
      <c r="N634" s="39" t="s">
        <v>28</v>
      </c>
      <c r="O634" s="18" t="s">
        <v>30</v>
      </c>
      <c r="P634" s="42"/>
      <c r="Q634" s="18">
        <v>69956010</v>
      </c>
      <c r="R634" s="18">
        <v>430</v>
      </c>
      <c r="S634" s="16">
        <f t="shared" si="57"/>
        <v>69.956010000000006</v>
      </c>
      <c r="T634" s="16">
        <f t="shared" si="59"/>
        <v>65163.576634578261</v>
      </c>
      <c r="U634" s="41">
        <f t="shared" si="58"/>
        <v>8254.3428571428576</v>
      </c>
      <c r="V634" s="18">
        <f t="shared" si="60"/>
        <v>70</v>
      </c>
      <c r="W634" s="154">
        <f t="shared" si="61"/>
        <v>930.90823763683227</v>
      </c>
    </row>
    <row r="635" spans="1:23" ht="16" customHeight="1">
      <c r="A635" s="37"/>
      <c r="B635" s="38" t="str">
        <f t="shared" si="56"/>
        <v>71-Co</v>
      </c>
      <c r="C635" s="39">
        <v>71</v>
      </c>
      <c r="D635" s="39">
        <v>0</v>
      </c>
      <c r="E635" s="39">
        <v>17</v>
      </c>
      <c r="F635" s="39">
        <v>44</v>
      </c>
      <c r="G635" s="39">
        <v>27</v>
      </c>
      <c r="H635" s="39" t="s">
        <v>86</v>
      </c>
      <c r="I635" s="39" t="s">
        <v>37</v>
      </c>
      <c r="J635" s="18">
        <v>-44963</v>
      </c>
      <c r="K635" s="18">
        <v>801</v>
      </c>
      <c r="L635" s="18">
        <v>596904</v>
      </c>
      <c r="M635" s="18">
        <v>801</v>
      </c>
      <c r="N635" s="39" t="s">
        <v>28</v>
      </c>
      <c r="O635" s="18">
        <v>10926</v>
      </c>
      <c r="P635" s="18">
        <v>883</v>
      </c>
      <c r="Q635" s="18">
        <v>70951730</v>
      </c>
      <c r="R635" s="18">
        <v>860</v>
      </c>
      <c r="S635" s="16">
        <f t="shared" si="57"/>
        <v>70.951729999999998</v>
      </c>
      <c r="T635" s="16">
        <f t="shared" si="59"/>
        <v>66091.08345674524</v>
      </c>
      <c r="U635" s="41">
        <f t="shared" si="58"/>
        <v>8407.0985915492965</v>
      </c>
      <c r="V635" s="18">
        <f t="shared" si="60"/>
        <v>71</v>
      </c>
      <c r="W635" s="154">
        <f t="shared" si="61"/>
        <v>930.86033037669347</v>
      </c>
    </row>
    <row r="636" spans="1:23" ht="16" customHeight="1">
      <c r="A636" s="37"/>
      <c r="B636" s="38" t="str">
        <f t="shared" si="56"/>
        <v>71-Ni</v>
      </c>
      <c r="C636" s="39">
        <v>71</v>
      </c>
      <c r="D636" s="40"/>
      <c r="E636" s="39">
        <v>15</v>
      </c>
      <c r="F636" s="39">
        <v>43</v>
      </c>
      <c r="G636" s="39">
        <v>28</v>
      </c>
      <c r="H636" s="39" t="s">
        <v>88</v>
      </c>
      <c r="I636" s="39" t="s">
        <v>37</v>
      </c>
      <c r="J636" s="18">
        <v>-55889.631999999998</v>
      </c>
      <c r="K636" s="18">
        <v>372.59800000000001</v>
      </c>
      <c r="L636" s="18">
        <v>607047.65599999996</v>
      </c>
      <c r="M636" s="18">
        <v>372.59800000000001</v>
      </c>
      <c r="N636" s="39" t="s">
        <v>28</v>
      </c>
      <c r="O636" s="18">
        <v>6874.5940000000001</v>
      </c>
      <c r="P636" s="18">
        <v>374.25299999999999</v>
      </c>
      <c r="Q636" s="18">
        <v>70940000</v>
      </c>
      <c r="R636" s="18">
        <v>400</v>
      </c>
      <c r="S636" s="16">
        <f t="shared" si="57"/>
        <v>70.94</v>
      </c>
      <c r="T636" s="16">
        <f t="shared" si="59"/>
        <v>66080.157036643184</v>
      </c>
      <c r="U636" s="41">
        <f t="shared" si="58"/>
        <v>8549.9669859154928</v>
      </c>
      <c r="V636" s="18">
        <f t="shared" si="60"/>
        <v>71</v>
      </c>
      <c r="W636" s="154">
        <f t="shared" si="61"/>
        <v>930.70643713581944</v>
      </c>
    </row>
    <row r="637" spans="1:23" ht="16" customHeight="1">
      <c r="A637" s="37"/>
      <c r="B637" s="38" t="str">
        <f t="shared" si="56"/>
        <v>71-Cu</v>
      </c>
      <c r="C637" s="39">
        <v>71</v>
      </c>
      <c r="D637" s="40"/>
      <c r="E637" s="39">
        <v>13</v>
      </c>
      <c r="F637" s="39">
        <v>42</v>
      </c>
      <c r="G637" s="39">
        <v>29</v>
      </c>
      <c r="H637" s="39" t="s">
        <v>90</v>
      </c>
      <c r="I637" s="39" t="s">
        <v>58</v>
      </c>
      <c r="J637" s="18">
        <v>-62764.224999999999</v>
      </c>
      <c r="K637" s="18">
        <v>35.158000000000001</v>
      </c>
      <c r="L637" s="18">
        <v>613139.89599999995</v>
      </c>
      <c r="M637" s="18">
        <v>35.158000000000001</v>
      </c>
      <c r="N637" s="39" t="s">
        <v>28</v>
      </c>
      <c r="O637" s="18">
        <v>4557.4489999999996</v>
      </c>
      <c r="P637" s="18">
        <v>36.401000000000003</v>
      </c>
      <c r="Q637" s="18">
        <v>70932619.818000004</v>
      </c>
      <c r="R637" s="18">
        <v>37.743000000000002</v>
      </c>
      <c r="S637" s="16">
        <f t="shared" si="57"/>
        <v>70.932619818000006</v>
      </c>
      <c r="T637" s="16">
        <f t="shared" si="59"/>
        <v>66073.282444233846</v>
      </c>
      <c r="U637" s="41">
        <f t="shared" si="58"/>
        <v>8635.7731830985904</v>
      </c>
      <c r="V637" s="18">
        <f t="shared" si="60"/>
        <v>71</v>
      </c>
      <c r="W637" s="154">
        <f t="shared" si="61"/>
        <v>930.60961189061754</v>
      </c>
    </row>
    <row r="638" spans="1:23" ht="16" customHeight="1">
      <c r="A638" s="37"/>
      <c r="B638" s="38" t="str">
        <f t="shared" si="56"/>
        <v>71-Zn</v>
      </c>
      <c r="C638" s="39">
        <v>71</v>
      </c>
      <c r="D638" s="40"/>
      <c r="E638" s="39">
        <v>11</v>
      </c>
      <c r="F638" s="39">
        <v>41</v>
      </c>
      <c r="G638" s="39">
        <v>30</v>
      </c>
      <c r="H638" s="39" t="s">
        <v>91</v>
      </c>
      <c r="I638" s="39" t="s">
        <v>47</v>
      </c>
      <c r="J638" s="18">
        <v>-67321.673999999999</v>
      </c>
      <c r="K638" s="18">
        <v>10.539</v>
      </c>
      <c r="L638" s="18">
        <v>616914.99199999997</v>
      </c>
      <c r="M638" s="18">
        <v>10.539</v>
      </c>
      <c r="N638" s="39" t="s">
        <v>28</v>
      </c>
      <c r="O638" s="18">
        <v>2815.1469999999999</v>
      </c>
      <c r="P638" s="18">
        <v>10.551</v>
      </c>
      <c r="Q638" s="18">
        <v>70927727.194999993</v>
      </c>
      <c r="R638" s="18">
        <v>11.314</v>
      </c>
      <c r="S638" s="16">
        <f t="shared" si="57"/>
        <v>70.927727194999989</v>
      </c>
      <c r="T638" s="16">
        <f t="shared" si="59"/>
        <v>66068.724997149518</v>
      </c>
      <c r="U638" s="41">
        <f t="shared" si="58"/>
        <v>8688.9435492957746</v>
      </c>
      <c r="V638" s="18">
        <f t="shared" si="60"/>
        <v>71</v>
      </c>
      <c r="W638" s="154">
        <f t="shared" si="61"/>
        <v>930.54542249506369</v>
      </c>
    </row>
    <row r="639" spans="1:23" ht="16" customHeight="1">
      <c r="A639" s="37"/>
      <c r="B639" s="38" t="str">
        <f t="shared" si="56"/>
        <v>71-Ga</v>
      </c>
      <c r="C639" s="39">
        <v>71</v>
      </c>
      <c r="D639" s="40"/>
      <c r="E639" s="39">
        <v>9</v>
      </c>
      <c r="F639" s="39">
        <v>40</v>
      </c>
      <c r="G639" s="39">
        <v>31</v>
      </c>
      <c r="H639" s="39" t="s">
        <v>92</v>
      </c>
      <c r="I639" s="40"/>
      <c r="J639" s="18">
        <v>-70136.820999999996</v>
      </c>
      <c r="K639" s="18">
        <v>1.764</v>
      </c>
      <c r="L639" s="18">
        <v>618947.78500000003</v>
      </c>
      <c r="M639" s="18">
        <v>1.7669999999999999</v>
      </c>
      <c r="N639" s="39" t="s">
        <v>28</v>
      </c>
      <c r="O639" s="18">
        <v>-231.92400000000001</v>
      </c>
      <c r="P639" s="18">
        <v>0.315</v>
      </c>
      <c r="Q639" s="18">
        <v>70924705.010000005</v>
      </c>
      <c r="R639" s="18">
        <v>1.8939999999999999</v>
      </c>
      <c r="S639" s="16">
        <f t="shared" si="57"/>
        <v>70.924705010000011</v>
      </c>
      <c r="T639" s="16">
        <f t="shared" si="59"/>
        <v>66065.909851119184</v>
      </c>
      <c r="U639" s="41">
        <f t="shared" si="58"/>
        <v>8717.5744366197196</v>
      </c>
      <c r="V639" s="18">
        <f t="shared" si="60"/>
        <v>71</v>
      </c>
      <c r="W639" s="154">
        <f t="shared" si="61"/>
        <v>930.50577255097437</v>
      </c>
    </row>
    <row r="640" spans="1:23" ht="16" customHeight="1">
      <c r="A640" s="37"/>
      <c r="B640" s="38" t="str">
        <f t="shared" si="56"/>
        <v>71-Ge</v>
      </c>
      <c r="C640" s="39">
        <v>71</v>
      </c>
      <c r="D640" s="40"/>
      <c r="E640" s="39">
        <v>7</v>
      </c>
      <c r="F640" s="39">
        <v>39</v>
      </c>
      <c r="G640" s="39">
        <v>32</v>
      </c>
      <c r="H640" s="39" t="s">
        <v>93</v>
      </c>
      <c r="I640" s="40"/>
      <c r="J640" s="18">
        <v>-69904.896999999997</v>
      </c>
      <c r="K640" s="18">
        <v>1.742</v>
      </c>
      <c r="L640" s="18">
        <v>617933.50699999998</v>
      </c>
      <c r="M640" s="18">
        <v>1.744</v>
      </c>
      <c r="N640" s="39" t="s">
        <v>28</v>
      </c>
      <c r="O640" s="18">
        <v>-2012.71</v>
      </c>
      <c r="P640" s="18">
        <v>4</v>
      </c>
      <c r="Q640" s="18">
        <v>70924953.990999997</v>
      </c>
      <c r="R640" s="18">
        <v>1.87</v>
      </c>
      <c r="S640" s="16">
        <f t="shared" si="57"/>
        <v>70.924953990999995</v>
      </c>
      <c r="T640" s="16">
        <f t="shared" si="59"/>
        <v>66066.141775330878</v>
      </c>
      <c r="U640" s="41">
        <f t="shared" si="58"/>
        <v>8703.2888309859154</v>
      </c>
      <c r="V640" s="18">
        <f t="shared" si="60"/>
        <v>71</v>
      </c>
      <c r="W640" s="154">
        <f t="shared" si="61"/>
        <v>930.50903908916735</v>
      </c>
    </row>
    <row r="641" spans="1:23" ht="16" customHeight="1">
      <c r="A641" s="37"/>
      <c r="B641" s="38" t="str">
        <f t="shared" si="56"/>
        <v>71-As</v>
      </c>
      <c r="C641" s="39">
        <v>71</v>
      </c>
      <c r="D641" s="40"/>
      <c r="E641" s="39">
        <v>5</v>
      </c>
      <c r="F641" s="39">
        <v>38</v>
      </c>
      <c r="G641" s="39">
        <v>33</v>
      </c>
      <c r="H641" s="39" t="s">
        <v>94</v>
      </c>
      <c r="I641" s="40"/>
      <c r="J641" s="18">
        <v>-67892.187000000005</v>
      </c>
      <c r="K641" s="18">
        <v>4.3630000000000004</v>
      </c>
      <c r="L641" s="18">
        <v>615138.44400000002</v>
      </c>
      <c r="M641" s="18">
        <v>4.3639999999999999</v>
      </c>
      <c r="N641" s="39" t="s">
        <v>28</v>
      </c>
      <c r="O641" s="18">
        <v>-4800</v>
      </c>
      <c r="P641" s="18">
        <v>200</v>
      </c>
      <c r="Q641" s="18">
        <v>70927114.724000007</v>
      </c>
      <c r="R641" s="18">
        <v>4.6840000000000002</v>
      </c>
      <c r="S641" s="16">
        <f t="shared" si="57"/>
        <v>70.927114724000006</v>
      </c>
      <c r="T641" s="16">
        <f t="shared" si="59"/>
        <v>66068.154484323764</v>
      </c>
      <c r="U641" s="41">
        <f t="shared" si="58"/>
        <v>8663.9217464788726</v>
      </c>
      <c r="V641" s="18">
        <f t="shared" si="60"/>
        <v>71</v>
      </c>
      <c r="W641" s="154">
        <f t="shared" si="61"/>
        <v>930.53738710315156</v>
      </c>
    </row>
    <row r="642" spans="1:23" ht="16" customHeight="1">
      <c r="A642" s="37"/>
      <c r="B642" s="38" t="str">
        <f t="shared" si="56"/>
        <v>71-Se</v>
      </c>
      <c r="C642" s="39">
        <v>71</v>
      </c>
      <c r="D642" s="40"/>
      <c r="E642" s="39">
        <v>3</v>
      </c>
      <c r="F642" s="39">
        <v>37</v>
      </c>
      <c r="G642" s="39">
        <v>34</v>
      </c>
      <c r="H642" s="39" t="s">
        <v>98</v>
      </c>
      <c r="I642" s="39" t="s">
        <v>39</v>
      </c>
      <c r="J642" s="18">
        <v>-63092</v>
      </c>
      <c r="K642" s="18">
        <v>200</v>
      </c>
      <c r="L642" s="18">
        <v>609556</v>
      </c>
      <c r="M642" s="18">
        <v>200</v>
      </c>
      <c r="N642" s="39" t="s">
        <v>28</v>
      </c>
      <c r="O642" s="18">
        <v>-6500</v>
      </c>
      <c r="P642" s="18">
        <v>361</v>
      </c>
      <c r="Q642" s="18">
        <v>70932268</v>
      </c>
      <c r="R642" s="18">
        <v>215</v>
      </c>
      <c r="S642" s="16">
        <f t="shared" si="57"/>
        <v>70.932267999999993</v>
      </c>
      <c r="T642" s="16">
        <f t="shared" si="59"/>
        <v>66072.954728013254</v>
      </c>
      <c r="U642" s="41">
        <f t="shared" si="58"/>
        <v>8585.2957746478878</v>
      </c>
      <c r="V642" s="18">
        <f t="shared" si="60"/>
        <v>71</v>
      </c>
      <c r="W642" s="154">
        <f t="shared" si="61"/>
        <v>930.60499616920072</v>
      </c>
    </row>
    <row r="643" spans="1:23" ht="16" customHeight="1">
      <c r="A643" s="37"/>
      <c r="B643" s="38" t="str">
        <f t="shared" si="56"/>
        <v>71-Br</v>
      </c>
      <c r="C643" s="39">
        <v>71</v>
      </c>
      <c r="D643" s="40"/>
      <c r="E643" s="39">
        <v>1</v>
      </c>
      <c r="F643" s="39">
        <v>36</v>
      </c>
      <c r="G643" s="39">
        <v>35</v>
      </c>
      <c r="H643" s="39" t="s">
        <v>99</v>
      </c>
      <c r="I643" s="39" t="s">
        <v>54</v>
      </c>
      <c r="J643" s="18">
        <v>-56592</v>
      </c>
      <c r="K643" s="18">
        <v>300</v>
      </c>
      <c r="L643" s="18">
        <v>602274</v>
      </c>
      <c r="M643" s="18">
        <v>300</v>
      </c>
      <c r="N643" s="39" t="s">
        <v>28</v>
      </c>
      <c r="O643" s="18">
        <v>-10493</v>
      </c>
      <c r="P643" s="18">
        <v>423</v>
      </c>
      <c r="Q643" s="18">
        <v>70939246</v>
      </c>
      <c r="R643" s="18">
        <v>322</v>
      </c>
      <c r="S643" s="16">
        <f t="shared" si="57"/>
        <v>70.939245999999997</v>
      </c>
      <c r="T643" s="16">
        <f t="shared" si="59"/>
        <v>66079.454690457598</v>
      </c>
      <c r="U643" s="41">
        <f t="shared" si="58"/>
        <v>8482.7323943661977</v>
      </c>
      <c r="V643" s="18">
        <f t="shared" si="60"/>
        <v>71</v>
      </c>
      <c r="W643" s="154">
        <f t="shared" si="61"/>
        <v>930.69654493602252</v>
      </c>
    </row>
    <row r="644" spans="1:23" ht="16" customHeight="1">
      <c r="A644" s="37"/>
      <c r="B644" s="38" t="str">
        <f t="shared" si="56"/>
        <v>71-Kr</v>
      </c>
      <c r="C644" s="39">
        <v>71</v>
      </c>
      <c r="D644" s="40"/>
      <c r="E644" s="39">
        <v>-1</v>
      </c>
      <c r="F644" s="39">
        <v>35</v>
      </c>
      <c r="G644" s="39">
        <v>36</v>
      </c>
      <c r="H644" s="39" t="s">
        <v>100</v>
      </c>
      <c r="I644" s="39" t="s">
        <v>37</v>
      </c>
      <c r="J644" s="18">
        <v>-46100</v>
      </c>
      <c r="K644" s="18">
        <v>298</v>
      </c>
      <c r="L644" s="18">
        <v>590999</v>
      </c>
      <c r="M644" s="18">
        <v>298</v>
      </c>
      <c r="N644" s="39" t="s">
        <v>28</v>
      </c>
      <c r="O644" s="18">
        <v>-13795</v>
      </c>
      <c r="P644" s="18">
        <v>585</v>
      </c>
      <c r="Q644" s="18">
        <v>70950510</v>
      </c>
      <c r="R644" s="18">
        <v>320</v>
      </c>
      <c r="S644" s="16">
        <f t="shared" si="57"/>
        <v>70.950509999999994</v>
      </c>
      <c r="T644" s="16">
        <f t="shared" si="59"/>
        <v>66089.947034535129</v>
      </c>
      <c r="U644" s="41">
        <f t="shared" si="58"/>
        <v>8323.929577464789</v>
      </c>
      <c r="V644" s="18">
        <f t="shared" si="60"/>
        <v>71</v>
      </c>
      <c r="W644" s="154">
        <f t="shared" si="61"/>
        <v>930.84432443007222</v>
      </c>
    </row>
    <row r="645" spans="1:23" ht="16" customHeight="1">
      <c r="A645" s="37"/>
      <c r="B645" s="38" t="str">
        <f t="shared" si="56"/>
        <v>71-Rb</v>
      </c>
      <c r="C645" s="39">
        <v>71</v>
      </c>
      <c r="D645" s="40"/>
      <c r="E645" s="39">
        <v>-3</v>
      </c>
      <c r="F645" s="39">
        <v>34</v>
      </c>
      <c r="G645" s="39">
        <v>37</v>
      </c>
      <c r="H645" s="39" t="s">
        <v>101</v>
      </c>
      <c r="I645" s="39" t="s">
        <v>37</v>
      </c>
      <c r="J645" s="18">
        <v>-32304</v>
      </c>
      <c r="K645" s="18">
        <v>503</v>
      </c>
      <c r="L645" s="18">
        <v>576421</v>
      </c>
      <c r="M645" s="18">
        <v>503</v>
      </c>
      <c r="N645" s="39" t="s">
        <v>28</v>
      </c>
      <c r="O645" s="18" t="s">
        <v>30</v>
      </c>
      <c r="P645" s="42"/>
      <c r="Q645" s="18">
        <v>70965320</v>
      </c>
      <c r="R645" s="18">
        <v>540</v>
      </c>
      <c r="S645" s="16">
        <f t="shared" si="57"/>
        <v>70.965320000000006</v>
      </c>
      <c r="T645" s="16">
        <f t="shared" si="59"/>
        <v>66103.74245497091</v>
      </c>
      <c r="U645" s="41">
        <f t="shared" si="58"/>
        <v>8118.6056338028166</v>
      </c>
      <c r="V645" s="18">
        <f t="shared" si="60"/>
        <v>71</v>
      </c>
      <c r="W645" s="154">
        <f t="shared" si="61"/>
        <v>931.03862612635089</v>
      </c>
    </row>
    <row r="646" spans="1:23" ht="16" customHeight="1">
      <c r="A646" s="37"/>
      <c r="B646" s="38" t="str">
        <f t="shared" si="56"/>
        <v>72-Co</v>
      </c>
      <c r="C646" s="39">
        <v>72</v>
      </c>
      <c r="D646" s="39">
        <v>0</v>
      </c>
      <c r="E646" s="39">
        <v>18</v>
      </c>
      <c r="F646" s="39">
        <v>45</v>
      </c>
      <c r="G646" s="39">
        <v>27</v>
      </c>
      <c r="H646" s="39" t="s">
        <v>86</v>
      </c>
      <c r="I646" s="39" t="s">
        <v>37</v>
      </c>
      <c r="J646" s="18">
        <v>-40604</v>
      </c>
      <c r="K646" s="18">
        <v>801</v>
      </c>
      <c r="L646" s="18">
        <v>600616</v>
      </c>
      <c r="M646" s="18">
        <v>801</v>
      </c>
      <c r="N646" s="39" t="s">
        <v>28</v>
      </c>
      <c r="O646" s="18">
        <v>14075</v>
      </c>
      <c r="P646" s="18">
        <v>927</v>
      </c>
      <c r="Q646" s="18">
        <v>71956410</v>
      </c>
      <c r="R646" s="18">
        <v>860</v>
      </c>
      <c r="S646" s="16">
        <f t="shared" si="57"/>
        <v>71.956410000000005</v>
      </c>
      <c r="T646" s="16">
        <f t="shared" si="59"/>
        <v>67026.936461701189</v>
      </c>
      <c r="U646" s="41">
        <f t="shared" si="58"/>
        <v>8341.8888888888887</v>
      </c>
      <c r="V646" s="18">
        <f t="shared" si="60"/>
        <v>72</v>
      </c>
      <c r="W646" s="154">
        <f t="shared" si="61"/>
        <v>930.9296730791832</v>
      </c>
    </row>
    <row r="647" spans="1:23" ht="16" customHeight="1">
      <c r="A647" s="37"/>
      <c r="B647" s="38" t="str">
        <f t="shared" si="56"/>
        <v>72-Ni</v>
      </c>
      <c r="C647" s="39">
        <v>72</v>
      </c>
      <c r="D647" s="40"/>
      <c r="E647" s="39">
        <v>16</v>
      </c>
      <c r="F647" s="39">
        <v>44</v>
      </c>
      <c r="G647" s="39">
        <v>28</v>
      </c>
      <c r="H647" s="39" t="s">
        <v>88</v>
      </c>
      <c r="I647" s="39" t="s">
        <v>37</v>
      </c>
      <c r="J647" s="18">
        <v>-54678.69</v>
      </c>
      <c r="K647" s="18">
        <v>465.74700000000001</v>
      </c>
      <c r="L647" s="18">
        <v>613908.03599999996</v>
      </c>
      <c r="M647" s="18">
        <v>465.74700000000001</v>
      </c>
      <c r="N647" s="39" t="s">
        <v>28</v>
      </c>
      <c r="O647" s="18">
        <v>5384</v>
      </c>
      <c r="P647" s="18">
        <v>505</v>
      </c>
      <c r="Q647" s="18">
        <v>71941300</v>
      </c>
      <c r="R647" s="18">
        <v>500</v>
      </c>
      <c r="S647" s="16">
        <f t="shared" si="57"/>
        <v>71.941299999999998</v>
      </c>
      <c r="T647" s="16">
        <f t="shared" si="59"/>
        <v>67012.861593180976</v>
      </c>
      <c r="U647" s="41">
        <f t="shared" si="58"/>
        <v>8526.5005000000001</v>
      </c>
      <c r="V647" s="18">
        <f t="shared" si="60"/>
        <v>72</v>
      </c>
      <c r="W647" s="154">
        <f t="shared" si="61"/>
        <v>930.73418879418023</v>
      </c>
    </row>
    <row r="648" spans="1:23" ht="16" customHeight="1">
      <c r="A648" s="37"/>
      <c r="B648" s="38" t="str">
        <f t="shared" si="56"/>
        <v>72-Cu</v>
      </c>
      <c r="C648" s="39">
        <v>72</v>
      </c>
      <c r="D648" s="40"/>
      <c r="E648" s="39">
        <v>14</v>
      </c>
      <c r="F648" s="39">
        <v>43</v>
      </c>
      <c r="G648" s="39">
        <v>29</v>
      </c>
      <c r="H648" s="39" t="s">
        <v>90</v>
      </c>
      <c r="I648" s="39" t="s">
        <v>37</v>
      </c>
      <c r="J648" s="18">
        <v>-60063</v>
      </c>
      <c r="K648" s="18">
        <v>196</v>
      </c>
      <c r="L648" s="18">
        <v>618510</v>
      </c>
      <c r="M648" s="18">
        <v>196</v>
      </c>
      <c r="N648" s="39" t="s">
        <v>28</v>
      </c>
      <c r="O648" s="18">
        <v>8066</v>
      </c>
      <c r="P648" s="18">
        <v>196</v>
      </c>
      <c r="Q648" s="18">
        <v>71935520</v>
      </c>
      <c r="R648" s="18">
        <v>210</v>
      </c>
      <c r="S648" s="16">
        <f t="shared" si="57"/>
        <v>71.935519999999997</v>
      </c>
      <c r="T648" s="16">
        <f t="shared" si="59"/>
        <v>67007.477560087209</v>
      </c>
      <c r="U648" s="41">
        <f t="shared" si="58"/>
        <v>8590.4166666666661</v>
      </c>
      <c r="V648" s="18">
        <f t="shared" si="60"/>
        <v>72</v>
      </c>
      <c r="W648" s="154">
        <f t="shared" si="61"/>
        <v>930.65941055676683</v>
      </c>
    </row>
    <row r="649" spans="1:23" ht="16" customHeight="1">
      <c r="A649" s="37"/>
      <c r="B649" s="38" t="str">
        <f t="shared" si="56"/>
        <v>72-Zn</v>
      </c>
      <c r="C649" s="39">
        <v>72</v>
      </c>
      <c r="D649" s="40"/>
      <c r="E649" s="39">
        <v>12</v>
      </c>
      <c r="F649" s="39">
        <v>42</v>
      </c>
      <c r="G649" s="39">
        <v>30</v>
      </c>
      <c r="H649" s="39" t="s">
        <v>91</v>
      </c>
      <c r="I649" s="39" t="s">
        <v>40</v>
      </c>
      <c r="J649" s="18">
        <v>-68128.415999999997</v>
      </c>
      <c r="K649" s="18">
        <v>6.0940000000000003</v>
      </c>
      <c r="L649" s="18">
        <v>625793.05599999998</v>
      </c>
      <c r="M649" s="18">
        <v>6.0949999999999998</v>
      </c>
      <c r="N649" s="39" t="s">
        <v>28</v>
      </c>
      <c r="O649" s="18">
        <v>458.08300000000003</v>
      </c>
      <c r="P649" s="18">
        <v>5.7469999999999999</v>
      </c>
      <c r="Q649" s="18">
        <v>71926861.121999994</v>
      </c>
      <c r="R649" s="18">
        <v>6.5430000000000001</v>
      </c>
      <c r="S649" s="16">
        <f t="shared" si="57"/>
        <v>71.926861121999991</v>
      </c>
      <c r="T649" s="16">
        <f t="shared" si="59"/>
        <v>66999.411870518539</v>
      </c>
      <c r="U649" s="41">
        <f t="shared" si="58"/>
        <v>8691.5702222222226</v>
      </c>
      <c r="V649" s="18">
        <f t="shared" si="60"/>
        <v>72</v>
      </c>
      <c r="W649" s="154">
        <f t="shared" si="61"/>
        <v>930.54738709053527</v>
      </c>
    </row>
    <row r="650" spans="1:23" ht="16" customHeight="1">
      <c r="A650" s="37"/>
      <c r="B650" s="38" t="str">
        <f t="shared" si="56"/>
        <v>72-Ga</v>
      </c>
      <c r="C650" s="39">
        <v>72</v>
      </c>
      <c r="D650" s="40"/>
      <c r="E650" s="39">
        <v>10</v>
      </c>
      <c r="F650" s="39">
        <v>41</v>
      </c>
      <c r="G650" s="39">
        <v>31</v>
      </c>
      <c r="H650" s="39" t="s">
        <v>92</v>
      </c>
      <c r="I650" s="39" t="s">
        <v>47</v>
      </c>
      <c r="J650" s="18">
        <v>-68586.498000000007</v>
      </c>
      <c r="K650" s="18">
        <v>2.028</v>
      </c>
      <c r="L650" s="18">
        <v>625468.78500000003</v>
      </c>
      <c r="M650" s="18">
        <v>2.0299999999999998</v>
      </c>
      <c r="N650" s="39" t="s">
        <v>28</v>
      </c>
      <c r="O650" s="18">
        <v>3999.058</v>
      </c>
      <c r="P650" s="18">
        <v>2.2810000000000001</v>
      </c>
      <c r="Q650" s="18">
        <v>71926369.349999994</v>
      </c>
      <c r="R650" s="18">
        <v>2.177</v>
      </c>
      <c r="S650" s="16">
        <f t="shared" si="57"/>
        <v>71.926369349999987</v>
      </c>
      <c r="T650" s="16">
        <f t="shared" si="59"/>
        <v>66998.953788040584</v>
      </c>
      <c r="U650" s="41">
        <f t="shared" si="58"/>
        <v>8687.0664583333346</v>
      </c>
      <c r="V650" s="18">
        <f t="shared" si="60"/>
        <v>72</v>
      </c>
      <c r="W650" s="154">
        <f t="shared" si="61"/>
        <v>930.54102483389704</v>
      </c>
    </row>
    <row r="651" spans="1:23" ht="16" customHeight="1">
      <c r="A651" s="37"/>
      <c r="B651" s="38" t="str">
        <f t="shared" si="56"/>
        <v>72-Ge</v>
      </c>
      <c r="C651" s="39">
        <v>72</v>
      </c>
      <c r="D651" s="40"/>
      <c r="E651" s="39">
        <v>8</v>
      </c>
      <c r="F651" s="39">
        <v>40</v>
      </c>
      <c r="G651" s="39">
        <v>32</v>
      </c>
      <c r="H651" s="39" t="s">
        <v>93</v>
      </c>
      <c r="I651" s="40"/>
      <c r="J651" s="18">
        <v>-72585.557000000001</v>
      </c>
      <c r="K651" s="18">
        <v>1.4610000000000001</v>
      </c>
      <c r="L651" s="18">
        <v>628685.49</v>
      </c>
      <c r="M651" s="18">
        <v>1.4650000000000001</v>
      </c>
      <c r="N651" s="39" t="s">
        <v>28</v>
      </c>
      <c r="O651" s="18">
        <v>-4356.0969999999998</v>
      </c>
      <c r="P651" s="18">
        <v>4.0819999999999999</v>
      </c>
      <c r="Q651" s="18">
        <v>71922076.184</v>
      </c>
      <c r="R651" s="18">
        <v>1.569</v>
      </c>
      <c r="S651" s="16">
        <f t="shared" si="57"/>
        <v>71.922076184000005</v>
      </c>
      <c r="T651" s="16">
        <f t="shared" si="59"/>
        <v>66994.954731324149</v>
      </c>
      <c r="U651" s="41">
        <f t="shared" si="58"/>
        <v>8731.7429166666661</v>
      </c>
      <c r="V651" s="18">
        <f t="shared" si="60"/>
        <v>72</v>
      </c>
      <c r="W651" s="154">
        <f t="shared" si="61"/>
        <v>930.48548237950206</v>
      </c>
    </row>
    <row r="652" spans="1:23" ht="16" customHeight="1">
      <c r="A652" s="37"/>
      <c r="B652" s="38" t="str">
        <f t="shared" si="56"/>
        <v>72-As</v>
      </c>
      <c r="C652" s="39">
        <v>72</v>
      </c>
      <c r="D652" s="40"/>
      <c r="E652" s="39">
        <v>6</v>
      </c>
      <c r="F652" s="39">
        <v>39</v>
      </c>
      <c r="G652" s="39">
        <v>33</v>
      </c>
      <c r="H652" s="39" t="s">
        <v>94</v>
      </c>
      <c r="I652" s="39" t="s">
        <v>39</v>
      </c>
      <c r="J652" s="18">
        <v>-68229.459000000003</v>
      </c>
      <c r="K652" s="18">
        <v>4.3360000000000003</v>
      </c>
      <c r="L652" s="18">
        <v>623547.03899999999</v>
      </c>
      <c r="M652" s="18">
        <v>4.3369999999999997</v>
      </c>
      <c r="N652" s="39" t="s">
        <v>28</v>
      </c>
      <c r="O652" s="18">
        <v>-335.02699999999999</v>
      </c>
      <c r="P652" s="18">
        <v>12.692</v>
      </c>
      <c r="Q652" s="18">
        <v>71926752.647</v>
      </c>
      <c r="R652" s="18">
        <v>4.6550000000000002</v>
      </c>
      <c r="S652" s="16">
        <f t="shared" si="57"/>
        <v>71.926752647000001</v>
      </c>
      <c r="T652" s="16">
        <f t="shared" si="59"/>
        <v>66999.310826748682</v>
      </c>
      <c r="U652" s="41">
        <f t="shared" si="58"/>
        <v>8660.3755416666663</v>
      </c>
      <c r="V652" s="18">
        <f t="shared" si="60"/>
        <v>72</v>
      </c>
      <c r="W652" s="154">
        <f t="shared" si="61"/>
        <v>930.5459837048428</v>
      </c>
    </row>
    <row r="653" spans="1:23" ht="16" customHeight="1">
      <c r="A653" s="37"/>
      <c r="B653" s="38" t="str">
        <f t="shared" si="56"/>
        <v>72-Se</v>
      </c>
      <c r="C653" s="39">
        <v>72</v>
      </c>
      <c r="D653" s="40"/>
      <c r="E653" s="39">
        <v>4</v>
      </c>
      <c r="F653" s="39">
        <v>38</v>
      </c>
      <c r="G653" s="39">
        <v>34</v>
      </c>
      <c r="H653" s="39" t="s">
        <v>98</v>
      </c>
      <c r="I653" s="39" t="s">
        <v>62</v>
      </c>
      <c r="J653" s="18">
        <v>-67894.432000000001</v>
      </c>
      <c r="K653" s="18">
        <v>12.093999999999999</v>
      </c>
      <c r="L653" s="18">
        <v>622429.65899999999</v>
      </c>
      <c r="M653" s="18">
        <v>12.093999999999999</v>
      </c>
      <c r="N653" s="39" t="s">
        <v>28</v>
      </c>
      <c r="O653" s="18">
        <v>-8741.6630000000005</v>
      </c>
      <c r="P653" s="18">
        <v>258.88900000000001</v>
      </c>
      <c r="Q653" s="18">
        <v>71927112.312999994</v>
      </c>
      <c r="R653" s="18">
        <v>12.983000000000001</v>
      </c>
      <c r="S653" s="16">
        <f t="shared" si="57"/>
        <v>71.927112312999995</v>
      </c>
      <c r="T653" s="16">
        <f t="shared" si="59"/>
        <v>66999.645853331152</v>
      </c>
      <c r="U653" s="41">
        <f t="shared" si="58"/>
        <v>8644.8563749999994</v>
      </c>
      <c r="V653" s="18">
        <f t="shared" si="60"/>
        <v>72</v>
      </c>
      <c r="W653" s="154">
        <f t="shared" si="61"/>
        <v>930.55063685182154</v>
      </c>
    </row>
    <row r="654" spans="1:23" ht="16" customHeight="1">
      <c r="A654" s="37"/>
      <c r="B654" s="38" t="str">
        <f t="shared" si="56"/>
        <v>72-Br</v>
      </c>
      <c r="C654" s="39">
        <v>72</v>
      </c>
      <c r="D654" s="40"/>
      <c r="E654" s="39">
        <v>2</v>
      </c>
      <c r="F654" s="39">
        <v>37</v>
      </c>
      <c r="G654" s="39">
        <v>35</v>
      </c>
      <c r="H654" s="39" t="s">
        <v>99</v>
      </c>
      <c r="I654" s="39" t="s">
        <v>69</v>
      </c>
      <c r="J654" s="18">
        <v>-59152.77</v>
      </c>
      <c r="K654" s="18">
        <v>258.61500000000001</v>
      </c>
      <c r="L654" s="18">
        <v>612905.64300000004</v>
      </c>
      <c r="M654" s="18">
        <v>258.61500000000001</v>
      </c>
      <c r="N654" s="39" t="s">
        <v>28</v>
      </c>
      <c r="O654" s="18">
        <v>-5040</v>
      </c>
      <c r="P654" s="18">
        <v>80</v>
      </c>
      <c r="Q654" s="18">
        <v>71936496.876000002</v>
      </c>
      <c r="R654" s="18">
        <v>277.63400000000001</v>
      </c>
      <c r="S654" s="16">
        <f t="shared" si="57"/>
        <v>71.936496876000007</v>
      </c>
      <c r="T654" s="16">
        <f t="shared" si="59"/>
        <v>67008.387513843714</v>
      </c>
      <c r="U654" s="41">
        <f t="shared" si="58"/>
        <v>8512.578375000001</v>
      </c>
      <c r="V654" s="18">
        <f t="shared" si="60"/>
        <v>72</v>
      </c>
      <c r="W654" s="154">
        <f t="shared" si="61"/>
        <v>930.67204880338488</v>
      </c>
    </row>
    <row r="655" spans="1:23" ht="16" customHeight="1">
      <c r="A655" s="37"/>
      <c r="B655" s="38" t="str">
        <f t="shared" ref="B655:B718" si="62">CONCATENATE(C655,"-",H655)</f>
        <v>72-Kr</v>
      </c>
      <c r="C655" s="39">
        <v>72</v>
      </c>
      <c r="D655" s="40"/>
      <c r="E655" s="39">
        <v>0</v>
      </c>
      <c r="F655" s="39">
        <v>36</v>
      </c>
      <c r="G655" s="39">
        <v>36</v>
      </c>
      <c r="H655" s="39" t="s">
        <v>100</v>
      </c>
      <c r="I655" s="39" t="s">
        <v>39</v>
      </c>
      <c r="J655" s="18">
        <v>-54112.77</v>
      </c>
      <c r="K655" s="18">
        <v>270.70600000000002</v>
      </c>
      <c r="L655" s="18">
        <v>607083.28899999999</v>
      </c>
      <c r="M655" s="18">
        <v>270.70600000000002</v>
      </c>
      <c r="N655" s="39" t="s">
        <v>28</v>
      </c>
      <c r="O655" s="18">
        <v>-15996</v>
      </c>
      <c r="P655" s="18">
        <v>571</v>
      </c>
      <c r="Q655" s="18">
        <v>71941907.540000007</v>
      </c>
      <c r="R655" s="18">
        <v>290.61500000000001</v>
      </c>
      <c r="S655" s="16">
        <f t="shared" ref="S655:S718" si="63">Q655/1000000</f>
        <v>71.941907540000003</v>
      </c>
      <c r="T655" s="16">
        <f t="shared" si="59"/>
        <v>67013.427512811744</v>
      </c>
      <c r="U655" s="41">
        <f t="shared" ref="U655:U718" si="64">L655/C655</f>
        <v>8431.7123472222229</v>
      </c>
      <c r="V655" s="18">
        <f t="shared" si="60"/>
        <v>72</v>
      </c>
      <c r="W655" s="154">
        <f t="shared" si="61"/>
        <v>930.74204878905198</v>
      </c>
    </row>
    <row r="656" spans="1:23" ht="16" customHeight="1">
      <c r="A656" s="37"/>
      <c r="B656" s="38" t="str">
        <f t="shared" si="62"/>
        <v>72-Rb</v>
      </c>
      <c r="C656" s="39">
        <v>72</v>
      </c>
      <c r="D656" s="40"/>
      <c r="E656" s="39">
        <v>-2</v>
      </c>
      <c r="F656" s="39">
        <v>35</v>
      </c>
      <c r="G656" s="39">
        <v>37</v>
      </c>
      <c r="H656" s="39" t="s">
        <v>101</v>
      </c>
      <c r="I656" s="39" t="s">
        <v>37</v>
      </c>
      <c r="J656" s="18">
        <v>-38117</v>
      </c>
      <c r="K656" s="18">
        <v>503</v>
      </c>
      <c r="L656" s="18">
        <v>590305</v>
      </c>
      <c r="M656" s="18">
        <v>503</v>
      </c>
      <c r="N656" s="39" t="s">
        <v>28</v>
      </c>
      <c r="O656" s="18" t="s">
        <v>30</v>
      </c>
      <c r="P656" s="42"/>
      <c r="Q656" s="18">
        <v>71959080</v>
      </c>
      <c r="R656" s="18">
        <v>540</v>
      </c>
      <c r="S656" s="16">
        <f t="shared" si="63"/>
        <v>71.95908</v>
      </c>
      <c r="T656" s="16">
        <f t="shared" ref="T656:T719" si="65">S656*$W$9</f>
        <v>67029.423549652813</v>
      </c>
      <c r="U656" s="41">
        <f t="shared" si="64"/>
        <v>8198.6805555555547</v>
      </c>
      <c r="V656" s="18">
        <f t="shared" ref="V656:V719" si="66">C656</f>
        <v>72</v>
      </c>
      <c r="W656" s="154">
        <f t="shared" ref="W656:W719" si="67">T656/V656</f>
        <v>930.96421596740015</v>
      </c>
    </row>
    <row r="657" spans="1:23" ht="16" customHeight="1">
      <c r="A657" s="37"/>
      <c r="B657" s="38" t="str">
        <f t="shared" si="62"/>
        <v>73-Ni</v>
      </c>
      <c r="C657" s="39">
        <v>73</v>
      </c>
      <c r="D657" s="39">
        <v>0</v>
      </c>
      <c r="E657" s="39">
        <v>17</v>
      </c>
      <c r="F657" s="39">
        <v>45</v>
      </c>
      <c r="G657" s="39">
        <v>28</v>
      </c>
      <c r="H657" s="39" t="s">
        <v>88</v>
      </c>
      <c r="I657" s="39" t="s">
        <v>37</v>
      </c>
      <c r="J657" s="18">
        <v>-50226</v>
      </c>
      <c r="K657" s="18">
        <v>596</v>
      </c>
      <c r="L657" s="18">
        <v>617527</v>
      </c>
      <c r="M657" s="18">
        <v>596</v>
      </c>
      <c r="N657" s="39" t="s">
        <v>28</v>
      </c>
      <c r="O657" s="18">
        <v>8933</v>
      </c>
      <c r="P657" s="18">
        <v>667</v>
      </c>
      <c r="Q657" s="18">
        <v>72946080</v>
      </c>
      <c r="R657" s="18">
        <v>640</v>
      </c>
      <c r="S657" s="16">
        <f t="shared" si="63"/>
        <v>72.946079999999995</v>
      </c>
      <c r="T657" s="16">
        <f t="shared" si="65"/>
        <v>67948.807747498402</v>
      </c>
      <c r="U657" s="41">
        <f t="shared" si="64"/>
        <v>8459.2739726027394</v>
      </c>
      <c r="V657" s="18">
        <f t="shared" si="66"/>
        <v>73</v>
      </c>
      <c r="W657" s="154">
        <f t="shared" si="67"/>
        <v>930.8055855821699</v>
      </c>
    </row>
    <row r="658" spans="1:23" ht="16" customHeight="1">
      <c r="A658" s="37"/>
      <c r="B658" s="38" t="str">
        <f t="shared" si="62"/>
        <v>73-Cu</v>
      </c>
      <c r="C658" s="39">
        <v>73</v>
      </c>
      <c r="D658" s="40"/>
      <c r="E658" s="39">
        <v>15</v>
      </c>
      <c r="F658" s="39">
        <v>44</v>
      </c>
      <c r="G658" s="39">
        <v>29</v>
      </c>
      <c r="H658" s="39" t="s">
        <v>90</v>
      </c>
      <c r="I658" s="39" t="s">
        <v>37</v>
      </c>
      <c r="J658" s="18">
        <v>-59159</v>
      </c>
      <c r="K658" s="18">
        <v>298</v>
      </c>
      <c r="L658" s="18">
        <v>625677</v>
      </c>
      <c r="M658" s="18">
        <v>298</v>
      </c>
      <c r="N658" s="39" t="s">
        <v>28</v>
      </c>
      <c r="O658" s="18">
        <v>6251</v>
      </c>
      <c r="P658" s="18">
        <v>301</v>
      </c>
      <c r="Q658" s="18">
        <v>72936490</v>
      </c>
      <c r="R658" s="18">
        <v>320</v>
      </c>
      <c r="S658" s="16">
        <f t="shared" si="63"/>
        <v>72.936490000000006</v>
      </c>
      <c r="T658" s="16">
        <f t="shared" si="65"/>
        <v>67939.874723732108</v>
      </c>
      <c r="U658" s="41">
        <f t="shared" si="64"/>
        <v>8570.9178082191775</v>
      </c>
      <c r="V658" s="18">
        <f t="shared" si="66"/>
        <v>73</v>
      </c>
      <c r="W658" s="154">
        <f t="shared" si="67"/>
        <v>930.68321539359056</v>
      </c>
    </row>
    <row r="659" spans="1:23" ht="16" customHeight="1">
      <c r="A659" s="37"/>
      <c r="B659" s="38" t="str">
        <f t="shared" si="62"/>
        <v>73-Zn</v>
      </c>
      <c r="C659" s="39">
        <v>73</v>
      </c>
      <c r="D659" s="40"/>
      <c r="E659" s="39">
        <v>13</v>
      </c>
      <c r="F659" s="39">
        <v>43</v>
      </c>
      <c r="G659" s="39">
        <v>30</v>
      </c>
      <c r="H659" s="39" t="s">
        <v>91</v>
      </c>
      <c r="I659" s="39" t="s">
        <v>71</v>
      </c>
      <c r="J659" s="18">
        <v>-65409.993999999999</v>
      </c>
      <c r="K659" s="18">
        <v>40.027000000000001</v>
      </c>
      <c r="L659" s="18">
        <v>631145.95700000005</v>
      </c>
      <c r="M659" s="18">
        <v>40.027000000000001</v>
      </c>
      <c r="N659" s="39" t="s">
        <v>28</v>
      </c>
      <c r="O659" s="18">
        <v>4293.8490000000002</v>
      </c>
      <c r="P659" s="18">
        <v>40.475000000000001</v>
      </c>
      <c r="Q659" s="18">
        <v>72929779.468999997</v>
      </c>
      <c r="R659" s="18">
        <v>42.970999999999997</v>
      </c>
      <c r="S659" s="16">
        <f t="shared" si="63"/>
        <v>72.929779468999996</v>
      </c>
      <c r="T659" s="16">
        <f t="shared" si="65"/>
        <v>67933.62390695342</v>
      </c>
      <c r="U659" s="41">
        <f t="shared" si="64"/>
        <v>8645.835027397261</v>
      </c>
      <c r="V659" s="18">
        <f t="shared" si="66"/>
        <v>73</v>
      </c>
      <c r="W659" s="154">
        <f t="shared" si="67"/>
        <v>930.59758776648516</v>
      </c>
    </row>
    <row r="660" spans="1:23" ht="16" customHeight="1">
      <c r="A660" s="37"/>
      <c r="B660" s="38" t="str">
        <f t="shared" si="62"/>
        <v>73-Ga</v>
      </c>
      <c r="C660" s="39">
        <v>73</v>
      </c>
      <c r="D660" s="40"/>
      <c r="E660" s="39">
        <v>11</v>
      </c>
      <c r="F660" s="39">
        <v>42</v>
      </c>
      <c r="G660" s="39">
        <v>31</v>
      </c>
      <c r="H660" s="39" t="s">
        <v>92</v>
      </c>
      <c r="I660" s="39" t="s">
        <v>74</v>
      </c>
      <c r="J660" s="18">
        <v>-69703.842000000004</v>
      </c>
      <c r="K660" s="18">
        <v>6.3339999999999996</v>
      </c>
      <c r="L660" s="18">
        <v>634657.45200000005</v>
      </c>
      <c r="M660" s="18">
        <v>6.335</v>
      </c>
      <c r="N660" s="39" t="s">
        <v>28</v>
      </c>
      <c r="O660" s="18">
        <v>1593.2929999999999</v>
      </c>
      <c r="P660" s="18">
        <v>6.1639999999999997</v>
      </c>
      <c r="Q660" s="18">
        <v>72925169.832000002</v>
      </c>
      <c r="R660" s="18">
        <v>6.8</v>
      </c>
      <c r="S660" s="16">
        <f t="shared" si="63"/>
        <v>72.925169832000009</v>
      </c>
      <c r="T660" s="16">
        <f t="shared" si="65"/>
        <v>67929.33005952122</v>
      </c>
      <c r="U660" s="41">
        <f t="shared" si="64"/>
        <v>8693.9376986301377</v>
      </c>
      <c r="V660" s="18">
        <f t="shared" si="66"/>
        <v>73</v>
      </c>
      <c r="W660" s="154">
        <f t="shared" si="67"/>
        <v>930.53876793864686</v>
      </c>
    </row>
    <row r="661" spans="1:23" ht="16" customHeight="1">
      <c r="A661" s="37"/>
      <c r="B661" s="38" t="str">
        <f t="shared" si="62"/>
        <v>73-Ge</v>
      </c>
      <c r="C661" s="39">
        <v>73</v>
      </c>
      <c r="D661" s="40"/>
      <c r="E661" s="39">
        <v>9</v>
      </c>
      <c r="F661" s="39">
        <v>41</v>
      </c>
      <c r="G661" s="39">
        <v>32</v>
      </c>
      <c r="H661" s="39" t="s">
        <v>93</v>
      </c>
      <c r="I661" s="40"/>
      <c r="J661" s="18">
        <v>-71297.135999999999</v>
      </c>
      <c r="K661" s="18">
        <v>1.4610000000000001</v>
      </c>
      <c r="L661" s="18">
        <v>635468.39199999999</v>
      </c>
      <c r="M661" s="18">
        <v>1.464</v>
      </c>
      <c r="N661" s="39" t="s">
        <v>28</v>
      </c>
      <c r="O661" s="18">
        <v>-340.85899999999998</v>
      </c>
      <c r="P661" s="18">
        <v>3.58</v>
      </c>
      <c r="Q661" s="18">
        <v>72923459.361000001</v>
      </c>
      <c r="R661" s="18">
        <v>1.5680000000000001</v>
      </c>
      <c r="S661" s="16">
        <f t="shared" si="63"/>
        <v>72.923459360999999</v>
      </c>
      <c r="T661" s="16">
        <f t="shared" si="65"/>
        <v>67927.736766706337</v>
      </c>
      <c r="U661" s="41">
        <f t="shared" si="64"/>
        <v>8705.0464657534249</v>
      </c>
      <c r="V661" s="18">
        <f t="shared" si="66"/>
        <v>73</v>
      </c>
      <c r="W661" s="154">
        <f t="shared" si="67"/>
        <v>930.51694200967586</v>
      </c>
    </row>
    <row r="662" spans="1:23" ht="16" customHeight="1">
      <c r="A662" s="37"/>
      <c r="B662" s="38" t="str">
        <f t="shared" si="62"/>
        <v>73-As</v>
      </c>
      <c r="C662" s="39">
        <v>73</v>
      </c>
      <c r="D662" s="40"/>
      <c r="E662" s="39">
        <v>7</v>
      </c>
      <c r="F662" s="39">
        <v>40</v>
      </c>
      <c r="G662" s="39">
        <v>33</v>
      </c>
      <c r="H662" s="39" t="s">
        <v>94</v>
      </c>
      <c r="I662" s="40"/>
      <c r="J662" s="18">
        <v>-70956.275999999998</v>
      </c>
      <c r="K662" s="18">
        <v>3.86</v>
      </c>
      <c r="L662" s="18">
        <v>634345.179</v>
      </c>
      <c r="M662" s="18">
        <v>3.8610000000000002</v>
      </c>
      <c r="N662" s="39" t="s">
        <v>28</v>
      </c>
      <c r="O662" s="18">
        <v>-2740</v>
      </c>
      <c r="P662" s="18">
        <v>10</v>
      </c>
      <c r="Q662" s="18">
        <v>72923825.288000003</v>
      </c>
      <c r="R662" s="18">
        <v>4.1429999999999998</v>
      </c>
      <c r="S662" s="16">
        <f t="shared" si="63"/>
        <v>72.923825288000003</v>
      </c>
      <c r="T662" s="16">
        <f t="shared" si="65"/>
        <v>67928.077625370337</v>
      </c>
      <c r="U662" s="41">
        <f t="shared" si="64"/>
        <v>8689.6599863013707</v>
      </c>
      <c r="V662" s="18">
        <f t="shared" si="66"/>
        <v>73</v>
      </c>
      <c r="W662" s="154">
        <f t="shared" si="67"/>
        <v>930.52161130644299</v>
      </c>
    </row>
    <row r="663" spans="1:23" ht="16" customHeight="1">
      <c r="A663" s="37"/>
      <c r="B663" s="38" t="str">
        <f t="shared" si="62"/>
        <v>73-Se</v>
      </c>
      <c r="C663" s="39">
        <v>73</v>
      </c>
      <c r="D663" s="40"/>
      <c r="E663" s="39">
        <v>5</v>
      </c>
      <c r="F663" s="39">
        <v>39</v>
      </c>
      <c r="G663" s="39">
        <v>34</v>
      </c>
      <c r="H663" s="39" t="s">
        <v>98</v>
      </c>
      <c r="I663" s="39" t="s">
        <v>39</v>
      </c>
      <c r="J663" s="18">
        <v>-68216.275999999998</v>
      </c>
      <c r="K663" s="18">
        <v>10.718999999999999</v>
      </c>
      <c r="L663" s="18">
        <v>630822.826</v>
      </c>
      <c r="M663" s="18">
        <v>10.718999999999999</v>
      </c>
      <c r="N663" s="39" t="s">
        <v>28</v>
      </c>
      <c r="O663" s="18">
        <v>-4683.6350000000002</v>
      </c>
      <c r="P663" s="18">
        <v>132.13999999999999</v>
      </c>
      <c r="Q663" s="18">
        <v>72926766.799999997</v>
      </c>
      <c r="R663" s="18">
        <v>11.507</v>
      </c>
      <c r="S663" s="16">
        <f t="shared" si="63"/>
        <v>72.926766799999996</v>
      </c>
      <c r="T663" s="16">
        <f t="shared" si="65"/>
        <v>67930.817625016309</v>
      </c>
      <c r="U663" s="41">
        <f t="shared" si="64"/>
        <v>8641.4085753424661</v>
      </c>
      <c r="V663" s="18">
        <f t="shared" si="66"/>
        <v>73</v>
      </c>
      <c r="W663" s="154">
        <f t="shared" si="67"/>
        <v>930.55914554816866</v>
      </c>
    </row>
    <row r="664" spans="1:23" ht="16" customHeight="1">
      <c r="A664" s="37"/>
      <c r="B664" s="38" t="str">
        <f t="shared" si="62"/>
        <v>73-Br</v>
      </c>
      <c r="C664" s="39">
        <v>73</v>
      </c>
      <c r="D664" s="40"/>
      <c r="E664" s="39">
        <v>3</v>
      </c>
      <c r="F664" s="39">
        <v>38</v>
      </c>
      <c r="G664" s="39">
        <v>35</v>
      </c>
      <c r="H664" s="39" t="s">
        <v>99</v>
      </c>
      <c r="I664" s="39" t="s">
        <v>39</v>
      </c>
      <c r="J664" s="18">
        <v>-63532.642</v>
      </c>
      <c r="K664" s="18">
        <v>132.57400000000001</v>
      </c>
      <c r="L664" s="18">
        <v>625356.83700000006</v>
      </c>
      <c r="M664" s="18">
        <v>132.57400000000001</v>
      </c>
      <c r="N664" s="39" t="s">
        <v>28</v>
      </c>
      <c r="O664" s="18">
        <v>-6647.3509999999997</v>
      </c>
      <c r="P664" s="18">
        <v>191.642</v>
      </c>
      <c r="Q664" s="18">
        <v>72931794.888999999</v>
      </c>
      <c r="R664" s="18">
        <v>142.32400000000001</v>
      </c>
      <c r="S664" s="16">
        <f t="shared" si="63"/>
        <v>72.931794889000003</v>
      </c>
      <c r="T664" s="16">
        <f t="shared" si="65"/>
        <v>67935.501257814656</v>
      </c>
      <c r="U664" s="41">
        <f t="shared" si="64"/>
        <v>8566.5320136986302</v>
      </c>
      <c r="V664" s="18">
        <f t="shared" si="66"/>
        <v>73</v>
      </c>
      <c r="W664" s="154">
        <f t="shared" si="67"/>
        <v>930.62330490157058</v>
      </c>
    </row>
    <row r="665" spans="1:23" ht="16" customHeight="1">
      <c r="A665" s="37"/>
      <c r="B665" s="38" t="str">
        <f t="shared" si="62"/>
        <v>73-Kr</v>
      </c>
      <c r="C665" s="39">
        <v>73</v>
      </c>
      <c r="D665" s="40"/>
      <c r="E665" s="39">
        <v>1</v>
      </c>
      <c r="F665" s="39">
        <v>37</v>
      </c>
      <c r="G665" s="39">
        <v>36</v>
      </c>
      <c r="H665" s="39" t="s">
        <v>100</v>
      </c>
      <c r="I665" s="39" t="s">
        <v>97</v>
      </c>
      <c r="J665" s="18">
        <v>-56885.290999999997</v>
      </c>
      <c r="K665" s="18">
        <v>138.40100000000001</v>
      </c>
      <c r="L665" s="18">
        <v>617927.13300000003</v>
      </c>
      <c r="M665" s="18">
        <v>138.40100000000001</v>
      </c>
      <c r="N665" s="39" t="s">
        <v>28</v>
      </c>
      <c r="O665" s="18">
        <v>-10651</v>
      </c>
      <c r="P665" s="18">
        <v>502</v>
      </c>
      <c r="Q665" s="18">
        <v>72938931.114999995</v>
      </c>
      <c r="R665" s="18">
        <v>148.58000000000001</v>
      </c>
      <c r="S665" s="16">
        <f t="shared" si="63"/>
        <v>72.938931114999988</v>
      </c>
      <c r="T665" s="16">
        <f t="shared" si="65"/>
        <v>67942.148606767674</v>
      </c>
      <c r="U665" s="41">
        <f t="shared" si="64"/>
        <v>8464.7552465753433</v>
      </c>
      <c r="V665" s="18">
        <f t="shared" si="66"/>
        <v>73</v>
      </c>
      <c r="W665" s="154">
        <f t="shared" si="67"/>
        <v>930.71436447626957</v>
      </c>
    </row>
    <row r="666" spans="1:23" ht="16" customHeight="1">
      <c r="A666" s="37"/>
      <c r="B666" s="38" t="str">
        <f t="shared" si="62"/>
        <v>73-Rb</v>
      </c>
      <c r="C666" s="39">
        <v>73</v>
      </c>
      <c r="D666" s="40"/>
      <c r="E666" s="39">
        <v>-1</v>
      </c>
      <c r="F666" s="39">
        <v>36</v>
      </c>
      <c r="G666" s="39">
        <v>37</v>
      </c>
      <c r="H666" s="39" t="s">
        <v>101</v>
      </c>
      <c r="I666" s="39" t="s">
        <v>65</v>
      </c>
      <c r="J666" s="18">
        <v>-46234</v>
      </c>
      <c r="K666" s="18">
        <v>483</v>
      </c>
      <c r="L666" s="18">
        <v>606493</v>
      </c>
      <c r="M666" s="18">
        <v>483</v>
      </c>
      <c r="N666" s="39" t="s">
        <v>28</v>
      </c>
      <c r="O666" s="18">
        <v>-14535</v>
      </c>
      <c r="P666" s="18">
        <v>767</v>
      </c>
      <c r="Q666" s="18">
        <v>72950366</v>
      </c>
      <c r="R666" s="18">
        <v>519</v>
      </c>
      <c r="S666" s="16">
        <f t="shared" si="63"/>
        <v>72.950366000000002</v>
      </c>
      <c r="T666" s="16">
        <f t="shared" si="65"/>
        <v>67952.800129131603</v>
      </c>
      <c r="U666" s="41">
        <f t="shared" si="64"/>
        <v>8308.1232876712329</v>
      </c>
      <c r="V666" s="18">
        <f t="shared" si="66"/>
        <v>73</v>
      </c>
      <c r="W666" s="154">
        <f t="shared" si="67"/>
        <v>930.86027574152877</v>
      </c>
    </row>
    <row r="667" spans="1:23" ht="16" customHeight="1">
      <c r="A667" s="37"/>
      <c r="B667" s="38" t="str">
        <f t="shared" si="62"/>
        <v>73-Sr</v>
      </c>
      <c r="C667" s="39">
        <v>73</v>
      </c>
      <c r="D667" s="40"/>
      <c r="E667" s="39">
        <v>-3</v>
      </c>
      <c r="F667" s="39">
        <v>35</v>
      </c>
      <c r="G667" s="39">
        <v>38</v>
      </c>
      <c r="H667" s="39" t="s">
        <v>102</v>
      </c>
      <c r="I667" s="39" t="s">
        <v>37</v>
      </c>
      <c r="J667" s="18">
        <v>-31699</v>
      </c>
      <c r="K667" s="18">
        <v>596</v>
      </c>
      <c r="L667" s="18">
        <v>591176</v>
      </c>
      <c r="M667" s="18">
        <v>596</v>
      </c>
      <c r="N667" s="39" t="s">
        <v>28</v>
      </c>
      <c r="O667" s="18" t="s">
        <v>30</v>
      </c>
      <c r="P667" s="42"/>
      <c r="Q667" s="18">
        <v>72965970</v>
      </c>
      <c r="R667" s="18">
        <v>640</v>
      </c>
      <c r="S667" s="16">
        <f t="shared" si="63"/>
        <v>72.965969999999999</v>
      </c>
      <c r="T667" s="16">
        <f t="shared" si="65"/>
        <v>67967.335155497538</v>
      </c>
      <c r="U667" s="41">
        <f t="shared" si="64"/>
        <v>8098.3013698630139</v>
      </c>
      <c r="V667" s="18">
        <f t="shared" si="66"/>
        <v>73</v>
      </c>
      <c r="W667" s="154">
        <f t="shared" si="67"/>
        <v>931.05938569174714</v>
      </c>
    </row>
    <row r="668" spans="1:23" ht="16" customHeight="1">
      <c r="A668" s="37"/>
      <c r="B668" s="38" t="str">
        <f t="shared" si="62"/>
        <v>74-Ni</v>
      </c>
      <c r="C668" s="39">
        <v>74</v>
      </c>
      <c r="D668" s="39">
        <v>0</v>
      </c>
      <c r="E668" s="39">
        <v>18</v>
      </c>
      <c r="F668" s="39">
        <v>46</v>
      </c>
      <c r="G668" s="39">
        <v>28</v>
      </c>
      <c r="H668" s="39" t="s">
        <v>88</v>
      </c>
      <c r="I668" s="39" t="s">
        <v>37</v>
      </c>
      <c r="J668" s="18">
        <v>-48522</v>
      </c>
      <c r="K668" s="18">
        <v>699</v>
      </c>
      <c r="L668" s="18">
        <v>623894</v>
      </c>
      <c r="M668" s="18">
        <v>699</v>
      </c>
      <c r="N668" s="39" t="s">
        <v>28</v>
      </c>
      <c r="O668" s="18">
        <v>7182</v>
      </c>
      <c r="P668" s="18">
        <v>805</v>
      </c>
      <c r="Q668" s="18">
        <v>73947910</v>
      </c>
      <c r="R668" s="18">
        <v>750</v>
      </c>
      <c r="S668" s="16">
        <f t="shared" si="63"/>
        <v>73.947909999999993</v>
      </c>
      <c r="T668" s="16">
        <f t="shared" si="65"/>
        <v>68882.005995652056</v>
      </c>
      <c r="U668" s="41">
        <f t="shared" si="64"/>
        <v>8431</v>
      </c>
      <c r="V668" s="18">
        <f t="shared" si="66"/>
        <v>74</v>
      </c>
      <c r="W668" s="154">
        <f t="shared" si="67"/>
        <v>930.83791886016297</v>
      </c>
    </row>
    <row r="669" spans="1:23" ht="16" customHeight="1">
      <c r="A669" s="37"/>
      <c r="B669" s="38" t="str">
        <f t="shared" si="62"/>
        <v>74-Cu</v>
      </c>
      <c r="C669" s="39">
        <v>74</v>
      </c>
      <c r="D669" s="40"/>
      <c r="E669" s="39">
        <v>16</v>
      </c>
      <c r="F669" s="39">
        <v>45</v>
      </c>
      <c r="G669" s="39">
        <v>29</v>
      </c>
      <c r="H669" s="39" t="s">
        <v>90</v>
      </c>
      <c r="I669" s="39" t="s">
        <v>37</v>
      </c>
      <c r="J669" s="18">
        <v>-55703</v>
      </c>
      <c r="K669" s="18">
        <v>401</v>
      </c>
      <c r="L669" s="18">
        <v>630293</v>
      </c>
      <c r="M669" s="18">
        <v>401</v>
      </c>
      <c r="N669" s="39" t="s">
        <v>28</v>
      </c>
      <c r="O669" s="18">
        <v>10006</v>
      </c>
      <c r="P669" s="18">
        <v>403</v>
      </c>
      <c r="Q669" s="18">
        <v>73940200</v>
      </c>
      <c r="R669" s="18">
        <v>430</v>
      </c>
      <c r="S669" s="16">
        <f t="shared" si="63"/>
        <v>73.940200000000004</v>
      </c>
      <c r="T669" s="16">
        <f t="shared" si="65"/>
        <v>68874.82417988166</v>
      </c>
      <c r="U669" s="41">
        <f t="shared" si="64"/>
        <v>8517.4729729729734</v>
      </c>
      <c r="V669" s="18">
        <f t="shared" si="66"/>
        <v>74</v>
      </c>
      <c r="W669" s="154">
        <f t="shared" si="67"/>
        <v>930.74086729569808</v>
      </c>
    </row>
    <row r="670" spans="1:23" ht="16" customHeight="1">
      <c r="A670" s="37"/>
      <c r="B670" s="38" t="str">
        <f t="shared" si="62"/>
        <v>74-Zn</v>
      </c>
      <c r="C670" s="39">
        <v>74</v>
      </c>
      <c r="D670" s="40"/>
      <c r="E670" s="39">
        <v>14</v>
      </c>
      <c r="F670" s="39">
        <v>44</v>
      </c>
      <c r="G670" s="39">
        <v>30</v>
      </c>
      <c r="H670" s="39" t="s">
        <v>91</v>
      </c>
      <c r="I670" s="39" t="s">
        <v>72</v>
      </c>
      <c r="J670" s="18">
        <v>-65709.197</v>
      </c>
      <c r="K670" s="18">
        <v>47.378999999999998</v>
      </c>
      <c r="L670" s="18">
        <v>639516.48300000001</v>
      </c>
      <c r="M670" s="18">
        <v>47.378999999999998</v>
      </c>
      <c r="N670" s="39" t="s">
        <v>28</v>
      </c>
      <c r="O670" s="18">
        <v>2344.8139999999999</v>
      </c>
      <c r="P670" s="18">
        <v>85.105000000000004</v>
      </c>
      <c r="Q670" s="18">
        <v>73929458.261000007</v>
      </c>
      <c r="R670" s="18">
        <v>50.863</v>
      </c>
      <c r="S670" s="16">
        <f t="shared" si="63"/>
        <v>73.929458261000008</v>
      </c>
      <c r="T670" s="16">
        <f t="shared" si="65"/>
        <v>68864.8183185909</v>
      </c>
      <c r="U670" s="41">
        <f t="shared" si="64"/>
        <v>8642.1146351351344</v>
      </c>
      <c r="V670" s="18">
        <f t="shared" si="66"/>
        <v>74</v>
      </c>
      <c r="W670" s="154">
        <f t="shared" si="67"/>
        <v>930.6056529539311</v>
      </c>
    </row>
    <row r="671" spans="1:23" ht="16" customHeight="1">
      <c r="A671" s="37"/>
      <c r="B671" s="38" t="str">
        <f t="shared" si="62"/>
        <v>74-Ga</v>
      </c>
      <c r="C671" s="39">
        <v>74</v>
      </c>
      <c r="D671" s="40"/>
      <c r="E671" s="39">
        <v>12</v>
      </c>
      <c r="F671" s="39">
        <v>43</v>
      </c>
      <c r="G671" s="39">
        <v>31</v>
      </c>
      <c r="H671" s="39" t="s">
        <v>92</v>
      </c>
      <c r="I671" s="39" t="s">
        <v>40</v>
      </c>
      <c r="J671" s="18">
        <v>-68054.010999999999</v>
      </c>
      <c r="K671" s="18">
        <v>70.725999999999999</v>
      </c>
      <c r="L671" s="18">
        <v>641078.94299999997</v>
      </c>
      <c r="M671" s="18">
        <v>70.725999999999999</v>
      </c>
      <c r="N671" s="39" t="s">
        <v>28</v>
      </c>
      <c r="O671" s="18">
        <v>5368</v>
      </c>
      <c r="P671" s="18">
        <v>70.710999999999999</v>
      </c>
      <c r="Q671" s="18">
        <v>73926940.998999998</v>
      </c>
      <c r="R671" s="18">
        <v>75.927000000000007</v>
      </c>
      <c r="S671" s="16">
        <f t="shared" si="63"/>
        <v>73.926940998999996</v>
      </c>
      <c r="T671" s="16">
        <f t="shared" si="65"/>
        <v>68862.473505111018</v>
      </c>
      <c r="U671" s="41">
        <f t="shared" si="64"/>
        <v>8663.2289594594586</v>
      </c>
      <c r="V671" s="18">
        <f t="shared" si="66"/>
        <v>74</v>
      </c>
      <c r="W671" s="154">
        <f t="shared" si="67"/>
        <v>930.57396628528409</v>
      </c>
    </row>
    <row r="672" spans="1:23" ht="16" customHeight="1">
      <c r="A672" s="37"/>
      <c r="B672" s="38" t="str">
        <f t="shared" si="62"/>
        <v>74-Ge</v>
      </c>
      <c r="C672" s="39">
        <v>74</v>
      </c>
      <c r="D672" s="40"/>
      <c r="E672" s="39">
        <v>10</v>
      </c>
      <c r="F672" s="39">
        <v>42</v>
      </c>
      <c r="G672" s="39">
        <v>32</v>
      </c>
      <c r="H672" s="39" t="s">
        <v>93</v>
      </c>
      <c r="I672" s="40"/>
      <c r="J672" s="18">
        <v>-73422.010999999999</v>
      </c>
      <c r="K672" s="18">
        <v>1.46</v>
      </c>
      <c r="L672" s="18">
        <v>645664.59</v>
      </c>
      <c r="M672" s="18">
        <v>1.464</v>
      </c>
      <c r="N672" s="39" t="s">
        <v>28</v>
      </c>
      <c r="O672" s="18">
        <v>-2562.4119999999998</v>
      </c>
      <c r="P672" s="18">
        <v>1.6970000000000001</v>
      </c>
      <c r="Q672" s="18">
        <v>73921178.213</v>
      </c>
      <c r="R672" s="18">
        <v>1.5680000000000001</v>
      </c>
      <c r="S672" s="16">
        <f t="shared" si="63"/>
        <v>73.921178213000005</v>
      </c>
      <c r="T672" s="16">
        <f t="shared" si="65"/>
        <v>68857.105506748339</v>
      </c>
      <c r="U672" s="41">
        <f t="shared" si="64"/>
        <v>8725.1971621621615</v>
      </c>
      <c r="V672" s="18">
        <f t="shared" si="66"/>
        <v>74</v>
      </c>
      <c r="W672" s="154">
        <f t="shared" si="67"/>
        <v>930.50142576686949</v>
      </c>
    </row>
    <row r="673" spans="1:23" ht="16" customHeight="1">
      <c r="A673" s="37"/>
      <c r="B673" s="38" t="str">
        <f t="shared" si="62"/>
        <v>74-As</v>
      </c>
      <c r="C673" s="39">
        <v>74</v>
      </c>
      <c r="D673" s="40"/>
      <c r="E673" s="39">
        <v>8</v>
      </c>
      <c r="F673" s="39">
        <v>41</v>
      </c>
      <c r="G673" s="39">
        <v>33</v>
      </c>
      <c r="H673" s="39" t="s">
        <v>94</v>
      </c>
      <c r="I673" s="40"/>
      <c r="J673" s="18">
        <v>-70859.599000000002</v>
      </c>
      <c r="K673" s="18">
        <v>2.2280000000000002</v>
      </c>
      <c r="L673" s="18">
        <v>642319.82400000002</v>
      </c>
      <c r="M673" s="18">
        <v>2.23</v>
      </c>
      <c r="N673" s="39" t="s">
        <v>28</v>
      </c>
      <c r="O673" s="18">
        <v>1353.008</v>
      </c>
      <c r="P673" s="18">
        <v>1.772</v>
      </c>
      <c r="Q673" s="18">
        <v>73923929.076000005</v>
      </c>
      <c r="R673" s="18">
        <v>2.3919999999999999</v>
      </c>
      <c r="S673" s="16">
        <f t="shared" si="63"/>
        <v>73.923929076000007</v>
      </c>
      <c r="T673" s="16">
        <f t="shared" si="65"/>
        <v>68859.667918068139</v>
      </c>
      <c r="U673" s="41">
        <f t="shared" si="64"/>
        <v>8679.9976216216219</v>
      </c>
      <c r="V673" s="18">
        <f t="shared" si="66"/>
        <v>74</v>
      </c>
      <c r="W673" s="154">
        <f t="shared" si="67"/>
        <v>930.53605294686679</v>
      </c>
    </row>
    <row r="674" spans="1:23" ht="16" customHeight="1">
      <c r="A674" s="37"/>
      <c r="B674" s="38" t="str">
        <f t="shared" si="62"/>
        <v>74-Se</v>
      </c>
      <c r="C674" s="39">
        <v>74</v>
      </c>
      <c r="D674" s="40"/>
      <c r="E674" s="39">
        <v>6</v>
      </c>
      <c r="F674" s="39">
        <v>40</v>
      </c>
      <c r="G674" s="39">
        <v>34</v>
      </c>
      <c r="H674" s="39" t="s">
        <v>98</v>
      </c>
      <c r="I674" s="40"/>
      <c r="J674" s="18">
        <v>-72212.607000000004</v>
      </c>
      <c r="K674" s="18">
        <v>1.5049999999999999</v>
      </c>
      <c r="L674" s="18">
        <v>642890.48</v>
      </c>
      <c r="M674" s="18">
        <v>1.5089999999999999</v>
      </c>
      <c r="N674" s="39" t="s">
        <v>28</v>
      </c>
      <c r="O674" s="18">
        <v>-6906.6459999999997</v>
      </c>
      <c r="P674" s="18">
        <v>15</v>
      </c>
      <c r="Q674" s="18">
        <v>73922476.561000004</v>
      </c>
      <c r="R674" s="18">
        <v>1.6160000000000001</v>
      </c>
      <c r="S674" s="16">
        <f t="shared" si="63"/>
        <v>73.922476561000011</v>
      </c>
      <c r="T674" s="16">
        <f t="shared" si="65"/>
        <v>68858.314909620181</v>
      </c>
      <c r="U674" s="41">
        <f t="shared" si="64"/>
        <v>8687.7091891891887</v>
      </c>
      <c r="V674" s="18">
        <f t="shared" si="66"/>
        <v>74</v>
      </c>
      <c r="W674" s="154">
        <f t="shared" si="67"/>
        <v>930.51776904892142</v>
      </c>
    </row>
    <row r="675" spans="1:23" ht="16" customHeight="1">
      <c r="A675" s="37"/>
      <c r="B675" s="38" t="str">
        <f t="shared" si="62"/>
        <v>74-Br</v>
      </c>
      <c r="C675" s="39">
        <v>74</v>
      </c>
      <c r="D675" s="40"/>
      <c r="E675" s="39">
        <v>4</v>
      </c>
      <c r="F675" s="39">
        <v>39</v>
      </c>
      <c r="G675" s="39">
        <v>35</v>
      </c>
      <c r="H675" s="39" t="s">
        <v>99</v>
      </c>
      <c r="I675" s="39" t="s">
        <v>39</v>
      </c>
      <c r="J675" s="18">
        <v>-65305.961000000003</v>
      </c>
      <c r="K675" s="18">
        <v>15.074999999999999</v>
      </c>
      <c r="L675" s="18">
        <v>635201.48</v>
      </c>
      <c r="M675" s="18">
        <v>15.076000000000001</v>
      </c>
      <c r="N675" s="39" t="s">
        <v>28</v>
      </c>
      <c r="O675" s="18">
        <v>-3136.4079999999999</v>
      </c>
      <c r="P675" s="18">
        <v>61.304000000000002</v>
      </c>
      <c r="Q675" s="18">
        <v>73929891.151999995</v>
      </c>
      <c r="R675" s="18">
        <v>16.184000000000001</v>
      </c>
      <c r="S675" s="16">
        <f t="shared" si="63"/>
        <v>73.929891151999996</v>
      </c>
      <c r="T675" s="16">
        <f t="shared" si="65"/>
        <v>68865.221553793308</v>
      </c>
      <c r="U675" s="41">
        <f t="shared" si="64"/>
        <v>8583.8037837837837</v>
      </c>
      <c r="V675" s="18">
        <f t="shared" si="66"/>
        <v>74</v>
      </c>
      <c r="W675" s="154">
        <f t="shared" si="67"/>
        <v>930.6111020782879</v>
      </c>
    </row>
    <row r="676" spans="1:23" ht="16" customHeight="1">
      <c r="A676" s="37"/>
      <c r="B676" s="38" t="str">
        <f t="shared" si="62"/>
        <v>74-Kr</v>
      </c>
      <c r="C676" s="39">
        <v>74</v>
      </c>
      <c r="D676" s="40"/>
      <c r="E676" s="39">
        <v>2</v>
      </c>
      <c r="F676" s="39">
        <v>38</v>
      </c>
      <c r="G676" s="39">
        <v>36</v>
      </c>
      <c r="H676" s="39" t="s">
        <v>100</v>
      </c>
      <c r="I676" s="39" t="s">
        <v>44</v>
      </c>
      <c r="J676" s="18">
        <v>-62169.553999999996</v>
      </c>
      <c r="K676" s="18">
        <v>59.424999999999997</v>
      </c>
      <c r="L676" s="18">
        <v>631282.71900000004</v>
      </c>
      <c r="M676" s="18">
        <v>59.424999999999997</v>
      </c>
      <c r="N676" s="39" t="s">
        <v>28</v>
      </c>
      <c r="O676" s="18">
        <v>-10444.049999999999</v>
      </c>
      <c r="P676" s="18">
        <v>722.51800000000003</v>
      </c>
      <c r="Q676" s="18">
        <v>73933258.224999994</v>
      </c>
      <c r="R676" s="18">
        <v>63.795000000000002</v>
      </c>
      <c r="S676" s="16">
        <f t="shared" si="63"/>
        <v>73.933258224999989</v>
      </c>
      <c r="T676" s="16">
        <f t="shared" si="65"/>
        <v>68868.357960793495</v>
      </c>
      <c r="U676" s="41">
        <f t="shared" si="64"/>
        <v>8530.8475540540549</v>
      </c>
      <c r="V676" s="18">
        <f t="shared" si="66"/>
        <v>74</v>
      </c>
      <c r="W676" s="154">
        <f t="shared" si="67"/>
        <v>930.65348595666887</v>
      </c>
    </row>
    <row r="677" spans="1:23" ht="16" customHeight="1">
      <c r="A677" s="37"/>
      <c r="B677" s="38" t="str">
        <f t="shared" si="62"/>
        <v>74-Rb</v>
      </c>
      <c r="C677" s="39">
        <v>74</v>
      </c>
      <c r="D677" s="40"/>
      <c r="E677" s="39">
        <v>0</v>
      </c>
      <c r="F677" s="39">
        <v>37</v>
      </c>
      <c r="G677" s="39">
        <v>37</v>
      </c>
      <c r="H677" s="39" t="s">
        <v>101</v>
      </c>
      <c r="I677" s="40"/>
      <c r="J677" s="18">
        <v>-51725.504000000001</v>
      </c>
      <c r="K677" s="18">
        <v>720.072</v>
      </c>
      <c r="L677" s="18">
        <v>620056.31599999999</v>
      </c>
      <c r="M677" s="18">
        <v>720.072</v>
      </c>
      <c r="N677" s="39" t="s">
        <v>28</v>
      </c>
      <c r="O677" s="18">
        <v>-11029</v>
      </c>
      <c r="P677" s="18">
        <v>878</v>
      </c>
      <c r="Q677" s="18">
        <v>73944470.376000002</v>
      </c>
      <c r="R677" s="18">
        <v>773.029</v>
      </c>
      <c r="S677" s="16">
        <f t="shared" si="63"/>
        <v>73.944470375999998</v>
      </c>
      <c r="T677" s="16">
        <f t="shared" si="65"/>
        <v>68878.802007858612</v>
      </c>
      <c r="U677" s="41">
        <f t="shared" si="64"/>
        <v>8379.1394054054053</v>
      </c>
      <c r="V677" s="18">
        <f t="shared" si="66"/>
        <v>74</v>
      </c>
      <c r="W677" s="154">
        <f t="shared" si="67"/>
        <v>930.79462172781905</v>
      </c>
    </row>
    <row r="678" spans="1:23" ht="16" customHeight="1">
      <c r="A678" s="37"/>
      <c r="B678" s="38" t="str">
        <f t="shared" si="62"/>
        <v>74-Sr</v>
      </c>
      <c r="C678" s="39">
        <v>74</v>
      </c>
      <c r="D678" s="40"/>
      <c r="E678" s="39">
        <v>-2</v>
      </c>
      <c r="F678" s="39">
        <v>36</v>
      </c>
      <c r="G678" s="39">
        <v>38</v>
      </c>
      <c r="H678" s="39" t="s">
        <v>102</v>
      </c>
      <c r="I678" s="39" t="s">
        <v>37</v>
      </c>
      <c r="J678" s="18">
        <v>-40697</v>
      </c>
      <c r="K678" s="18">
        <v>503</v>
      </c>
      <c r="L678" s="18">
        <v>608245</v>
      </c>
      <c r="M678" s="18">
        <v>503</v>
      </c>
      <c r="N678" s="39" t="s">
        <v>28</v>
      </c>
      <c r="O678" s="18" t="s">
        <v>30</v>
      </c>
      <c r="P678" s="42"/>
      <c r="Q678" s="18">
        <v>73956310</v>
      </c>
      <c r="R678" s="18">
        <v>540</v>
      </c>
      <c r="S678" s="16">
        <f t="shared" si="63"/>
        <v>73.956310000000002</v>
      </c>
      <c r="T678" s="16">
        <f t="shared" si="65"/>
        <v>68889.830542016702</v>
      </c>
      <c r="U678" s="41">
        <f t="shared" si="64"/>
        <v>8219.5270270270266</v>
      </c>
      <c r="V678" s="18">
        <f t="shared" si="66"/>
        <v>74</v>
      </c>
      <c r="W678" s="154">
        <f t="shared" si="67"/>
        <v>930.9436559731987</v>
      </c>
    </row>
    <row r="679" spans="1:23" ht="16" customHeight="1">
      <c r="A679" s="37"/>
      <c r="B679" s="38" t="str">
        <f t="shared" si="62"/>
        <v>75-Ni</v>
      </c>
      <c r="C679" s="39">
        <v>75</v>
      </c>
      <c r="D679" s="39">
        <v>0</v>
      </c>
      <c r="E679" s="39">
        <v>19</v>
      </c>
      <c r="F679" s="39">
        <v>47</v>
      </c>
      <c r="G679" s="39">
        <v>28</v>
      </c>
      <c r="H679" s="39" t="s">
        <v>88</v>
      </c>
      <c r="I679" s="39" t="s">
        <v>37</v>
      </c>
      <c r="J679" s="18">
        <v>-43808</v>
      </c>
      <c r="K679" s="18">
        <v>801</v>
      </c>
      <c r="L679" s="18">
        <v>627251</v>
      </c>
      <c r="M679" s="18">
        <v>801</v>
      </c>
      <c r="N679" s="39" t="s">
        <v>28</v>
      </c>
      <c r="O679" s="18">
        <v>10498</v>
      </c>
      <c r="P679" s="18">
        <v>946</v>
      </c>
      <c r="Q679" s="18">
        <v>74952970</v>
      </c>
      <c r="R679" s="18">
        <v>860</v>
      </c>
      <c r="S679" s="16">
        <f t="shared" si="63"/>
        <v>74.952969999999993</v>
      </c>
      <c r="T679" s="16">
        <f t="shared" si="65"/>
        <v>69818.212968181644</v>
      </c>
      <c r="U679" s="41">
        <f t="shared" si="64"/>
        <v>8363.3466666666664</v>
      </c>
      <c r="V679" s="18">
        <f t="shared" si="66"/>
        <v>75</v>
      </c>
      <c r="W679" s="154">
        <f t="shared" si="67"/>
        <v>930.90950624242191</v>
      </c>
    </row>
    <row r="680" spans="1:23" ht="16" customHeight="1">
      <c r="A680" s="37"/>
      <c r="B680" s="38" t="str">
        <f t="shared" si="62"/>
        <v>75-Cu</v>
      </c>
      <c r="C680" s="39">
        <v>75</v>
      </c>
      <c r="D680" s="40"/>
      <c r="E680" s="39">
        <v>17</v>
      </c>
      <c r="F680" s="39">
        <v>46</v>
      </c>
      <c r="G680" s="39">
        <v>29</v>
      </c>
      <c r="H680" s="39" t="s">
        <v>90</v>
      </c>
      <c r="I680" s="39" t="s">
        <v>37</v>
      </c>
      <c r="J680" s="18">
        <v>-54306</v>
      </c>
      <c r="K680" s="18">
        <v>503</v>
      </c>
      <c r="L680" s="18">
        <v>636967</v>
      </c>
      <c r="M680" s="18">
        <v>503</v>
      </c>
      <c r="N680" s="39" t="s">
        <v>28</v>
      </c>
      <c r="O680" s="18">
        <v>8162</v>
      </c>
      <c r="P680" s="18">
        <v>508</v>
      </c>
      <c r="Q680" s="18">
        <v>74941700</v>
      </c>
      <c r="R680" s="18">
        <v>540</v>
      </c>
      <c r="S680" s="16">
        <f t="shared" si="63"/>
        <v>74.941699999999997</v>
      </c>
      <c r="T680" s="16">
        <f t="shared" si="65"/>
        <v>69807.715035142406</v>
      </c>
      <c r="U680" s="41">
        <f t="shared" si="64"/>
        <v>8492.8933333333334</v>
      </c>
      <c r="V680" s="18">
        <f t="shared" si="66"/>
        <v>75</v>
      </c>
      <c r="W680" s="154">
        <f t="shared" si="67"/>
        <v>930.76953380189877</v>
      </c>
    </row>
    <row r="681" spans="1:23" ht="16" customHeight="1">
      <c r="A681" s="37"/>
      <c r="B681" s="38" t="str">
        <f t="shared" si="62"/>
        <v>75-Zn</v>
      </c>
      <c r="C681" s="39">
        <v>75</v>
      </c>
      <c r="D681" s="40"/>
      <c r="E681" s="39">
        <v>15</v>
      </c>
      <c r="F681" s="39">
        <v>45</v>
      </c>
      <c r="G681" s="39">
        <v>30</v>
      </c>
      <c r="H681" s="39" t="s">
        <v>91</v>
      </c>
      <c r="I681" s="39" t="s">
        <v>40</v>
      </c>
      <c r="J681" s="18">
        <v>-62468.419000000002</v>
      </c>
      <c r="K681" s="18">
        <v>70.918000000000006</v>
      </c>
      <c r="L681" s="18">
        <v>644347.02800000005</v>
      </c>
      <c r="M681" s="18">
        <v>70.918000000000006</v>
      </c>
      <c r="N681" s="39" t="s">
        <v>28</v>
      </c>
      <c r="O681" s="18">
        <v>5995.7790000000005</v>
      </c>
      <c r="P681" s="18">
        <v>70.587999999999994</v>
      </c>
      <c r="Q681" s="18">
        <v>74932937.378999993</v>
      </c>
      <c r="R681" s="18">
        <v>76.134</v>
      </c>
      <c r="S681" s="16">
        <f t="shared" si="63"/>
        <v>74.932937378999995</v>
      </c>
      <c r="T681" s="16">
        <f t="shared" si="65"/>
        <v>69799.552709631665</v>
      </c>
      <c r="U681" s="41">
        <f t="shared" si="64"/>
        <v>8591.2937066666673</v>
      </c>
      <c r="V681" s="18">
        <f t="shared" si="66"/>
        <v>75</v>
      </c>
      <c r="W681" s="154">
        <f t="shared" si="67"/>
        <v>930.66070279508892</v>
      </c>
    </row>
    <row r="682" spans="1:23" ht="16" customHeight="1">
      <c r="A682" s="37"/>
      <c r="B682" s="38" t="str">
        <f t="shared" si="62"/>
        <v>75-Ga</v>
      </c>
      <c r="C682" s="39">
        <v>75</v>
      </c>
      <c r="D682" s="40"/>
      <c r="E682" s="39">
        <v>13</v>
      </c>
      <c r="F682" s="39">
        <v>44</v>
      </c>
      <c r="G682" s="39">
        <v>31</v>
      </c>
      <c r="H682" s="39" t="s">
        <v>92</v>
      </c>
      <c r="I682" s="39" t="s">
        <v>74</v>
      </c>
      <c r="J682" s="18">
        <v>-68464.198000000004</v>
      </c>
      <c r="K682" s="18">
        <v>6.8310000000000004</v>
      </c>
      <c r="L682" s="18">
        <v>649560.45299999998</v>
      </c>
      <c r="M682" s="18">
        <v>6.8319999999999999</v>
      </c>
      <c r="N682" s="39" t="s">
        <v>28</v>
      </c>
      <c r="O682" s="18">
        <v>3391.71</v>
      </c>
      <c r="P682" s="18">
        <v>6.6890000000000001</v>
      </c>
      <c r="Q682" s="18">
        <v>74926500.644999996</v>
      </c>
      <c r="R682" s="18">
        <v>7.3339999999999996</v>
      </c>
      <c r="S682" s="16">
        <f t="shared" si="63"/>
        <v>74.92650064499999</v>
      </c>
      <c r="T682" s="16">
        <f t="shared" si="65"/>
        <v>69793.556933010244</v>
      </c>
      <c r="U682" s="41">
        <f t="shared" si="64"/>
        <v>8660.8060399999995</v>
      </c>
      <c r="V682" s="18">
        <f t="shared" si="66"/>
        <v>75</v>
      </c>
      <c r="W682" s="154">
        <f t="shared" si="67"/>
        <v>930.58075910680327</v>
      </c>
    </row>
    <row r="683" spans="1:23" ht="16" customHeight="1">
      <c r="A683" s="37"/>
      <c r="B683" s="38" t="str">
        <f t="shared" si="62"/>
        <v>75-Ge</v>
      </c>
      <c r="C683" s="39">
        <v>75</v>
      </c>
      <c r="D683" s="40"/>
      <c r="E683" s="39">
        <v>11</v>
      </c>
      <c r="F683" s="39">
        <v>43</v>
      </c>
      <c r="G683" s="39">
        <v>32</v>
      </c>
      <c r="H683" s="39" t="s">
        <v>93</v>
      </c>
      <c r="I683" s="39" t="s">
        <v>47</v>
      </c>
      <c r="J683" s="18">
        <v>-71855.907999999996</v>
      </c>
      <c r="K683" s="18">
        <v>1.462</v>
      </c>
      <c r="L683" s="18">
        <v>652169.80900000001</v>
      </c>
      <c r="M683" s="18">
        <v>1.466</v>
      </c>
      <c r="N683" s="39" t="s">
        <v>28</v>
      </c>
      <c r="O683" s="18">
        <v>1176.549</v>
      </c>
      <c r="P683" s="18">
        <v>0.95499999999999996</v>
      </c>
      <c r="Q683" s="18">
        <v>74922859.494000003</v>
      </c>
      <c r="R683" s="18">
        <v>1.57</v>
      </c>
      <c r="S683" s="16">
        <f t="shared" si="63"/>
        <v>74.922859494000008</v>
      </c>
      <c r="T683" s="16">
        <f t="shared" si="65"/>
        <v>69790.165224103097</v>
      </c>
      <c r="U683" s="41">
        <f t="shared" si="64"/>
        <v>8695.5974533333338</v>
      </c>
      <c r="V683" s="18">
        <f t="shared" si="66"/>
        <v>75</v>
      </c>
      <c r="W683" s="154">
        <f t="shared" si="67"/>
        <v>930.53553632137459</v>
      </c>
    </row>
    <row r="684" spans="1:23" ht="16" customHeight="1">
      <c r="A684" s="37"/>
      <c r="B684" s="38" t="str">
        <f t="shared" si="62"/>
        <v>75-As</v>
      </c>
      <c r="C684" s="39">
        <v>75</v>
      </c>
      <c r="D684" s="40"/>
      <c r="E684" s="39">
        <v>9</v>
      </c>
      <c r="F684" s="39">
        <v>42</v>
      </c>
      <c r="G684" s="39">
        <v>33</v>
      </c>
      <c r="H684" s="39" t="s">
        <v>94</v>
      </c>
      <c r="I684" s="40"/>
      <c r="J684" s="18">
        <v>-73032.456999999995</v>
      </c>
      <c r="K684" s="18">
        <v>1.649</v>
      </c>
      <c r="L684" s="18">
        <v>652564.005</v>
      </c>
      <c r="M684" s="18">
        <v>1.6519999999999999</v>
      </c>
      <c r="N684" s="39" t="s">
        <v>28</v>
      </c>
      <c r="O684" s="18">
        <v>-863.63900000000001</v>
      </c>
      <c r="P684" s="18">
        <v>0.78100000000000003</v>
      </c>
      <c r="Q684" s="18">
        <v>74921596.416999996</v>
      </c>
      <c r="R684" s="18">
        <v>1.77</v>
      </c>
      <c r="S684" s="16">
        <f t="shared" si="63"/>
        <v>74.921596416999989</v>
      </c>
      <c r="T684" s="16">
        <f t="shared" si="65"/>
        <v>69788.988675942528</v>
      </c>
      <c r="U684" s="41">
        <f t="shared" si="64"/>
        <v>8700.8534</v>
      </c>
      <c r="V684" s="18">
        <f t="shared" si="66"/>
        <v>75</v>
      </c>
      <c r="W684" s="154">
        <f t="shared" si="67"/>
        <v>930.51984901256708</v>
      </c>
    </row>
    <row r="685" spans="1:23" ht="16" customHeight="1">
      <c r="A685" s="37"/>
      <c r="B685" s="38" t="str">
        <f t="shared" si="62"/>
        <v>75-Se</v>
      </c>
      <c r="C685" s="39">
        <v>75</v>
      </c>
      <c r="D685" s="40"/>
      <c r="E685" s="39">
        <v>7</v>
      </c>
      <c r="F685" s="39">
        <v>41</v>
      </c>
      <c r="G685" s="39">
        <v>34</v>
      </c>
      <c r="H685" s="39" t="s">
        <v>98</v>
      </c>
      <c r="I685" s="40"/>
      <c r="J685" s="18">
        <v>-72168.817999999999</v>
      </c>
      <c r="K685" s="18">
        <v>1.5029999999999999</v>
      </c>
      <c r="L685" s="18">
        <v>650918.01300000004</v>
      </c>
      <c r="M685" s="18">
        <v>1.5069999999999999</v>
      </c>
      <c r="N685" s="39" t="s">
        <v>28</v>
      </c>
      <c r="O685" s="18">
        <v>-3030</v>
      </c>
      <c r="P685" s="18">
        <v>13.608000000000001</v>
      </c>
      <c r="Q685" s="18">
        <v>74922523.570999995</v>
      </c>
      <c r="R685" s="18">
        <v>1.6140000000000001</v>
      </c>
      <c r="S685" s="16">
        <f t="shared" si="63"/>
        <v>74.922523570999999</v>
      </c>
      <c r="T685" s="16">
        <f t="shared" si="65"/>
        <v>69789.852313973504</v>
      </c>
      <c r="U685" s="41">
        <f t="shared" si="64"/>
        <v>8678.9068399999996</v>
      </c>
      <c r="V685" s="18">
        <f t="shared" si="66"/>
        <v>75</v>
      </c>
      <c r="W685" s="154">
        <f t="shared" si="67"/>
        <v>930.53136418631334</v>
      </c>
    </row>
    <row r="686" spans="1:23" ht="16" customHeight="1">
      <c r="A686" s="37"/>
      <c r="B686" s="38" t="str">
        <f t="shared" si="62"/>
        <v>75-Br</v>
      </c>
      <c r="C686" s="39">
        <v>75</v>
      </c>
      <c r="D686" s="40"/>
      <c r="E686" s="39">
        <v>5</v>
      </c>
      <c r="F686" s="39">
        <v>40</v>
      </c>
      <c r="G686" s="39">
        <v>35</v>
      </c>
      <c r="H686" s="39" t="s">
        <v>99</v>
      </c>
      <c r="I686" s="39" t="s">
        <v>39</v>
      </c>
      <c r="J686" s="18">
        <v>-69138.817999999999</v>
      </c>
      <c r="K686" s="18">
        <v>13.691000000000001</v>
      </c>
      <c r="L686" s="18">
        <v>647105.65899999999</v>
      </c>
      <c r="M686" s="18">
        <v>13.691000000000001</v>
      </c>
      <c r="N686" s="39" t="s">
        <v>28</v>
      </c>
      <c r="O686" s="18">
        <v>-4897.2209999999995</v>
      </c>
      <c r="P686" s="18">
        <v>20.657</v>
      </c>
      <c r="Q686" s="18">
        <v>74925776.409999996</v>
      </c>
      <c r="R686" s="18">
        <v>14.698</v>
      </c>
      <c r="S686" s="16">
        <f t="shared" si="63"/>
        <v>74.925776409999997</v>
      </c>
      <c r="T686" s="16">
        <f t="shared" si="65"/>
        <v>69792.882312732108</v>
      </c>
      <c r="U686" s="41">
        <f t="shared" si="64"/>
        <v>8628.0754533333329</v>
      </c>
      <c r="V686" s="18">
        <f t="shared" si="66"/>
        <v>75</v>
      </c>
      <c r="W686" s="154">
        <f t="shared" si="67"/>
        <v>930.57176416976142</v>
      </c>
    </row>
    <row r="687" spans="1:23" ht="16" customHeight="1">
      <c r="A687" s="37"/>
      <c r="B687" s="38" t="str">
        <f t="shared" si="62"/>
        <v>75-Kr</v>
      </c>
      <c r="C687" s="39">
        <v>75</v>
      </c>
      <c r="D687" s="40"/>
      <c r="E687" s="39">
        <v>3</v>
      </c>
      <c r="F687" s="39">
        <v>39</v>
      </c>
      <c r="G687" s="39">
        <v>36</v>
      </c>
      <c r="H687" s="39" t="s">
        <v>100</v>
      </c>
      <c r="I687" s="39" t="s">
        <v>42</v>
      </c>
      <c r="J687" s="18">
        <v>-64241.597000000002</v>
      </c>
      <c r="K687" s="18">
        <v>15.481</v>
      </c>
      <c r="L687" s="18">
        <v>641426.08499999996</v>
      </c>
      <c r="M687" s="18">
        <v>15.481</v>
      </c>
      <c r="N687" s="39" t="s">
        <v>28</v>
      </c>
      <c r="O687" s="18">
        <v>-7019.183</v>
      </c>
      <c r="P687" s="18">
        <v>17.228000000000002</v>
      </c>
      <c r="Q687" s="18">
        <v>74931033.794</v>
      </c>
      <c r="R687" s="18">
        <v>16.62</v>
      </c>
      <c r="S687" s="16">
        <f t="shared" si="63"/>
        <v>74.931033794000001</v>
      </c>
      <c r="T687" s="16">
        <f t="shared" si="65"/>
        <v>69797.779532358865</v>
      </c>
      <c r="U687" s="41">
        <f t="shared" si="64"/>
        <v>8552.3477999999996</v>
      </c>
      <c r="V687" s="18">
        <f t="shared" si="66"/>
        <v>75</v>
      </c>
      <c r="W687" s="154">
        <f t="shared" si="67"/>
        <v>930.63706043145157</v>
      </c>
    </row>
    <row r="688" spans="1:23" ht="16" customHeight="1">
      <c r="A688" s="37"/>
      <c r="B688" s="38" t="str">
        <f t="shared" si="62"/>
        <v>75-Rb</v>
      </c>
      <c r="C688" s="39">
        <v>75</v>
      </c>
      <c r="D688" s="40"/>
      <c r="E688" s="39">
        <v>1</v>
      </c>
      <c r="F688" s="39">
        <v>38</v>
      </c>
      <c r="G688" s="39">
        <v>37</v>
      </c>
      <c r="H688" s="39" t="s">
        <v>101</v>
      </c>
      <c r="I688" s="40"/>
      <c r="J688" s="18">
        <v>-57222.413999999997</v>
      </c>
      <c r="K688" s="18">
        <v>7.7309999999999999</v>
      </c>
      <c r="L688" s="18">
        <v>633624.54799999995</v>
      </c>
      <c r="M688" s="18">
        <v>7.7309999999999999</v>
      </c>
      <c r="N688" s="39" t="s">
        <v>28</v>
      </c>
      <c r="O688" s="18">
        <v>-10573</v>
      </c>
      <c r="P688" s="18">
        <v>298</v>
      </c>
      <c r="Q688" s="18">
        <v>74938569.199000001</v>
      </c>
      <c r="R688" s="18">
        <v>8.2989999999999995</v>
      </c>
      <c r="S688" s="16">
        <f t="shared" si="63"/>
        <v>74.938569199</v>
      </c>
      <c r="T688" s="16">
        <f t="shared" si="65"/>
        <v>69804.79871400159</v>
      </c>
      <c r="U688" s="41">
        <f t="shared" si="64"/>
        <v>8448.3273066666661</v>
      </c>
      <c r="V688" s="18">
        <f t="shared" si="66"/>
        <v>75</v>
      </c>
      <c r="W688" s="154">
        <f t="shared" si="67"/>
        <v>930.73064952002119</v>
      </c>
    </row>
    <row r="689" spans="1:23" ht="16" customHeight="1">
      <c r="A689" s="37"/>
      <c r="B689" s="38" t="str">
        <f t="shared" si="62"/>
        <v>75-Sr</v>
      </c>
      <c r="C689" s="39">
        <v>75</v>
      </c>
      <c r="D689" s="40"/>
      <c r="E689" s="39">
        <v>-1</v>
      </c>
      <c r="F689" s="39">
        <v>37</v>
      </c>
      <c r="G689" s="39">
        <v>38</v>
      </c>
      <c r="H689" s="39" t="s">
        <v>102</v>
      </c>
      <c r="I689" s="39" t="s">
        <v>37</v>
      </c>
      <c r="J689" s="18">
        <v>-46649</v>
      </c>
      <c r="K689" s="18">
        <v>298</v>
      </c>
      <c r="L689" s="18">
        <v>622269</v>
      </c>
      <c r="M689" s="18">
        <v>298</v>
      </c>
      <c r="N689" s="39" t="s">
        <v>28</v>
      </c>
      <c r="O689" s="18" t="s">
        <v>30</v>
      </c>
      <c r="P689" s="42"/>
      <c r="Q689" s="18">
        <v>74949920</v>
      </c>
      <c r="R689" s="18">
        <v>320</v>
      </c>
      <c r="S689" s="16">
        <f t="shared" si="63"/>
        <v>74.949920000000006</v>
      </c>
      <c r="T689" s="16">
        <f t="shared" si="65"/>
        <v>69815.371912656396</v>
      </c>
      <c r="U689" s="41">
        <f t="shared" si="64"/>
        <v>8296.92</v>
      </c>
      <c r="V689" s="18">
        <f t="shared" si="66"/>
        <v>75</v>
      </c>
      <c r="W689" s="154">
        <f t="shared" si="67"/>
        <v>930.87162550208529</v>
      </c>
    </row>
    <row r="690" spans="1:23" ht="16" customHeight="1">
      <c r="A690" s="37"/>
      <c r="B690" s="38" t="str">
        <f t="shared" si="62"/>
        <v>76-Ni</v>
      </c>
      <c r="C690" s="39">
        <v>76</v>
      </c>
      <c r="D690" s="39">
        <v>0</v>
      </c>
      <c r="E690" s="39">
        <v>20</v>
      </c>
      <c r="F690" s="39">
        <v>48</v>
      </c>
      <c r="G690" s="39">
        <v>28</v>
      </c>
      <c r="H690" s="39" t="s">
        <v>88</v>
      </c>
      <c r="I690" s="39" t="s">
        <v>37</v>
      </c>
      <c r="J690" s="18">
        <v>-41610</v>
      </c>
      <c r="K690" s="18">
        <v>904</v>
      </c>
      <c r="L690" s="18">
        <v>633124</v>
      </c>
      <c r="M690" s="18">
        <v>904</v>
      </c>
      <c r="N690" s="39" t="s">
        <v>28</v>
      </c>
      <c r="O690" s="18">
        <v>8700</v>
      </c>
      <c r="P690" s="18">
        <v>1082</v>
      </c>
      <c r="Q690" s="18">
        <v>75955330</v>
      </c>
      <c r="R690" s="18">
        <v>970</v>
      </c>
      <c r="S690" s="16">
        <f t="shared" si="63"/>
        <v>75.955330000000004</v>
      </c>
      <c r="T690" s="16">
        <f t="shared" si="65"/>
        <v>70751.904907951161</v>
      </c>
      <c r="U690" s="41">
        <f t="shared" si="64"/>
        <v>8330.5789473684217</v>
      </c>
      <c r="V690" s="18">
        <f t="shared" si="66"/>
        <v>76</v>
      </c>
      <c r="W690" s="154">
        <f t="shared" si="67"/>
        <v>930.94611720988371</v>
      </c>
    </row>
    <row r="691" spans="1:23" ht="16" customHeight="1">
      <c r="A691" s="37"/>
      <c r="B691" s="38" t="str">
        <f t="shared" si="62"/>
        <v>76-Cu</v>
      </c>
      <c r="C691" s="39">
        <v>76</v>
      </c>
      <c r="D691" s="40"/>
      <c r="E691" s="39">
        <v>18</v>
      </c>
      <c r="F691" s="39">
        <v>47</v>
      </c>
      <c r="G691" s="39">
        <v>29</v>
      </c>
      <c r="H691" s="39" t="s">
        <v>90</v>
      </c>
      <c r="I691" s="39" t="s">
        <v>37</v>
      </c>
      <c r="J691" s="18">
        <v>-50310</v>
      </c>
      <c r="K691" s="18">
        <v>596</v>
      </c>
      <c r="L691" s="18">
        <v>641042</v>
      </c>
      <c r="M691" s="18">
        <v>596</v>
      </c>
      <c r="N691" s="39" t="s">
        <v>28</v>
      </c>
      <c r="O691" s="18">
        <v>11733</v>
      </c>
      <c r="P691" s="18">
        <v>608</v>
      </c>
      <c r="Q691" s="18">
        <v>75945990</v>
      </c>
      <c r="R691" s="18">
        <v>640</v>
      </c>
      <c r="S691" s="16">
        <f t="shared" si="63"/>
        <v>75.945989999999995</v>
      </c>
      <c r="T691" s="16">
        <f t="shared" si="65"/>
        <v>70743.204757588566</v>
      </c>
      <c r="U691" s="41">
        <f t="shared" si="64"/>
        <v>8434.7631578947367</v>
      </c>
      <c r="V691" s="18">
        <f t="shared" si="66"/>
        <v>76</v>
      </c>
      <c r="W691" s="154">
        <f t="shared" si="67"/>
        <v>930.83164154721794</v>
      </c>
    </row>
    <row r="692" spans="1:23" ht="16" customHeight="1">
      <c r="A692" s="37"/>
      <c r="B692" s="38" t="str">
        <f t="shared" si="62"/>
        <v>76-Zn</v>
      </c>
      <c r="C692" s="39">
        <v>76</v>
      </c>
      <c r="D692" s="40"/>
      <c r="E692" s="39">
        <v>16</v>
      </c>
      <c r="F692" s="39">
        <v>46</v>
      </c>
      <c r="G692" s="39">
        <v>30</v>
      </c>
      <c r="H692" s="39" t="s">
        <v>91</v>
      </c>
      <c r="I692" s="39" t="s">
        <v>40</v>
      </c>
      <c r="J692" s="18">
        <v>-62042.887999999999</v>
      </c>
      <c r="K692" s="18">
        <v>120.425</v>
      </c>
      <c r="L692" s="18">
        <v>651992.81900000002</v>
      </c>
      <c r="M692" s="18">
        <v>120.425</v>
      </c>
      <c r="N692" s="39" t="s">
        <v>28</v>
      </c>
      <c r="O692" s="18">
        <v>4160</v>
      </c>
      <c r="P692" s="18">
        <v>80</v>
      </c>
      <c r="Q692" s="18">
        <v>75933394.207000002</v>
      </c>
      <c r="R692" s="18">
        <v>129.28200000000001</v>
      </c>
      <c r="S692" s="16">
        <f t="shared" si="63"/>
        <v>75.933394207000006</v>
      </c>
      <c r="T692" s="16">
        <f t="shared" si="65"/>
        <v>70731.471856835255</v>
      </c>
      <c r="U692" s="41">
        <f t="shared" si="64"/>
        <v>8578.8528815789468</v>
      </c>
      <c r="V692" s="18">
        <f t="shared" si="66"/>
        <v>76</v>
      </c>
      <c r="W692" s="154">
        <f t="shared" si="67"/>
        <v>930.67726127414812</v>
      </c>
    </row>
    <row r="693" spans="1:23" ht="16" customHeight="1">
      <c r="A693" s="37"/>
      <c r="B693" s="38" t="str">
        <f t="shared" si="62"/>
        <v>76-Ga</v>
      </c>
      <c r="C693" s="39">
        <v>76</v>
      </c>
      <c r="D693" s="40"/>
      <c r="E693" s="39">
        <v>14</v>
      </c>
      <c r="F693" s="39">
        <v>45</v>
      </c>
      <c r="G693" s="39">
        <v>31</v>
      </c>
      <c r="H693" s="39" t="s">
        <v>92</v>
      </c>
      <c r="I693" s="39" t="s">
        <v>40</v>
      </c>
      <c r="J693" s="18">
        <v>-66202.888000000006</v>
      </c>
      <c r="K693" s="18">
        <v>90.012</v>
      </c>
      <c r="L693" s="18">
        <v>655370.46600000001</v>
      </c>
      <c r="M693" s="18">
        <v>90.012</v>
      </c>
      <c r="N693" s="39" t="s">
        <v>28</v>
      </c>
      <c r="O693" s="18">
        <v>7010</v>
      </c>
      <c r="P693" s="18">
        <v>90</v>
      </c>
      <c r="Q693" s="18">
        <v>75928928.261999995</v>
      </c>
      <c r="R693" s="18">
        <v>96.632000000000005</v>
      </c>
      <c r="S693" s="16">
        <f t="shared" si="63"/>
        <v>75.928928261999999</v>
      </c>
      <c r="T693" s="16">
        <f t="shared" si="65"/>
        <v>70727.311857583525</v>
      </c>
      <c r="U693" s="41">
        <f t="shared" si="64"/>
        <v>8623.295605263158</v>
      </c>
      <c r="V693" s="18">
        <f t="shared" si="66"/>
        <v>76</v>
      </c>
      <c r="W693" s="154">
        <f t="shared" si="67"/>
        <v>930.62252444188846</v>
      </c>
    </row>
    <row r="694" spans="1:23" ht="16" customHeight="1">
      <c r="A694" s="37"/>
      <c r="B694" s="38" t="str">
        <f t="shared" si="62"/>
        <v>76-Ge</v>
      </c>
      <c r="C694" s="39">
        <v>76</v>
      </c>
      <c r="D694" s="40"/>
      <c r="E694" s="39">
        <v>12</v>
      </c>
      <c r="F694" s="39">
        <v>44</v>
      </c>
      <c r="G694" s="39">
        <v>32</v>
      </c>
      <c r="H694" s="39" t="s">
        <v>93</v>
      </c>
      <c r="I694" s="40"/>
      <c r="J694" s="18">
        <v>-73212.888000000006</v>
      </c>
      <c r="K694" s="18">
        <v>1.4730000000000001</v>
      </c>
      <c r="L694" s="18">
        <v>661598.11199999996</v>
      </c>
      <c r="M694" s="18">
        <v>1.4770000000000001</v>
      </c>
      <c r="N694" s="39" t="s">
        <v>28</v>
      </c>
      <c r="O694" s="18">
        <v>-923.31299999999999</v>
      </c>
      <c r="P694" s="18">
        <v>0.90600000000000003</v>
      </c>
      <c r="Q694" s="18">
        <v>75921402.716000006</v>
      </c>
      <c r="R694" s="18">
        <v>1.581</v>
      </c>
      <c r="S694" s="16">
        <f t="shared" si="63"/>
        <v>75.921402716000003</v>
      </c>
      <c r="T694" s="16">
        <f t="shared" si="65"/>
        <v>70720.301859536354</v>
      </c>
      <c r="U694" s="41">
        <f t="shared" si="64"/>
        <v>8705.2383157894728</v>
      </c>
      <c r="V694" s="18">
        <f t="shared" si="66"/>
        <v>76</v>
      </c>
      <c r="W694" s="154">
        <f t="shared" si="67"/>
        <v>930.53028762547831</v>
      </c>
    </row>
    <row r="695" spans="1:23" ht="16" customHeight="1">
      <c r="A695" s="37"/>
      <c r="B695" s="38" t="str">
        <f t="shared" si="62"/>
        <v>76-As</v>
      </c>
      <c r="C695" s="39">
        <v>76</v>
      </c>
      <c r="D695" s="40"/>
      <c r="E695" s="39">
        <v>10</v>
      </c>
      <c r="F695" s="39">
        <v>43</v>
      </c>
      <c r="G695" s="39">
        <v>33</v>
      </c>
      <c r="H695" s="39" t="s">
        <v>94</v>
      </c>
      <c r="I695" s="40"/>
      <c r="J695" s="18">
        <v>-72289.574999999997</v>
      </c>
      <c r="K695" s="18">
        <v>1.65</v>
      </c>
      <c r="L695" s="18">
        <v>659892.446</v>
      </c>
      <c r="M695" s="18">
        <v>1.653</v>
      </c>
      <c r="N695" s="39" t="s">
        <v>28</v>
      </c>
      <c r="O695" s="18">
        <v>2961.9879999999998</v>
      </c>
      <c r="P695" s="18">
        <v>0.80200000000000005</v>
      </c>
      <c r="Q695" s="18">
        <v>75922393.932999998</v>
      </c>
      <c r="R695" s="18">
        <v>1.7709999999999999</v>
      </c>
      <c r="S695" s="16">
        <f t="shared" si="63"/>
        <v>75.922393932999995</v>
      </c>
      <c r="T695" s="16">
        <f t="shared" si="65"/>
        <v>70721.225171842758</v>
      </c>
      <c r="U695" s="41">
        <f t="shared" si="64"/>
        <v>8682.7953421052625</v>
      </c>
      <c r="V695" s="18">
        <f t="shared" si="66"/>
        <v>76</v>
      </c>
      <c r="W695" s="154">
        <f t="shared" si="67"/>
        <v>930.54243647161525</v>
      </c>
    </row>
    <row r="696" spans="1:23" ht="16" customHeight="1">
      <c r="A696" s="37"/>
      <c r="B696" s="38" t="str">
        <f t="shared" si="62"/>
        <v>76-Se</v>
      </c>
      <c r="C696" s="39">
        <v>76</v>
      </c>
      <c r="D696" s="40"/>
      <c r="E696" s="39">
        <v>8</v>
      </c>
      <c r="F696" s="39">
        <v>42</v>
      </c>
      <c r="G696" s="39">
        <v>34</v>
      </c>
      <c r="H696" s="39" t="s">
        <v>98</v>
      </c>
      <c r="I696" s="40"/>
      <c r="J696" s="18">
        <v>-75251.562999999995</v>
      </c>
      <c r="K696" s="18">
        <v>1.48</v>
      </c>
      <c r="L696" s="18">
        <v>662072.08100000001</v>
      </c>
      <c r="M696" s="18">
        <v>1.4830000000000001</v>
      </c>
      <c r="N696" s="39" t="s">
        <v>28</v>
      </c>
      <c r="O696" s="18">
        <v>-4962.875</v>
      </c>
      <c r="P696" s="18">
        <v>9.3219999999999992</v>
      </c>
      <c r="Q696" s="18">
        <v>75919214.106999993</v>
      </c>
      <c r="R696" s="18">
        <v>1.589</v>
      </c>
      <c r="S696" s="16">
        <f t="shared" si="63"/>
        <v>75.919214106999988</v>
      </c>
      <c r="T696" s="16">
        <f t="shared" si="65"/>
        <v>70718.263184227457</v>
      </c>
      <c r="U696" s="41">
        <f t="shared" si="64"/>
        <v>8711.4747499999994</v>
      </c>
      <c r="V696" s="18">
        <f t="shared" si="66"/>
        <v>76</v>
      </c>
      <c r="W696" s="154">
        <f t="shared" si="67"/>
        <v>930.50346295036127</v>
      </c>
    </row>
    <row r="697" spans="1:23" ht="16" customHeight="1">
      <c r="A697" s="37"/>
      <c r="B697" s="38" t="str">
        <f t="shared" si="62"/>
        <v>76-Br</v>
      </c>
      <c r="C697" s="39">
        <v>76</v>
      </c>
      <c r="D697" s="40"/>
      <c r="E697" s="39">
        <v>6</v>
      </c>
      <c r="F697" s="39">
        <v>41</v>
      </c>
      <c r="G697" s="39">
        <v>35</v>
      </c>
      <c r="H697" s="39" t="s">
        <v>99</v>
      </c>
      <c r="I697" s="39" t="s">
        <v>39</v>
      </c>
      <c r="J697" s="18">
        <v>-70288.687999999995</v>
      </c>
      <c r="K697" s="18">
        <v>9.4390000000000001</v>
      </c>
      <c r="L697" s="18">
        <v>656326.85199999996</v>
      </c>
      <c r="M697" s="18">
        <v>9.4390000000000001</v>
      </c>
      <c r="N697" s="39" t="s">
        <v>28</v>
      </c>
      <c r="O697" s="18">
        <v>-1309.9880000000001</v>
      </c>
      <c r="P697" s="18">
        <v>14.198</v>
      </c>
      <c r="Q697" s="18">
        <v>75924541.974000007</v>
      </c>
      <c r="R697" s="18">
        <v>10.132999999999999</v>
      </c>
      <c r="S697" s="16">
        <f t="shared" si="63"/>
        <v>75.924541974000007</v>
      </c>
      <c r="T697" s="16">
        <f t="shared" si="65"/>
        <v>70723.226058318687</v>
      </c>
      <c r="U697" s="41">
        <f t="shared" si="64"/>
        <v>8635.8796315789459</v>
      </c>
      <c r="V697" s="18">
        <f t="shared" si="66"/>
        <v>76</v>
      </c>
      <c r="W697" s="154">
        <f t="shared" si="67"/>
        <v>930.56876392524589</v>
      </c>
    </row>
    <row r="698" spans="1:23" ht="16" customHeight="1">
      <c r="A698" s="37"/>
      <c r="B698" s="38" t="str">
        <f t="shared" si="62"/>
        <v>76-Kr</v>
      </c>
      <c r="C698" s="39">
        <v>76</v>
      </c>
      <c r="D698" s="40"/>
      <c r="E698" s="39">
        <v>4</v>
      </c>
      <c r="F698" s="39">
        <v>40</v>
      </c>
      <c r="G698" s="39">
        <v>36</v>
      </c>
      <c r="H698" s="39" t="s">
        <v>100</v>
      </c>
      <c r="I698" s="39" t="s">
        <v>62</v>
      </c>
      <c r="J698" s="18">
        <v>-68978.7</v>
      </c>
      <c r="K698" s="18">
        <v>10.625</v>
      </c>
      <c r="L698" s="18">
        <v>654234.51100000006</v>
      </c>
      <c r="M698" s="18">
        <v>10.625999999999999</v>
      </c>
      <c r="N698" s="39" t="s">
        <v>28</v>
      </c>
      <c r="O698" s="18">
        <v>-8498.1530000000002</v>
      </c>
      <c r="P698" s="18">
        <v>13.03</v>
      </c>
      <c r="Q698" s="18">
        <v>75925948.304000005</v>
      </c>
      <c r="R698" s="18">
        <v>11.407</v>
      </c>
      <c r="S698" s="16">
        <f t="shared" si="63"/>
        <v>75.925948304000002</v>
      </c>
      <c r="T698" s="16">
        <f t="shared" si="65"/>
        <v>70724.536045734043</v>
      </c>
      <c r="U698" s="41">
        <f t="shared" si="64"/>
        <v>8608.3488289473698</v>
      </c>
      <c r="V698" s="18">
        <f t="shared" si="66"/>
        <v>76</v>
      </c>
      <c r="W698" s="154">
        <f t="shared" si="67"/>
        <v>930.58600060176377</v>
      </c>
    </row>
    <row r="699" spans="1:23" ht="16" customHeight="1">
      <c r="A699" s="37"/>
      <c r="B699" s="38" t="str">
        <f t="shared" si="62"/>
        <v>76-Rb</v>
      </c>
      <c r="C699" s="39">
        <v>76</v>
      </c>
      <c r="D699" s="40"/>
      <c r="E699" s="39">
        <v>2</v>
      </c>
      <c r="F699" s="39">
        <v>39</v>
      </c>
      <c r="G699" s="39">
        <v>37</v>
      </c>
      <c r="H699" s="39" t="s">
        <v>101</v>
      </c>
      <c r="I699" s="40"/>
      <c r="J699" s="18">
        <v>-60480.546999999999</v>
      </c>
      <c r="K699" s="18">
        <v>7.7169999999999996</v>
      </c>
      <c r="L699" s="18">
        <v>644954.005</v>
      </c>
      <c r="M699" s="18">
        <v>7.7169999999999996</v>
      </c>
      <c r="N699" s="39" t="s">
        <v>28</v>
      </c>
      <c r="O699" s="18">
        <v>-6091</v>
      </c>
      <c r="P699" s="18">
        <v>298</v>
      </c>
      <c r="Q699" s="18">
        <v>75935071.447999999</v>
      </c>
      <c r="R699" s="18">
        <v>8.2840000000000007</v>
      </c>
      <c r="S699" s="16">
        <f t="shared" si="63"/>
        <v>75.935071448000002</v>
      </c>
      <c r="T699" s="16">
        <f t="shared" si="65"/>
        <v>70733.034196117296</v>
      </c>
      <c r="U699" s="41">
        <f t="shared" si="64"/>
        <v>8486.2369078947377</v>
      </c>
      <c r="V699" s="18">
        <f t="shared" si="66"/>
        <v>76</v>
      </c>
      <c r="W699" s="154">
        <f t="shared" si="67"/>
        <v>930.69781836996447</v>
      </c>
    </row>
    <row r="700" spans="1:23" ht="16" customHeight="1">
      <c r="A700" s="37"/>
      <c r="B700" s="38" t="str">
        <f t="shared" si="62"/>
        <v>76-Sr</v>
      </c>
      <c r="C700" s="39">
        <v>76</v>
      </c>
      <c r="D700" s="40"/>
      <c r="E700" s="39">
        <v>0</v>
      </c>
      <c r="F700" s="39">
        <v>38</v>
      </c>
      <c r="G700" s="39">
        <v>38</v>
      </c>
      <c r="H700" s="39" t="s">
        <v>102</v>
      </c>
      <c r="I700" s="39" t="s">
        <v>37</v>
      </c>
      <c r="J700" s="18">
        <v>-54390</v>
      </c>
      <c r="K700" s="18">
        <v>298</v>
      </c>
      <c r="L700" s="18">
        <v>638081</v>
      </c>
      <c r="M700" s="18">
        <v>298</v>
      </c>
      <c r="N700" s="39" t="s">
        <v>28</v>
      </c>
      <c r="O700" s="18" t="s">
        <v>30</v>
      </c>
      <c r="P700" s="42"/>
      <c r="Q700" s="18">
        <v>75941610</v>
      </c>
      <c r="R700" s="18">
        <v>320</v>
      </c>
      <c r="S700" s="16">
        <f t="shared" si="63"/>
        <v>75.941609999999997</v>
      </c>
      <c r="T700" s="16">
        <f t="shared" si="65"/>
        <v>70739.12481555558</v>
      </c>
      <c r="U700" s="41">
        <f t="shared" si="64"/>
        <v>8395.8026315789466</v>
      </c>
      <c r="V700" s="18">
        <f t="shared" si="66"/>
        <v>76</v>
      </c>
      <c r="W700" s="154">
        <f t="shared" si="67"/>
        <v>930.77795809941551</v>
      </c>
    </row>
    <row r="701" spans="1:23" ht="16" customHeight="1">
      <c r="A701" s="37"/>
      <c r="B701" s="38" t="str">
        <f t="shared" si="62"/>
        <v>77-Ni</v>
      </c>
      <c r="C701" s="39">
        <v>77</v>
      </c>
      <c r="D701" s="39">
        <v>0</v>
      </c>
      <c r="E701" s="39">
        <v>21</v>
      </c>
      <c r="F701" s="39">
        <v>49</v>
      </c>
      <c r="G701" s="39">
        <v>28</v>
      </c>
      <c r="H701" s="39" t="s">
        <v>88</v>
      </c>
      <c r="I701" s="39" t="s">
        <v>37</v>
      </c>
      <c r="J701" s="18">
        <v>-36487</v>
      </c>
      <c r="K701" s="18">
        <v>997</v>
      </c>
      <c r="L701" s="18">
        <v>636073</v>
      </c>
      <c r="M701" s="18">
        <v>997</v>
      </c>
      <c r="N701" s="39" t="s">
        <v>28</v>
      </c>
      <c r="O701" s="18">
        <v>11998</v>
      </c>
      <c r="P701" s="18">
        <v>1217</v>
      </c>
      <c r="Q701" s="18">
        <v>76960830</v>
      </c>
      <c r="R701" s="18">
        <v>1070</v>
      </c>
      <c r="S701" s="16">
        <f t="shared" si="63"/>
        <v>76.960830000000001</v>
      </c>
      <c r="T701" s="16">
        <f t="shared" si="65"/>
        <v>71688.521737671283</v>
      </c>
      <c r="U701" s="41">
        <f t="shared" si="64"/>
        <v>8260.6883116883109</v>
      </c>
      <c r="V701" s="18">
        <f t="shared" si="66"/>
        <v>77</v>
      </c>
      <c r="W701" s="154">
        <f t="shared" si="67"/>
        <v>931.01976282689975</v>
      </c>
    </row>
    <row r="702" spans="1:23" ht="16" customHeight="1">
      <c r="A702" s="37"/>
      <c r="B702" s="38" t="str">
        <f t="shared" si="62"/>
        <v>77-Cu</v>
      </c>
      <c r="C702" s="39">
        <v>77</v>
      </c>
      <c r="D702" s="40"/>
      <c r="E702" s="39">
        <v>19</v>
      </c>
      <c r="F702" s="39">
        <v>48</v>
      </c>
      <c r="G702" s="39">
        <v>29</v>
      </c>
      <c r="H702" s="39" t="s">
        <v>90</v>
      </c>
      <c r="I702" s="39" t="s">
        <v>37</v>
      </c>
      <c r="J702" s="18">
        <v>-48484</v>
      </c>
      <c r="K702" s="18">
        <v>699</v>
      </c>
      <c r="L702" s="18">
        <v>647288</v>
      </c>
      <c r="M702" s="18">
        <v>699</v>
      </c>
      <c r="N702" s="39" t="s">
        <v>28</v>
      </c>
      <c r="O702" s="18">
        <v>10120</v>
      </c>
      <c r="P702" s="18">
        <v>711</v>
      </c>
      <c r="Q702" s="18">
        <v>76947950</v>
      </c>
      <c r="R702" s="18">
        <v>750</v>
      </c>
      <c r="S702" s="16">
        <f t="shared" si="63"/>
        <v>76.947950000000006</v>
      </c>
      <c r="T702" s="16">
        <f t="shared" si="65"/>
        <v>71676.52409991216</v>
      </c>
      <c r="U702" s="41">
        <f t="shared" si="64"/>
        <v>8406.3376623376626</v>
      </c>
      <c r="V702" s="18">
        <f t="shared" si="66"/>
        <v>77</v>
      </c>
      <c r="W702" s="154">
        <f t="shared" si="67"/>
        <v>930.86394934950852</v>
      </c>
    </row>
    <row r="703" spans="1:23" ht="16" customHeight="1">
      <c r="A703" s="37"/>
      <c r="B703" s="38" t="str">
        <f t="shared" si="62"/>
        <v>77-Zn</v>
      </c>
      <c r="C703" s="39">
        <v>77</v>
      </c>
      <c r="D703" s="40"/>
      <c r="E703" s="39">
        <v>17</v>
      </c>
      <c r="F703" s="39">
        <v>47</v>
      </c>
      <c r="G703" s="39">
        <v>30</v>
      </c>
      <c r="H703" s="39" t="s">
        <v>91</v>
      </c>
      <c r="I703" s="39" t="s">
        <v>40</v>
      </c>
      <c r="J703" s="18">
        <v>-58604.137999999999</v>
      </c>
      <c r="K703" s="18">
        <v>134.17699999999999</v>
      </c>
      <c r="L703" s="18">
        <v>656625.39199999999</v>
      </c>
      <c r="M703" s="18">
        <v>134.17699999999999</v>
      </c>
      <c r="N703" s="39" t="s">
        <v>28</v>
      </c>
      <c r="O703" s="18">
        <v>7270</v>
      </c>
      <c r="P703" s="18">
        <v>120</v>
      </c>
      <c r="Q703" s="18">
        <v>76937085.856999993</v>
      </c>
      <c r="R703" s="18">
        <v>144.04499999999999</v>
      </c>
      <c r="S703" s="16">
        <f t="shared" si="63"/>
        <v>76.937085857</v>
      </c>
      <c r="T703" s="16">
        <f t="shared" si="65"/>
        <v>71666.404220076962</v>
      </c>
      <c r="U703" s="41">
        <f t="shared" si="64"/>
        <v>8527.6024935064943</v>
      </c>
      <c r="V703" s="18">
        <f t="shared" si="66"/>
        <v>77</v>
      </c>
      <c r="W703" s="154">
        <f t="shared" si="67"/>
        <v>930.73252233866185</v>
      </c>
    </row>
    <row r="704" spans="1:23" ht="16" customHeight="1">
      <c r="A704" s="37"/>
      <c r="B704" s="38" t="str">
        <f t="shared" si="62"/>
        <v>77-Ga</v>
      </c>
      <c r="C704" s="39">
        <v>77</v>
      </c>
      <c r="D704" s="40"/>
      <c r="E704" s="39">
        <v>15</v>
      </c>
      <c r="F704" s="39">
        <v>46</v>
      </c>
      <c r="G704" s="39">
        <v>31</v>
      </c>
      <c r="H704" s="39" t="s">
        <v>92</v>
      </c>
      <c r="I704" s="39" t="s">
        <v>40</v>
      </c>
      <c r="J704" s="18">
        <v>-65874.138000000006</v>
      </c>
      <c r="K704" s="18">
        <v>60.027999999999999</v>
      </c>
      <c r="L704" s="18">
        <v>663113.03899999999</v>
      </c>
      <c r="M704" s="18">
        <v>60.027999999999999</v>
      </c>
      <c r="N704" s="39" t="s">
        <v>28</v>
      </c>
      <c r="O704" s="18">
        <v>5340</v>
      </c>
      <c r="P704" s="18">
        <v>60</v>
      </c>
      <c r="Q704" s="18">
        <v>76929281.188999996</v>
      </c>
      <c r="R704" s="18">
        <v>64.442999999999998</v>
      </c>
      <c r="S704" s="16">
        <f t="shared" si="63"/>
        <v>76.929281188999994</v>
      </c>
      <c r="T704" s="16">
        <f t="shared" si="65"/>
        <v>71659.134221669025</v>
      </c>
      <c r="U704" s="41">
        <f t="shared" si="64"/>
        <v>8611.8576493506498</v>
      </c>
      <c r="V704" s="18">
        <f t="shared" si="66"/>
        <v>77</v>
      </c>
      <c r="W704" s="154">
        <f t="shared" si="67"/>
        <v>930.63810677492245</v>
      </c>
    </row>
    <row r="705" spans="1:23" ht="16" customHeight="1">
      <c r="A705" s="37"/>
      <c r="B705" s="38" t="str">
        <f t="shared" si="62"/>
        <v>77-Ge</v>
      </c>
      <c r="C705" s="39">
        <v>77</v>
      </c>
      <c r="D705" s="40"/>
      <c r="E705" s="39">
        <v>13</v>
      </c>
      <c r="F705" s="39">
        <v>45</v>
      </c>
      <c r="G705" s="39">
        <v>32</v>
      </c>
      <c r="H705" s="39" t="s">
        <v>93</v>
      </c>
      <c r="I705" s="39" t="s">
        <v>47</v>
      </c>
      <c r="J705" s="18">
        <v>-71214.138000000006</v>
      </c>
      <c r="K705" s="18">
        <v>1.8320000000000001</v>
      </c>
      <c r="L705" s="18">
        <v>667670.68500000006</v>
      </c>
      <c r="M705" s="18">
        <v>1.835</v>
      </c>
      <c r="N705" s="39" t="s">
        <v>28</v>
      </c>
      <c r="O705" s="18">
        <v>2702.04</v>
      </c>
      <c r="P705" s="18">
        <v>2.081</v>
      </c>
      <c r="Q705" s="18">
        <v>76923548.461999997</v>
      </c>
      <c r="R705" s="18">
        <v>1.9670000000000001</v>
      </c>
      <c r="S705" s="16">
        <f t="shared" si="63"/>
        <v>76.923548461999999</v>
      </c>
      <c r="T705" s="16">
        <f t="shared" si="65"/>
        <v>71653.79422307291</v>
      </c>
      <c r="U705" s="41">
        <f t="shared" si="64"/>
        <v>8671.0478571428575</v>
      </c>
      <c r="V705" s="18">
        <f t="shared" si="66"/>
        <v>77</v>
      </c>
      <c r="W705" s="154">
        <f t="shared" si="67"/>
        <v>930.56875614380397</v>
      </c>
    </row>
    <row r="706" spans="1:23" ht="16" customHeight="1">
      <c r="A706" s="37"/>
      <c r="B706" s="38" t="str">
        <f t="shared" si="62"/>
        <v>77-As</v>
      </c>
      <c r="C706" s="39">
        <v>77</v>
      </c>
      <c r="D706" s="40"/>
      <c r="E706" s="39">
        <v>11</v>
      </c>
      <c r="F706" s="39">
        <v>44</v>
      </c>
      <c r="G706" s="39">
        <v>33</v>
      </c>
      <c r="H706" s="39" t="s">
        <v>94</v>
      </c>
      <c r="I706" s="40"/>
      <c r="J706" s="18">
        <v>-73916.176999999996</v>
      </c>
      <c r="K706" s="18">
        <v>2.1880000000000002</v>
      </c>
      <c r="L706" s="18">
        <v>669590.37100000004</v>
      </c>
      <c r="M706" s="18">
        <v>2.19</v>
      </c>
      <c r="N706" s="39" t="s">
        <v>28</v>
      </c>
      <c r="O706" s="18">
        <v>682.87099999999998</v>
      </c>
      <c r="P706" s="18">
        <v>1.7629999999999999</v>
      </c>
      <c r="Q706" s="18">
        <v>76920647.702999994</v>
      </c>
      <c r="R706" s="18">
        <v>2.3490000000000002</v>
      </c>
      <c r="S706" s="16">
        <f t="shared" si="63"/>
        <v>76.920647703</v>
      </c>
      <c r="T706" s="16">
        <f t="shared" si="65"/>
        <v>71651.092184586232</v>
      </c>
      <c r="U706" s="41">
        <f t="shared" si="64"/>
        <v>8695.9788441558449</v>
      </c>
      <c r="V706" s="18">
        <f t="shared" si="66"/>
        <v>77</v>
      </c>
      <c r="W706" s="154">
        <f t="shared" si="67"/>
        <v>930.53366473488609</v>
      </c>
    </row>
    <row r="707" spans="1:23" ht="16" customHeight="1">
      <c r="A707" s="37"/>
      <c r="B707" s="38" t="str">
        <f t="shared" si="62"/>
        <v>77-Se</v>
      </c>
      <c r="C707" s="39">
        <v>77</v>
      </c>
      <c r="D707" s="40"/>
      <c r="E707" s="39">
        <v>9</v>
      </c>
      <c r="F707" s="39">
        <v>43</v>
      </c>
      <c r="G707" s="39">
        <v>34</v>
      </c>
      <c r="H707" s="39" t="s">
        <v>98</v>
      </c>
      <c r="I707" s="40"/>
      <c r="J707" s="18">
        <v>-74599.048999999999</v>
      </c>
      <c r="K707" s="18">
        <v>1.48</v>
      </c>
      <c r="L707" s="18">
        <v>669490.88899999997</v>
      </c>
      <c r="M707" s="18">
        <v>1.484</v>
      </c>
      <c r="N707" s="39" t="s">
        <v>28</v>
      </c>
      <c r="O707" s="18">
        <v>-1365.116</v>
      </c>
      <c r="P707" s="18">
        <v>2.7989999999999999</v>
      </c>
      <c r="Q707" s="18">
        <v>76919914.609999999</v>
      </c>
      <c r="R707" s="18">
        <v>1.589</v>
      </c>
      <c r="S707" s="16">
        <f t="shared" si="63"/>
        <v>76.919914610000006</v>
      </c>
      <c r="T707" s="16">
        <f t="shared" si="65"/>
        <v>71650.409313137658</v>
      </c>
      <c r="U707" s="41">
        <f t="shared" si="64"/>
        <v>8694.6868701298699</v>
      </c>
      <c r="V707" s="18">
        <f t="shared" si="66"/>
        <v>77</v>
      </c>
      <c r="W707" s="154">
        <f t="shared" si="67"/>
        <v>930.52479627451498</v>
      </c>
    </row>
    <row r="708" spans="1:23" ht="16" customHeight="1">
      <c r="A708" s="37"/>
      <c r="B708" s="38" t="str">
        <f t="shared" si="62"/>
        <v>77-Br</v>
      </c>
      <c r="C708" s="39">
        <v>77</v>
      </c>
      <c r="D708" s="40"/>
      <c r="E708" s="39">
        <v>7</v>
      </c>
      <c r="F708" s="39">
        <v>42</v>
      </c>
      <c r="G708" s="39">
        <v>35</v>
      </c>
      <c r="H708" s="39" t="s">
        <v>99</v>
      </c>
      <c r="I708" s="40"/>
      <c r="J708" s="18">
        <v>-73233.933000000005</v>
      </c>
      <c r="K708" s="18">
        <v>3.161</v>
      </c>
      <c r="L708" s="18">
        <v>667343.42000000004</v>
      </c>
      <c r="M708" s="18">
        <v>3.1629999999999998</v>
      </c>
      <c r="N708" s="39" t="s">
        <v>28</v>
      </c>
      <c r="O708" s="18">
        <v>-3062.5259999999998</v>
      </c>
      <c r="P708" s="18">
        <v>9.2149999999999999</v>
      </c>
      <c r="Q708" s="18">
        <v>76921380.122999996</v>
      </c>
      <c r="R708" s="18">
        <v>3.3940000000000001</v>
      </c>
      <c r="S708" s="16">
        <f t="shared" si="63"/>
        <v>76.921380122999992</v>
      </c>
      <c r="T708" s="16">
        <f t="shared" si="65"/>
        <v>71651.774429139608</v>
      </c>
      <c r="U708" s="41">
        <f t="shared" si="64"/>
        <v>8666.7976623376635</v>
      </c>
      <c r="V708" s="18">
        <f t="shared" si="66"/>
        <v>77</v>
      </c>
      <c r="W708" s="154">
        <f t="shared" si="67"/>
        <v>930.5425250537611</v>
      </c>
    </row>
    <row r="709" spans="1:23" ht="16" customHeight="1">
      <c r="A709" s="37"/>
      <c r="B709" s="38" t="str">
        <f t="shared" si="62"/>
        <v>77-Kr</v>
      </c>
      <c r="C709" s="39">
        <v>77</v>
      </c>
      <c r="D709" s="40"/>
      <c r="E709" s="39">
        <v>5</v>
      </c>
      <c r="F709" s="39">
        <v>41</v>
      </c>
      <c r="G709" s="39">
        <v>36</v>
      </c>
      <c r="H709" s="39" t="s">
        <v>100</v>
      </c>
      <c r="I709" s="40"/>
      <c r="J709" s="18">
        <v>-70171.407000000007</v>
      </c>
      <c r="K709" s="18">
        <v>8.7729999999999997</v>
      </c>
      <c r="L709" s="18">
        <v>663498.54099999997</v>
      </c>
      <c r="M709" s="18">
        <v>8.7739999999999991</v>
      </c>
      <c r="N709" s="39" t="s">
        <v>28</v>
      </c>
      <c r="O709" s="18">
        <v>-5345.5810000000001</v>
      </c>
      <c r="P709" s="18">
        <v>11.539</v>
      </c>
      <c r="Q709" s="18">
        <v>76924667.879999995</v>
      </c>
      <c r="R709" s="18">
        <v>9.4179999999999993</v>
      </c>
      <c r="S709" s="16">
        <f t="shared" si="63"/>
        <v>76.924667880000001</v>
      </c>
      <c r="T709" s="16">
        <f t="shared" si="65"/>
        <v>71654.836953792255</v>
      </c>
      <c r="U709" s="41">
        <f t="shared" si="64"/>
        <v>8616.8641688311691</v>
      </c>
      <c r="V709" s="18">
        <f t="shared" si="66"/>
        <v>77</v>
      </c>
      <c r="W709" s="154">
        <f t="shared" si="67"/>
        <v>930.58229810119815</v>
      </c>
    </row>
    <row r="710" spans="1:23" ht="16" customHeight="1">
      <c r="A710" s="37"/>
      <c r="B710" s="38" t="str">
        <f t="shared" si="62"/>
        <v>77-Rb</v>
      </c>
      <c r="C710" s="39">
        <v>77</v>
      </c>
      <c r="D710" s="40"/>
      <c r="E710" s="39">
        <v>3</v>
      </c>
      <c r="F710" s="39">
        <v>40</v>
      </c>
      <c r="G710" s="39">
        <v>37</v>
      </c>
      <c r="H710" s="39" t="s">
        <v>101</v>
      </c>
      <c r="I710" s="40"/>
      <c r="J710" s="18">
        <v>-64825.826000000001</v>
      </c>
      <c r="K710" s="18">
        <v>7.6609999999999996</v>
      </c>
      <c r="L710" s="18">
        <v>657370.60600000003</v>
      </c>
      <c r="M710" s="18">
        <v>7.6619999999999999</v>
      </c>
      <c r="N710" s="39" t="s">
        <v>28</v>
      </c>
      <c r="O710" s="18">
        <v>-6851.0550000000003</v>
      </c>
      <c r="P710" s="18">
        <v>150.626</v>
      </c>
      <c r="Q710" s="18">
        <v>76930406.599000007</v>
      </c>
      <c r="R710" s="18">
        <v>8.2249999999999996</v>
      </c>
      <c r="S710" s="16">
        <f t="shared" si="63"/>
        <v>76.930406599000008</v>
      </c>
      <c r="T710" s="16">
        <f t="shared" si="65"/>
        <v>71660.182533898114</v>
      </c>
      <c r="U710" s="41">
        <f t="shared" si="64"/>
        <v>8537.2805974025978</v>
      </c>
      <c r="V710" s="18">
        <f t="shared" si="66"/>
        <v>77</v>
      </c>
      <c r="W710" s="154">
        <f t="shared" si="67"/>
        <v>930.65172121945602</v>
      </c>
    </row>
    <row r="711" spans="1:23" ht="16" customHeight="1">
      <c r="A711" s="37"/>
      <c r="B711" s="38" t="str">
        <f t="shared" si="62"/>
        <v>77-Sr</v>
      </c>
      <c r="C711" s="39">
        <v>77</v>
      </c>
      <c r="D711" s="40"/>
      <c r="E711" s="39">
        <v>1</v>
      </c>
      <c r="F711" s="39">
        <v>39</v>
      </c>
      <c r="G711" s="39">
        <v>38</v>
      </c>
      <c r="H711" s="39" t="s">
        <v>102</v>
      </c>
      <c r="I711" s="39" t="s">
        <v>97</v>
      </c>
      <c r="J711" s="18">
        <v>-57974.77</v>
      </c>
      <c r="K711" s="18">
        <v>150.44</v>
      </c>
      <c r="L711" s="18">
        <v>649737.19700000004</v>
      </c>
      <c r="M711" s="18">
        <v>150.44</v>
      </c>
      <c r="N711" s="39" t="s">
        <v>28</v>
      </c>
      <c r="O711" s="18">
        <v>-11046</v>
      </c>
      <c r="P711" s="18">
        <v>334</v>
      </c>
      <c r="Q711" s="18">
        <v>76937761.511000007</v>
      </c>
      <c r="R711" s="18">
        <v>161.50399999999999</v>
      </c>
      <c r="S711" s="16">
        <f t="shared" si="63"/>
        <v>76.937761511000005</v>
      </c>
      <c r="T711" s="16">
        <f t="shared" si="65"/>
        <v>71667.033587463811</v>
      </c>
      <c r="U711" s="41">
        <f t="shared" si="64"/>
        <v>8438.1454155844167</v>
      </c>
      <c r="V711" s="18">
        <f t="shared" si="66"/>
        <v>77</v>
      </c>
      <c r="W711" s="154">
        <f t="shared" si="67"/>
        <v>930.74069594108846</v>
      </c>
    </row>
    <row r="712" spans="1:23" ht="16" customHeight="1">
      <c r="A712" s="37"/>
      <c r="B712" s="38" t="str">
        <f t="shared" si="62"/>
        <v>77-Y</v>
      </c>
      <c r="C712" s="39">
        <v>77</v>
      </c>
      <c r="D712" s="40"/>
      <c r="E712" s="39">
        <v>-1</v>
      </c>
      <c r="F712" s="39">
        <v>38</v>
      </c>
      <c r="G712" s="39">
        <v>39</v>
      </c>
      <c r="H712" s="39" t="s">
        <v>103</v>
      </c>
      <c r="I712" s="39" t="s">
        <v>37</v>
      </c>
      <c r="J712" s="18">
        <v>-46929</v>
      </c>
      <c r="K712" s="18">
        <v>298</v>
      </c>
      <c r="L712" s="18">
        <v>637909</v>
      </c>
      <c r="M712" s="18">
        <v>298</v>
      </c>
      <c r="N712" s="39" t="s">
        <v>28</v>
      </c>
      <c r="O712" s="18" t="s">
        <v>30</v>
      </c>
      <c r="P712" s="42"/>
      <c r="Q712" s="18">
        <v>76949620</v>
      </c>
      <c r="R712" s="18">
        <v>320</v>
      </c>
      <c r="S712" s="16">
        <f t="shared" si="63"/>
        <v>76.949619999999996</v>
      </c>
      <c r="T712" s="16">
        <f t="shared" si="65"/>
        <v>71678.079694248925</v>
      </c>
      <c r="U712" s="41">
        <f t="shared" si="64"/>
        <v>8284.5324675324682</v>
      </c>
      <c r="V712" s="18">
        <f t="shared" si="66"/>
        <v>77</v>
      </c>
      <c r="W712" s="154">
        <f t="shared" si="67"/>
        <v>930.88415187336261</v>
      </c>
    </row>
    <row r="713" spans="1:23" ht="16" customHeight="1">
      <c r="A713" s="37"/>
      <c r="B713" s="38" t="str">
        <f t="shared" si="62"/>
        <v>78-Ni</v>
      </c>
      <c r="C713" s="39">
        <v>78</v>
      </c>
      <c r="D713" s="39">
        <v>0</v>
      </c>
      <c r="E713" s="39">
        <v>22</v>
      </c>
      <c r="F713" s="39">
        <v>50</v>
      </c>
      <c r="G713" s="39">
        <v>28</v>
      </c>
      <c r="H713" s="39" t="s">
        <v>88</v>
      </c>
      <c r="I713" s="39" t="s">
        <v>37</v>
      </c>
      <c r="J713" s="18">
        <v>-33720</v>
      </c>
      <c r="K713" s="18">
        <v>1099</v>
      </c>
      <c r="L713" s="18">
        <v>641377</v>
      </c>
      <c r="M713" s="18">
        <v>1099</v>
      </c>
      <c r="N713" s="39" t="s">
        <v>28</v>
      </c>
      <c r="O713" s="18">
        <v>10237</v>
      </c>
      <c r="P713" s="18">
        <v>1360</v>
      </c>
      <c r="Q713" s="18">
        <v>77963800</v>
      </c>
      <c r="R713" s="18">
        <v>1180</v>
      </c>
      <c r="S713" s="16">
        <f t="shared" si="63"/>
        <v>77.963800000000006</v>
      </c>
      <c r="T713" s="16">
        <f t="shared" si="65"/>
        <v>72622.781888545855</v>
      </c>
      <c r="U713" s="41">
        <f t="shared" si="64"/>
        <v>8222.7820512820508</v>
      </c>
      <c r="V713" s="18">
        <f t="shared" si="66"/>
        <v>78</v>
      </c>
      <c r="W713" s="154">
        <f t="shared" si="67"/>
        <v>931.06130626340837</v>
      </c>
    </row>
    <row r="714" spans="1:23" ht="16" customHeight="1">
      <c r="A714" s="37"/>
      <c r="B714" s="38" t="str">
        <f t="shared" si="62"/>
        <v>78-Cu</v>
      </c>
      <c r="C714" s="39">
        <v>78</v>
      </c>
      <c r="D714" s="40"/>
      <c r="E714" s="39">
        <v>20</v>
      </c>
      <c r="F714" s="39">
        <v>49</v>
      </c>
      <c r="G714" s="39">
        <v>29</v>
      </c>
      <c r="H714" s="39" t="s">
        <v>90</v>
      </c>
      <c r="I714" s="39" t="s">
        <v>37</v>
      </c>
      <c r="J714" s="18">
        <v>-43957</v>
      </c>
      <c r="K714" s="18">
        <v>801</v>
      </c>
      <c r="L714" s="18">
        <v>650832</v>
      </c>
      <c r="M714" s="18">
        <v>801</v>
      </c>
      <c r="N714" s="39" t="s">
        <v>28</v>
      </c>
      <c r="O714" s="18">
        <v>13265</v>
      </c>
      <c r="P714" s="18">
        <v>817</v>
      </c>
      <c r="Q714" s="18">
        <v>77952810</v>
      </c>
      <c r="R714" s="18">
        <v>860</v>
      </c>
      <c r="S714" s="16">
        <f t="shared" si="63"/>
        <v>77.952809999999999</v>
      </c>
      <c r="T714" s="16">
        <f t="shared" si="65"/>
        <v>72612.544773718764</v>
      </c>
      <c r="U714" s="41">
        <f t="shared" si="64"/>
        <v>8344</v>
      </c>
      <c r="V714" s="18">
        <f t="shared" si="66"/>
        <v>78</v>
      </c>
      <c r="W714" s="154">
        <f t="shared" si="67"/>
        <v>930.93006120152256</v>
      </c>
    </row>
    <row r="715" spans="1:23" ht="16" customHeight="1">
      <c r="A715" s="37"/>
      <c r="B715" s="38" t="str">
        <f t="shared" si="62"/>
        <v>78-Zn</v>
      </c>
      <c r="C715" s="39">
        <v>78</v>
      </c>
      <c r="D715" s="40"/>
      <c r="E715" s="39">
        <v>18</v>
      </c>
      <c r="F715" s="39">
        <v>48</v>
      </c>
      <c r="G715" s="39">
        <v>30</v>
      </c>
      <c r="H715" s="39" t="s">
        <v>91</v>
      </c>
      <c r="I715" s="39" t="s">
        <v>40</v>
      </c>
      <c r="J715" s="18">
        <v>-57222.063000000002</v>
      </c>
      <c r="K715" s="18">
        <v>161.291</v>
      </c>
      <c r="L715" s="18">
        <v>663314.64</v>
      </c>
      <c r="M715" s="18">
        <v>161.291</v>
      </c>
      <c r="N715" s="39" t="s">
        <v>28</v>
      </c>
      <c r="O715" s="18">
        <v>6440</v>
      </c>
      <c r="P715" s="18">
        <v>140</v>
      </c>
      <c r="Q715" s="18">
        <v>77938569.576000005</v>
      </c>
      <c r="R715" s="18">
        <v>173.15299999999999</v>
      </c>
      <c r="S715" s="16">
        <f t="shared" si="63"/>
        <v>77.938569576000006</v>
      </c>
      <c r="T715" s="16">
        <f t="shared" si="65"/>
        <v>72599.279909690187</v>
      </c>
      <c r="U715" s="41">
        <f t="shared" si="64"/>
        <v>8504.0338461538468</v>
      </c>
      <c r="V715" s="18">
        <f t="shared" si="66"/>
        <v>78</v>
      </c>
      <c r="W715" s="154">
        <f t="shared" si="67"/>
        <v>930.75999884218186</v>
      </c>
    </row>
    <row r="716" spans="1:23" ht="16" customHeight="1">
      <c r="A716" s="37"/>
      <c r="B716" s="38" t="str">
        <f t="shared" si="62"/>
        <v>78-Ga</v>
      </c>
      <c r="C716" s="39">
        <v>78</v>
      </c>
      <c r="D716" s="40"/>
      <c r="E716" s="39">
        <v>16</v>
      </c>
      <c r="F716" s="39">
        <v>47</v>
      </c>
      <c r="G716" s="39">
        <v>31</v>
      </c>
      <c r="H716" s="39" t="s">
        <v>92</v>
      </c>
      <c r="I716" s="39" t="s">
        <v>40</v>
      </c>
      <c r="J716" s="18">
        <v>-63662.063000000002</v>
      </c>
      <c r="K716" s="18">
        <v>80.091999999999999</v>
      </c>
      <c r="L716" s="18">
        <v>668972.28599999996</v>
      </c>
      <c r="M716" s="18">
        <v>80.091999999999999</v>
      </c>
      <c r="N716" s="39" t="s">
        <v>28</v>
      </c>
      <c r="O716" s="18">
        <v>8200</v>
      </c>
      <c r="P716" s="18">
        <v>80</v>
      </c>
      <c r="Q716" s="18">
        <v>77931655.950000003</v>
      </c>
      <c r="R716" s="18">
        <v>85.981999999999999</v>
      </c>
      <c r="S716" s="16">
        <f t="shared" si="63"/>
        <v>77.931655950000007</v>
      </c>
      <c r="T716" s="16">
        <f t="shared" si="65"/>
        <v>72592.839911215808</v>
      </c>
      <c r="U716" s="41">
        <f t="shared" si="64"/>
        <v>8576.567769230769</v>
      </c>
      <c r="V716" s="18">
        <f t="shared" si="66"/>
        <v>78</v>
      </c>
      <c r="W716" s="154">
        <f t="shared" si="67"/>
        <v>930.677434759177</v>
      </c>
    </row>
    <row r="717" spans="1:23" ht="16" customHeight="1">
      <c r="A717" s="37"/>
      <c r="B717" s="38" t="str">
        <f t="shared" si="62"/>
        <v>78-Ge</v>
      </c>
      <c r="C717" s="39">
        <v>78</v>
      </c>
      <c r="D717" s="40"/>
      <c r="E717" s="39">
        <v>14</v>
      </c>
      <c r="F717" s="39">
        <v>46</v>
      </c>
      <c r="G717" s="39">
        <v>32</v>
      </c>
      <c r="H717" s="39" t="s">
        <v>93</v>
      </c>
      <c r="I717" s="39" t="s">
        <v>35</v>
      </c>
      <c r="J717" s="18">
        <v>-71862.062999999995</v>
      </c>
      <c r="K717" s="18">
        <v>3.83</v>
      </c>
      <c r="L717" s="18">
        <v>676389.93299999996</v>
      </c>
      <c r="M717" s="18">
        <v>3.8319999999999999</v>
      </c>
      <c r="N717" s="39" t="s">
        <v>28</v>
      </c>
      <c r="O717" s="18">
        <v>954.13800000000003</v>
      </c>
      <c r="P717" s="18">
        <v>10.484</v>
      </c>
      <c r="Q717" s="18">
        <v>77922852.886000007</v>
      </c>
      <c r="R717" s="18">
        <v>4.1120000000000001</v>
      </c>
      <c r="S717" s="16">
        <f t="shared" si="63"/>
        <v>77.922852886000001</v>
      </c>
      <c r="T717" s="16">
        <f t="shared" si="65"/>
        <v>72584.639913308783</v>
      </c>
      <c r="U717" s="41">
        <f t="shared" si="64"/>
        <v>8671.6658076923068</v>
      </c>
      <c r="V717" s="18">
        <f t="shared" si="66"/>
        <v>78</v>
      </c>
      <c r="W717" s="154">
        <f t="shared" si="67"/>
        <v>930.57230658088179</v>
      </c>
    </row>
    <row r="718" spans="1:23" ht="16" customHeight="1">
      <c r="A718" s="37"/>
      <c r="B718" s="38" t="str">
        <f t="shared" si="62"/>
        <v>78-As</v>
      </c>
      <c r="C718" s="39">
        <v>78</v>
      </c>
      <c r="D718" s="40"/>
      <c r="E718" s="39">
        <v>12</v>
      </c>
      <c r="F718" s="39">
        <v>45</v>
      </c>
      <c r="G718" s="39">
        <v>33</v>
      </c>
      <c r="H718" s="39" t="s">
        <v>94</v>
      </c>
      <c r="I718" s="39" t="s">
        <v>48</v>
      </c>
      <c r="J718" s="18">
        <v>-72816.201000000001</v>
      </c>
      <c r="K718" s="18">
        <v>9.9130000000000003</v>
      </c>
      <c r="L718" s="18">
        <v>676561.71699999995</v>
      </c>
      <c r="M718" s="18">
        <v>9.9139999999999997</v>
      </c>
      <c r="N718" s="39" t="s">
        <v>28</v>
      </c>
      <c r="O718" s="18">
        <v>4209.4719999999998</v>
      </c>
      <c r="P718" s="18">
        <v>9.8640000000000008</v>
      </c>
      <c r="Q718" s="18">
        <v>77921828.577000007</v>
      </c>
      <c r="R718" s="18">
        <v>10.641999999999999</v>
      </c>
      <c r="S718" s="16">
        <f t="shared" si="63"/>
        <v>77.921828577000014</v>
      </c>
      <c r="T718" s="16">
        <f t="shared" si="65"/>
        <v>72583.685776015671</v>
      </c>
      <c r="U718" s="41">
        <f t="shared" si="64"/>
        <v>8673.8681666666653</v>
      </c>
      <c r="V718" s="18">
        <f t="shared" si="66"/>
        <v>78</v>
      </c>
      <c r="W718" s="154">
        <f t="shared" si="67"/>
        <v>930.56007405148296</v>
      </c>
    </row>
    <row r="719" spans="1:23" ht="16" customHeight="1">
      <c r="A719" s="37"/>
      <c r="B719" s="38" t="str">
        <f t="shared" ref="B719:B782" si="68">CONCATENATE(C719,"-",H719)</f>
        <v>78-Se</v>
      </c>
      <c r="C719" s="39">
        <v>78</v>
      </c>
      <c r="D719" s="40"/>
      <c r="E719" s="39">
        <v>10</v>
      </c>
      <c r="F719" s="39">
        <v>44</v>
      </c>
      <c r="G719" s="39">
        <v>34</v>
      </c>
      <c r="H719" s="39" t="s">
        <v>98</v>
      </c>
      <c r="I719" s="40"/>
      <c r="J719" s="18">
        <v>-77025.672999999995</v>
      </c>
      <c r="K719" s="18">
        <v>1.4870000000000001</v>
      </c>
      <c r="L719" s="18">
        <v>679988.83600000001</v>
      </c>
      <c r="M719" s="18">
        <v>1.4910000000000001</v>
      </c>
      <c r="N719" s="39" t="s">
        <v>28</v>
      </c>
      <c r="O719" s="18">
        <v>-3573.777</v>
      </c>
      <c r="P719" s="18">
        <v>3.5750000000000002</v>
      </c>
      <c r="Q719" s="18">
        <v>77917309.522</v>
      </c>
      <c r="R719" s="18">
        <v>1.597</v>
      </c>
      <c r="S719" s="16">
        <f t="shared" ref="S719:S782" si="69">Q719/1000000</f>
        <v>77.917309521999996</v>
      </c>
      <c r="T719" s="16">
        <f t="shared" si="65"/>
        <v>72579.476305138058</v>
      </c>
      <c r="U719" s="41">
        <f t="shared" ref="U719:U782" si="70">L719/C719</f>
        <v>8717.8055897435897</v>
      </c>
      <c r="V719" s="18">
        <f t="shared" si="66"/>
        <v>78</v>
      </c>
      <c r="W719" s="154">
        <f t="shared" si="67"/>
        <v>930.50610647612893</v>
      </c>
    </row>
    <row r="720" spans="1:23" ht="16" customHeight="1">
      <c r="A720" s="37"/>
      <c r="B720" s="38" t="str">
        <f t="shared" si="68"/>
        <v>78-Br</v>
      </c>
      <c r="C720" s="39">
        <v>78</v>
      </c>
      <c r="D720" s="40"/>
      <c r="E720" s="39">
        <v>8</v>
      </c>
      <c r="F720" s="39">
        <v>43</v>
      </c>
      <c r="G720" s="39">
        <v>35</v>
      </c>
      <c r="H720" s="39" t="s">
        <v>99</v>
      </c>
      <c r="I720" s="39" t="s">
        <v>39</v>
      </c>
      <c r="J720" s="18">
        <v>-73451.895999999993</v>
      </c>
      <c r="K720" s="18">
        <v>3.8719999999999999</v>
      </c>
      <c r="L720" s="18">
        <v>675632.70600000001</v>
      </c>
      <c r="M720" s="18">
        <v>3.8730000000000002</v>
      </c>
      <c r="N720" s="39" t="s">
        <v>28</v>
      </c>
      <c r="O720" s="18">
        <v>707.80399999999997</v>
      </c>
      <c r="P720" s="18">
        <v>7.633</v>
      </c>
      <c r="Q720" s="18">
        <v>77921146.129999995</v>
      </c>
      <c r="R720" s="18">
        <v>4.157</v>
      </c>
      <c r="S720" s="16">
        <f t="shared" si="69"/>
        <v>77.921146129999997</v>
      </c>
      <c r="T720" s="16">
        <f t="shared" ref="T720:T783" si="71">S720*$W$9</f>
        <v>72583.050080992689</v>
      </c>
      <c r="U720" s="41">
        <f t="shared" si="70"/>
        <v>8661.9577692307685</v>
      </c>
      <c r="V720" s="18">
        <f t="shared" ref="V720:V783" si="72">C720</f>
        <v>78</v>
      </c>
      <c r="W720" s="154">
        <f t="shared" ref="W720:W783" si="73">T720/V720</f>
        <v>930.55192411529083</v>
      </c>
    </row>
    <row r="721" spans="1:23" ht="16" customHeight="1">
      <c r="A721" s="37"/>
      <c r="B721" s="38" t="str">
        <f t="shared" si="68"/>
        <v>78-Kr</v>
      </c>
      <c r="C721" s="39">
        <v>78</v>
      </c>
      <c r="D721" s="40"/>
      <c r="E721" s="39">
        <v>6</v>
      </c>
      <c r="F721" s="39">
        <v>42</v>
      </c>
      <c r="G721" s="39">
        <v>36</v>
      </c>
      <c r="H721" s="39" t="s">
        <v>100</v>
      </c>
      <c r="I721" s="40"/>
      <c r="J721" s="18">
        <v>-74159.7</v>
      </c>
      <c r="K721" s="18">
        <v>6.6079999999999997</v>
      </c>
      <c r="L721" s="18">
        <v>675558.15599999996</v>
      </c>
      <c r="M721" s="18">
        <v>6.609</v>
      </c>
      <c r="N721" s="39" t="s">
        <v>28</v>
      </c>
      <c r="O721" s="18">
        <v>-7223.9340000000002</v>
      </c>
      <c r="P721" s="18">
        <v>10.036</v>
      </c>
      <c r="Q721" s="18">
        <v>77920386.270999998</v>
      </c>
      <c r="R721" s="18">
        <v>7.0940000000000003</v>
      </c>
      <c r="S721" s="16">
        <f t="shared" si="69"/>
        <v>77.920386270999998</v>
      </c>
      <c r="T721" s="16">
        <f t="shared" si="71"/>
        <v>72582.342277186021</v>
      </c>
      <c r="U721" s="41">
        <f t="shared" si="70"/>
        <v>8661.0019999999986</v>
      </c>
      <c r="V721" s="18">
        <f t="shared" si="72"/>
        <v>78</v>
      </c>
      <c r="W721" s="154">
        <f t="shared" si="73"/>
        <v>930.54284970751303</v>
      </c>
    </row>
    <row r="722" spans="1:23" ht="16" customHeight="1">
      <c r="A722" s="37"/>
      <c r="B722" s="38" t="str">
        <f t="shared" si="68"/>
        <v>78-Rb</v>
      </c>
      <c r="C722" s="39">
        <v>78</v>
      </c>
      <c r="D722" s="40"/>
      <c r="E722" s="39">
        <v>4</v>
      </c>
      <c r="F722" s="39">
        <v>41</v>
      </c>
      <c r="G722" s="39">
        <v>37</v>
      </c>
      <c r="H722" s="39" t="s">
        <v>101</v>
      </c>
      <c r="I722" s="40"/>
      <c r="J722" s="18">
        <v>-66935.766000000003</v>
      </c>
      <c r="K722" s="18">
        <v>7.7320000000000002</v>
      </c>
      <c r="L722" s="18">
        <v>667551.86899999995</v>
      </c>
      <c r="M722" s="18">
        <v>7.7320000000000002</v>
      </c>
      <c r="N722" s="39" t="s">
        <v>28</v>
      </c>
      <c r="O722" s="18">
        <v>-3761.2579999999998</v>
      </c>
      <c r="P722" s="18">
        <v>10.523999999999999</v>
      </c>
      <c r="Q722" s="18">
        <v>77928141.484999999</v>
      </c>
      <c r="R722" s="18">
        <v>8.3000000000000007</v>
      </c>
      <c r="S722" s="16">
        <f t="shared" si="69"/>
        <v>77.928141484999998</v>
      </c>
      <c r="T722" s="16">
        <f t="shared" si="71"/>
        <v>72589.566209508717</v>
      </c>
      <c r="U722" s="41">
        <f t="shared" si="70"/>
        <v>8558.3572948717938</v>
      </c>
      <c r="V722" s="18">
        <f t="shared" si="72"/>
        <v>78</v>
      </c>
      <c r="W722" s="154">
        <f t="shared" si="73"/>
        <v>930.63546422447075</v>
      </c>
    </row>
    <row r="723" spans="1:23" ht="16" customHeight="1">
      <c r="A723" s="37"/>
      <c r="B723" s="38" t="str">
        <f t="shared" si="68"/>
        <v>78-Sr</v>
      </c>
      <c r="C723" s="39">
        <v>78</v>
      </c>
      <c r="D723" s="40"/>
      <c r="E723" s="39">
        <v>2</v>
      </c>
      <c r="F723" s="39">
        <v>40</v>
      </c>
      <c r="G723" s="39">
        <v>38</v>
      </c>
      <c r="H723" s="39" t="s">
        <v>102</v>
      </c>
      <c r="I723" s="39" t="s">
        <v>37</v>
      </c>
      <c r="J723" s="18">
        <v>-63174.508000000002</v>
      </c>
      <c r="K723" s="18">
        <v>7.8079999999999998</v>
      </c>
      <c r="L723" s="18">
        <v>663008.25699999998</v>
      </c>
      <c r="M723" s="18">
        <v>7.8090000000000002</v>
      </c>
      <c r="N723" s="39" t="s">
        <v>28</v>
      </c>
      <c r="O723" s="18">
        <v>-10545</v>
      </c>
      <c r="P723" s="18">
        <v>401</v>
      </c>
      <c r="Q723" s="18">
        <v>77932179.362000003</v>
      </c>
      <c r="R723" s="18">
        <v>8.3829999999999991</v>
      </c>
      <c r="S723" s="16">
        <f t="shared" si="69"/>
        <v>77.932179361999999</v>
      </c>
      <c r="T723" s="16">
        <f t="shared" si="71"/>
        <v>72593.327466151721</v>
      </c>
      <c r="U723" s="41">
        <f t="shared" si="70"/>
        <v>8500.1058589743589</v>
      </c>
      <c r="V723" s="18">
        <f t="shared" si="72"/>
        <v>78</v>
      </c>
      <c r="W723" s="154">
        <f t="shared" si="73"/>
        <v>930.68368546348358</v>
      </c>
    </row>
    <row r="724" spans="1:23" ht="16" customHeight="1">
      <c r="A724" s="37"/>
      <c r="B724" s="38" t="str">
        <f t="shared" si="68"/>
        <v>78-Y</v>
      </c>
      <c r="C724" s="39">
        <v>78</v>
      </c>
      <c r="D724" s="40"/>
      <c r="E724" s="39">
        <v>0</v>
      </c>
      <c r="F724" s="39">
        <v>39</v>
      </c>
      <c r="G724" s="39">
        <v>39</v>
      </c>
      <c r="H724" s="39" t="s">
        <v>103</v>
      </c>
      <c r="I724" s="39" t="s">
        <v>37</v>
      </c>
      <c r="J724" s="18">
        <v>-52629</v>
      </c>
      <c r="K724" s="18">
        <v>401</v>
      </c>
      <c r="L724" s="18">
        <v>651681</v>
      </c>
      <c r="M724" s="18">
        <v>401</v>
      </c>
      <c r="N724" s="39" t="s">
        <v>28</v>
      </c>
      <c r="O724" s="18" t="s">
        <v>30</v>
      </c>
      <c r="P724" s="42"/>
      <c r="Q724" s="18">
        <v>77943500</v>
      </c>
      <c r="R724" s="18">
        <v>430</v>
      </c>
      <c r="S724" s="16">
        <f t="shared" si="69"/>
        <v>77.9435</v>
      </c>
      <c r="T724" s="16">
        <f t="shared" si="71"/>
        <v>72603.872568164617</v>
      </c>
      <c r="U724" s="41">
        <f t="shared" si="70"/>
        <v>8354.8846153846152</v>
      </c>
      <c r="V724" s="18">
        <f t="shared" si="72"/>
        <v>78</v>
      </c>
      <c r="W724" s="154">
        <f t="shared" si="73"/>
        <v>930.81887907903354</v>
      </c>
    </row>
    <row r="725" spans="1:23" ht="16" customHeight="1">
      <c r="A725" s="37"/>
      <c r="B725" s="38" t="str">
        <f t="shared" si="68"/>
        <v>79-Cu</v>
      </c>
      <c r="C725" s="39">
        <v>79</v>
      </c>
      <c r="D725" s="39">
        <v>0</v>
      </c>
      <c r="E725" s="39">
        <v>21</v>
      </c>
      <c r="F725" s="39">
        <v>50</v>
      </c>
      <c r="G725" s="39">
        <v>29</v>
      </c>
      <c r="H725" s="39" t="s">
        <v>90</v>
      </c>
      <c r="I725" s="39" t="s">
        <v>37</v>
      </c>
      <c r="J725" s="18">
        <v>-41656</v>
      </c>
      <c r="K725" s="18">
        <v>904</v>
      </c>
      <c r="L725" s="18">
        <v>656603</v>
      </c>
      <c r="M725" s="18">
        <v>904</v>
      </c>
      <c r="N725" s="39" t="s">
        <v>28</v>
      </c>
      <c r="O725" s="18">
        <v>11742</v>
      </c>
      <c r="P725" s="18">
        <v>943</v>
      </c>
      <c r="Q725" s="18">
        <v>78955280</v>
      </c>
      <c r="R725" s="18">
        <v>970</v>
      </c>
      <c r="S725" s="16">
        <f t="shared" si="69"/>
        <v>78.955280000000002</v>
      </c>
      <c r="T725" s="16">
        <f t="shared" si="71"/>
        <v>73546.339177785921</v>
      </c>
      <c r="U725" s="41">
        <f t="shared" si="70"/>
        <v>8311.4303797468347</v>
      </c>
      <c r="V725" s="18">
        <f t="shared" si="72"/>
        <v>79</v>
      </c>
      <c r="W725" s="154">
        <f t="shared" si="73"/>
        <v>930.9663187061509</v>
      </c>
    </row>
    <row r="726" spans="1:23" ht="16" customHeight="1">
      <c r="A726" s="37"/>
      <c r="B726" s="38" t="str">
        <f t="shared" si="68"/>
        <v>79-Zn</v>
      </c>
      <c r="C726" s="39">
        <v>79</v>
      </c>
      <c r="D726" s="40"/>
      <c r="E726" s="39">
        <v>19</v>
      </c>
      <c r="F726" s="39">
        <v>49</v>
      </c>
      <c r="G726" s="39">
        <v>30</v>
      </c>
      <c r="H726" s="39" t="s">
        <v>91</v>
      </c>
      <c r="I726" s="39" t="s">
        <v>40</v>
      </c>
      <c r="J726" s="18">
        <v>-53398</v>
      </c>
      <c r="K726" s="18">
        <v>268</v>
      </c>
      <c r="L726" s="18">
        <v>667562</v>
      </c>
      <c r="M726" s="18">
        <v>268</v>
      </c>
      <c r="N726" s="39" t="s">
        <v>28</v>
      </c>
      <c r="O726" s="18">
        <v>9090</v>
      </c>
      <c r="P726" s="18">
        <v>240</v>
      </c>
      <c r="Q726" s="18">
        <v>78942675</v>
      </c>
      <c r="R726" s="18">
        <v>288</v>
      </c>
      <c r="S726" s="16">
        <f t="shared" si="69"/>
        <v>78.942674999999994</v>
      </c>
      <c r="T726" s="16">
        <f t="shared" si="71"/>
        <v>73534.597700770872</v>
      </c>
      <c r="U726" s="41">
        <f t="shared" si="70"/>
        <v>8450.1518987341769</v>
      </c>
      <c r="V726" s="18">
        <f t="shared" si="72"/>
        <v>79</v>
      </c>
      <c r="W726" s="154">
        <f t="shared" si="73"/>
        <v>930.81769241482118</v>
      </c>
    </row>
    <row r="727" spans="1:23" ht="16" customHeight="1">
      <c r="A727" s="37"/>
      <c r="B727" s="38" t="str">
        <f t="shared" si="68"/>
        <v>79-Ga</v>
      </c>
      <c r="C727" s="39">
        <v>79</v>
      </c>
      <c r="D727" s="40"/>
      <c r="E727" s="39">
        <v>17</v>
      </c>
      <c r="F727" s="39">
        <v>48</v>
      </c>
      <c r="G727" s="39">
        <v>31</v>
      </c>
      <c r="H727" s="39" t="s">
        <v>92</v>
      </c>
      <c r="I727" s="39" t="s">
        <v>40</v>
      </c>
      <c r="J727" s="18">
        <v>-62487.989000000001</v>
      </c>
      <c r="K727" s="18">
        <v>120.129</v>
      </c>
      <c r="L727" s="18">
        <v>675869.53500000003</v>
      </c>
      <c r="M727" s="18">
        <v>120.129</v>
      </c>
      <c r="N727" s="39" t="s">
        <v>28</v>
      </c>
      <c r="O727" s="18">
        <v>7000</v>
      </c>
      <c r="P727" s="18">
        <v>80</v>
      </c>
      <c r="Q727" s="18">
        <v>78932916.371000007</v>
      </c>
      <c r="R727" s="18">
        <v>128.964</v>
      </c>
      <c r="S727" s="16">
        <f t="shared" si="69"/>
        <v>78.932916371000005</v>
      </c>
      <c r="T727" s="16">
        <f t="shared" si="71"/>
        <v>73525.50760016781</v>
      </c>
      <c r="U727" s="41">
        <f t="shared" si="70"/>
        <v>8555.3105696202529</v>
      </c>
      <c r="V727" s="18">
        <f t="shared" si="72"/>
        <v>79</v>
      </c>
      <c r="W727" s="154">
        <f t="shared" si="73"/>
        <v>930.70262785022544</v>
      </c>
    </row>
    <row r="728" spans="1:23" ht="16" customHeight="1">
      <c r="A728" s="37"/>
      <c r="B728" s="38" t="str">
        <f t="shared" si="68"/>
        <v>79-Ge</v>
      </c>
      <c r="C728" s="39">
        <v>79</v>
      </c>
      <c r="D728" s="40"/>
      <c r="E728" s="39">
        <v>15</v>
      </c>
      <c r="F728" s="39">
        <v>47</v>
      </c>
      <c r="G728" s="39">
        <v>32</v>
      </c>
      <c r="H728" s="39" t="s">
        <v>93</v>
      </c>
      <c r="I728" s="39" t="s">
        <v>40</v>
      </c>
      <c r="J728" s="18">
        <v>-69487.989000000001</v>
      </c>
      <c r="K728" s="18">
        <v>89.616</v>
      </c>
      <c r="L728" s="18">
        <v>682087.18200000003</v>
      </c>
      <c r="M728" s="18">
        <v>89.616</v>
      </c>
      <c r="N728" s="39" t="s">
        <v>28</v>
      </c>
      <c r="O728" s="18">
        <v>4148</v>
      </c>
      <c r="P728" s="18">
        <v>89.442999999999998</v>
      </c>
      <c r="Q728" s="18">
        <v>78925401.560000002</v>
      </c>
      <c r="R728" s="18">
        <v>96.206999999999994</v>
      </c>
      <c r="S728" s="16">
        <f t="shared" si="69"/>
        <v>78.925401559999997</v>
      </c>
      <c r="T728" s="16">
        <f t="shared" si="71"/>
        <v>73518.507601704579</v>
      </c>
      <c r="U728" s="41">
        <f t="shared" si="70"/>
        <v>8634.014962025316</v>
      </c>
      <c r="V728" s="18">
        <f t="shared" si="72"/>
        <v>79</v>
      </c>
      <c r="W728" s="154">
        <f t="shared" si="73"/>
        <v>930.61402027474151</v>
      </c>
    </row>
    <row r="729" spans="1:23" ht="16" customHeight="1">
      <c r="A729" s="37"/>
      <c r="B729" s="38" t="str">
        <f t="shared" si="68"/>
        <v>79-As</v>
      </c>
      <c r="C729" s="39">
        <v>79</v>
      </c>
      <c r="D729" s="40"/>
      <c r="E729" s="39">
        <v>13</v>
      </c>
      <c r="F729" s="39">
        <v>46</v>
      </c>
      <c r="G729" s="39">
        <v>33</v>
      </c>
      <c r="H729" s="39" t="s">
        <v>94</v>
      </c>
      <c r="I729" s="39" t="s">
        <v>74</v>
      </c>
      <c r="J729" s="18">
        <v>-73635.989000000001</v>
      </c>
      <c r="K729" s="18">
        <v>5.5730000000000004</v>
      </c>
      <c r="L729" s="18">
        <v>685452.82799999998</v>
      </c>
      <c r="M729" s="18">
        <v>5.5739999999999998</v>
      </c>
      <c r="N729" s="39" t="s">
        <v>28</v>
      </c>
      <c r="O729" s="18">
        <v>2280.9450000000002</v>
      </c>
      <c r="P729" s="18">
        <v>5.492</v>
      </c>
      <c r="Q729" s="18">
        <v>78920948.497999996</v>
      </c>
      <c r="R729" s="18">
        <v>5.9829999999999997</v>
      </c>
      <c r="S729" s="16">
        <f t="shared" si="69"/>
        <v>78.920948498000001</v>
      </c>
      <c r="T729" s="16">
        <f t="shared" si="71"/>
        <v>73514.359602885103</v>
      </c>
      <c r="U729" s="41">
        <f t="shared" si="70"/>
        <v>8676.6180759493673</v>
      </c>
      <c r="V729" s="18">
        <f t="shared" si="72"/>
        <v>79</v>
      </c>
      <c r="W729" s="154">
        <f t="shared" si="73"/>
        <v>930.56151396057089</v>
      </c>
    </row>
    <row r="730" spans="1:23" ht="16" customHeight="1">
      <c r="A730" s="37"/>
      <c r="B730" s="38" t="str">
        <f t="shared" si="68"/>
        <v>79-Se</v>
      </c>
      <c r="C730" s="39">
        <v>79</v>
      </c>
      <c r="D730" s="40"/>
      <c r="E730" s="39">
        <v>11</v>
      </c>
      <c r="F730" s="39">
        <v>45</v>
      </c>
      <c r="G730" s="39">
        <v>34</v>
      </c>
      <c r="H730" s="39" t="s">
        <v>98</v>
      </c>
      <c r="I730" s="39" t="s">
        <v>47</v>
      </c>
      <c r="J730" s="18">
        <v>-75916.933999999994</v>
      </c>
      <c r="K730" s="18">
        <v>1.5129999999999999</v>
      </c>
      <c r="L730" s="18">
        <v>686951.42</v>
      </c>
      <c r="M730" s="18">
        <v>1.516</v>
      </c>
      <c r="N730" s="39" t="s">
        <v>28</v>
      </c>
      <c r="O730" s="18">
        <v>151.04599999999999</v>
      </c>
      <c r="P730" s="18">
        <v>1.659</v>
      </c>
      <c r="Q730" s="18">
        <v>78918499.802000001</v>
      </c>
      <c r="R730" s="18">
        <v>1.6240000000000001</v>
      </c>
      <c r="S730" s="16">
        <f t="shared" si="69"/>
        <v>78.918499801999999</v>
      </c>
      <c r="T730" s="16">
        <f t="shared" si="71"/>
        <v>73512.07865819642</v>
      </c>
      <c r="U730" s="41">
        <f t="shared" si="70"/>
        <v>8695.5875949367091</v>
      </c>
      <c r="V730" s="18">
        <f t="shared" si="72"/>
        <v>79</v>
      </c>
      <c r="W730" s="154">
        <f t="shared" si="73"/>
        <v>930.53264124299267</v>
      </c>
    </row>
    <row r="731" spans="1:23" ht="16" customHeight="1">
      <c r="A731" s="37"/>
      <c r="B731" s="38" t="str">
        <f t="shared" si="68"/>
        <v>79-Br</v>
      </c>
      <c r="C731" s="39">
        <v>79</v>
      </c>
      <c r="D731" s="40"/>
      <c r="E731" s="39">
        <v>9</v>
      </c>
      <c r="F731" s="39">
        <v>44</v>
      </c>
      <c r="G731" s="39">
        <v>35</v>
      </c>
      <c r="H731" s="39" t="s">
        <v>99</v>
      </c>
      <c r="I731" s="40"/>
      <c r="J731" s="18">
        <v>-76067.98</v>
      </c>
      <c r="K731" s="18">
        <v>1.9059999999999999</v>
      </c>
      <c r="L731" s="18">
        <v>686320.11300000001</v>
      </c>
      <c r="M731" s="18">
        <v>1.909</v>
      </c>
      <c r="N731" s="39" t="s">
        <v>28</v>
      </c>
      <c r="O731" s="18">
        <v>-1625.778</v>
      </c>
      <c r="P731" s="18">
        <v>3.3330000000000002</v>
      </c>
      <c r="Q731" s="18">
        <v>78918337.647</v>
      </c>
      <c r="R731" s="18">
        <v>2.0459999999999998</v>
      </c>
      <c r="S731" s="16">
        <f t="shared" si="69"/>
        <v>78.918337647000001</v>
      </c>
      <c r="T731" s="16">
        <f t="shared" si="71"/>
        <v>73511.927611849314</v>
      </c>
      <c r="U731" s="41">
        <f t="shared" si="70"/>
        <v>8687.5963670886085</v>
      </c>
      <c r="V731" s="18">
        <f t="shared" si="72"/>
        <v>79</v>
      </c>
      <c r="W731" s="154">
        <f t="shared" si="73"/>
        <v>930.53072926391542</v>
      </c>
    </row>
    <row r="732" spans="1:23" ht="16" customHeight="1">
      <c r="A732" s="37"/>
      <c r="B732" s="38" t="str">
        <f t="shared" si="68"/>
        <v>79-Kr</v>
      </c>
      <c r="C732" s="39">
        <v>79</v>
      </c>
      <c r="D732" s="40"/>
      <c r="E732" s="39">
        <v>7</v>
      </c>
      <c r="F732" s="39">
        <v>43</v>
      </c>
      <c r="G732" s="39">
        <v>36</v>
      </c>
      <c r="H732" s="39" t="s">
        <v>100</v>
      </c>
      <c r="I732" s="39" t="s">
        <v>39</v>
      </c>
      <c r="J732" s="18">
        <v>-74442.202000000005</v>
      </c>
      <c r="K732" s="18">
        <v>3.84</v>
      </c>
      <c r="L732" s="18">
        <v>683911.98199999996</v>
      </c>
      <c r="M732" s="18">
        <v>3.8410000000000002</v>
      </c>
      <c r="N732" s="39" t="s">
        <v>28</v>
      </c>
      <c r="O732" s="18">
        <v>-3645.6129999999998</v>
      </c>
      <c r="P732" s="18">
        <v>7.6040000000000001</v>
      </c>
      <c r="Q732" s="18">
        <v>78920082.991999999</v>
      </c>
      <c r="R732" s="18">
        <v>4.1219999999999999</v>
      </c>
      <c r="S732" s="16">
        <f t="shared" si="69"/>
        <v>78.920082992000005</v>
      </c>
      <c r="T732" s="16">
        <f t="shared" si="71"/>
        <v>73513.553389572509</v>
      </c>
      <c r="U732" s="41">
        <f t="shared" si="70"/>
        <v>8657.1136962025303</v>
      </c>
      <c r="V732" s="18">
        <f t="shared" si="72"/>
        <v>79</v>
      </c>
      <c r="W732" s="154">
        <f t="shared" si="73"/>
        <v>930.55130872876589</v>
      </c>
    </row>
    <row r="733" spans="1:23" ht="16" customHeight="1">
      <c r="A733" s="37"/>
      <c r="B733" s="38" t="str">
        <f t="shared" si="68"/>
        <v>79-Rb</v>
      </c>
      <c r="C733" s="39">
        <v>79</v>
      </c>
      <c r="D733" s="40"/>
      <c r="E733" s="39">
        <v>5</v>
      </c>
      <c r="F733" s="39">
        <v>42</v>
      </c>
      <c r="G733" s="39">
        <v>37</v>
      </c>
      <c r="H733" s="39" t="s">
        <v>101</v>
      </c>
      <c r="I733" s="40"/>
      <c r="J733" s="18">
        <v>-70796.589000000007</v>
      </c>
      <c r="K733" s="18">
        <v>6.6150000000000002</v>
      </c>
      <c r="L733" s="18">
        <v>679484.01500000001</v>
      </c>
      <c r="M733" s="18">
        <v>6.6150000000000002</v>
      </c>
      <c r="N733" s="39" t="s">
        <v>28</v>
      </c>
      <c r="O733" s="18">
        <v>-5319.1620000000003</v>
      </c>
      <c r="P733" s="18">
        <v>10.579000000000001</v>
      </c>
      <c r="Q733" s="18">
        <v>78923996.718999997</v>
      </c>
      <c r="R733" s="18">
        <v>7.101</v>
      </c>
      <c r="S733" s="16">
        <f t="shared" si="69"/>
        <v>78.923996719000002</v>
      </c>
      <c r="T733" s="16">
        <f t="shared" si="71"/>
        <v>73517.199001283225</v>
      </c>
      <c r="U733" s="41">
        <f t="shared" si="70"/>
        <v>8601.0634810126576</v>
      </c>
      <c r="V733" s="18">
        <f t="shared" si="72"/>
        <v>79</v>
      </c>
      <c r="W733" s="154">
        <f t="shared" si="73"/>
        <v>930.59745571244594</v>
      </c>
    </row>
    <row r="734" spans="1:23" ht="16" customHeight="1">
      <c r="A734" s="37"/>
      <c r="B734" s="38" t="str">
        <f t="shared" si="68"/>
        <v>79-Sr</v>
      </c>
      <c r="C734" s="39">
        <v>79</v>
      </c>
      <c r="D734" s="40"/>
      <c r="E734" s="39">
        <v>3</v>
      </c>
      <c r="F734" s="39">
        <v>41</v>
      </c>
      <c r="G734" s="39">
        <v>38</v>
      </c>
      <c r="H734" s="39" t="s">
        <v>102</v>
      </c>
      <c r="I734" s="39" t="s">
        <v>37</v>
      </c>
      <c r="J734" s="18">
        <v>-65477.427000000003</v>
      </c>
      <c r="K734" s="18">
        <v>8.702</v>
      </c>
      <c r="L734" s="18">
        <v>673382.5</v>
      </c>
      <c r="M734" s="18">
        <v>8.702</v>
      </c>
      <c r="N734" s="39" t="s">
        <v>28</v>
      </c>
      <c r="O734" s="18">
        <v>-7120</v>
      </c>
      <c r="P734" s="18">
        <v>450</v>
      </c>
      <c r="Q734" s="18">
        <v>78929707.076000005</v>
      </c>
      <c r="R734" s="18">
        <v>9.3420000000000005</v>
      </c>
      <c r="S734" s="16">
        <f t="shared" si="69"/>
        <v>78.929707076</v>
      </c>
      <c r="T734" s="16">
        <f t="shared" si="71"/>
        <v>73522.518162367167</v>
      </c>
      <c r="U734" s="41">
        <f t="shared" si="70"/>
        <v>8523.82911392405</v>
      </c>
      <c r="V734" s="18">
        <f t="shared" si="72"/>
        <v>79</v>
      </c>
      <c r="W734" s="154">
        <f t="shared" si="73"/>
        <v>930.66478686540722</v>
      </c>
    </row>
    <row r="735" spans="1:23" ht="16" customHeight="1">
      <c r="A735" s="37"/>
      <c r="B735" s="38" t="str">
        <f t="shared" si="68"/>
        <v>79-Y</v>
      </c>
      <c r="C735" s="39">
        <v>79</v>
      </c>
      <c r="D735" s="40"/>
      <c r="E735" s="39">
        <v>1</v>
      </c>
      <c r="F735" s="39">
        <v>40</v>
      </c>
      <c r="G735" s="39">
        <v>39</v>
      </c>
      <c r="H735" s="39" t="s">
        <v>103</v>
      </c>
      <c r="I735" s="39" t="s">
        <v>39</v>
      </c>
      <c r="J735" s="18">
        <v>-58357.427000000003</v>
      </c>
      <c r="K735" s="18">
        <v>450.084</v>
      </c>
      <c r="L735" s="18">
        <v>665480.14599999995</v>
      </c>
      <c r="M735" s="18">
        <v>450.084</v>
      </c>
      <c r="N735" s="39" t="s">
        <v>28</v>
      </c>
      <c r="O735" s="18">
        <v>-11000</v>
      </c>
      <c r="P735" s="18">
        <v>603</v>
      </c>
      <c r="Q735" s="18">
        <v>78937350.711999997</v>
      </c>
      <c r="R735" s="18">
        <v>483.185</v>
      </c>
      <c r="S735" s="16">
        <f t="shared" si="69"/>
        <v>78.937350711999997</v>
      </c>
      <c r="T735" s="16">
        <f t="shared" si="71"/>
        <v>73529.63816049532</v>
      </c>
      <c r="U735" s="41">
        <f t="shared" si="70"/>
        <v>8423.7993164556956</v>
      </c>
      <c r="V735" s="18">
        <f t="shared" si="72"/>
        <v>79</v>
      </c>
      <c r="W735" s="154">
        <f t="shared" si="73"/>
        <v>930.75491342399141</v>
      </c>
    </row>
    <row r="736" spans="1:23" ht="16" customHeight="1">
      <c r="A736" s="37"/>
      <c r="B736" s="38" t="str">
        <f t="shared" si="68"/>
        <v>79-Zr</v>
      </c>
      <c r="C736" s="39">
        <v>79</v>
      </c>
      <c r="D736" s="40"/>
      <c r="E736" s="39">
        <v>-1</v>
      </c>
      <c r="F736" s="39">
        <v>39</v>
      </c>
      <c r="G736" s="39">
        <v>40</v>
      </c>
      <c r="H736" s="39" t="s">
        <v>104</v>
      </c>
      <c r="I736" s="39" t="s">
        <v>37</v>
      </c>
      <c r="J736" s="18">
        <v>-47357</v>
      </c>
      <c r="K736" s="18">
        <v>401</v>
      </c>
      <c r="L736" s="18">
        <v>653698</v>
      </c>
      <c r="M736" s="18">
        <v>401</v>
      </c>
      <c r="N736" s="39" t="s">
        <v>28</v>
      </c>
      <c r="O736" s="18" t="s">
        <v>30</v>
      </c>
      <c r="P736" s="42"/>
      <c r="Q736" s="18">
        <v>78949160</v>
      </c>
      <c r="R736" s="18">
        <v>430</v>
      </c>
      <c r="S736" s="16">
        <f t="shared" si="69"/>
        <v>78.949160000000006</v>
      </c>
      <c r="T736" s="16">
        <f t="shared" si="71"/>
        <v>73540.638436863112</v>
      </c>
      <c r="U736" s="41">
        <f t="shared" si="70"/>
        <v>8274.6582278481019</v>
      </c>
      <c r="V736" s="18">
        <f t="shared" si="72"/>
        <v>79</v>
      </c>
      <c r="W736" s="154">
        <f t="shared" si="73"/>
        <v>930.89415742864696</v>
      </c>
    </row>
    <row r="737" spans="1:23" ht="16" customHeight="1">
      <c r="A737" s="37"/>
      <c r="B737" s="38" t="str">
        <f t="shared" si="68"/>
        <v>80-Cu</v>
      </c>
      <c r="C737" s="39">
        <v>80</v>
      </c>
      <c r="D737" s="39">
        <v>0</v>
      </c>
      <c r="E737" s="39">
        <v>22</v>
      </c>
      <c r="F737" s="39">
        <v>51</v>
      </c>
      <c r="G737" s="39">
        <v>29</v>
      </c>
      <c r="H737" s="39" t="s">
        <v>90</v>
      </c>
      <c r="I737" s="39" t="s">
        <v>37</v>
      </c>
      <c r="J737" s="18">
        <v>-35499</v>
      </c>
      <c r="K737" s="18">
        <v>904</v>
      </c>
      <c r="L737" s="18">
        <v>658517</v>
      </c>
      <c r="M737" s="18">
        <v>904</v>
      </c>
      <c r="N737" s="39" t="s">
        <v>28</v>
      </c>
      <c r="O737" s="18">
        <v>16278</v>
      </c>
      <c r="P737" s="18">
        <v>920</v>
      </c>
      <c r="Q737" s="18">
        <v>79961890</v>
      </c>
      <c r="R737" s="18">
        <v>970</v>
      </c>
      <c r="S737" s="16">
        <f t="shared" si="69"/>
        <v>79.961889999999997</v>
      </c>
      <c r="T737" s="16">
        <f t="shared" si="71"/>
        <v>74483.989965418499</v>
      </c>
      <c r="U737" s="41">
        <f t="shared" si="70"/>
        <v>8231.4624999999996</v>
      </c>
      <c r="V737" s="18">
        <f t="shared" si="72"/>
        <v>80</v>
      </c>
      <c r="W737" s="154">
        <f t="shared" si="73"/>
        <v>931.04987456773119</v>
      </c>
    </row>
    <row r="738" spans="1:23" ht="16" customHeight="1">
      <c r="A738" s="37"/>
      <c r="B738" s="38" t="str">
        <f t="shared" si="68"/>
        <v>80-Zn</v>
      </c>
      <c r="C738" s="39">
        <v>80</v>
      </c>
      <c r="D738" s="40"/>
      <c r="E738" s="39">
        <v>20</v>
      </c>
      <c r="F738" s="39">
        <v>50</v>
      </c>
      <c r="G738" s="39">
        <v>30</v>
      </c>
      <c r="H738" s="39" t="s">
        <v>91</v>
      </c>
      <c r="I738" s="39" t="s">
        <v>40</v>
      </c>
      <c r="J738" s="18">
        <v>-51777.345000000001</v>
      </c>
      <c r="K738" s="18">
        <v>171.27699999999999</v>
      </c>
      <c r="L738" s="18">
        <v>674012.56700000004</v>
      </c>
      <c r="M738" s="18">
        <v>171.27699999999999</v>
      </c>
      <c r="N738" s="39" t="s">
        <v>28</v>
      </c>
      <c r="O738" s="18">
        <v>7290.4</v>
      </c>
      <c r="P738" s="18">
        <v>120</v>
      </c>
      <c r="Q738" s="18">
        <v>79944414.722000003</v>
      </c>
      <c r="R738" s="18">
        <v>183.874</v>
      </c>
      <c r="S738" s="16">
        <f t="shared" si="69"/>
        <v>79.944414722000005</v>
      </c>
      <c r="T738" s="16">
        <f t="shared" si="71"/>
        <v>74467.711855543981</v>
      </c>
      <c r="U738" s="41">
        <f t="shared" si="70"/>
        <v>8425.1570874999998</v>
      </c>
      <c r="V738" s="18">
        <f t="shared" si="72"/>
        <v>80</v>
      </c>
      <c r="W738" s="154">
        <f t="shared" si="73"/>
        <v>930.84639819429981</v>
      </c>
    </row>
    <row r="739" spans="1:23" ht="16" customHeight="1">
      <c r="A739" s="37"/>
      <c r="B739" s="38" t="str">
        <f t="shared" si="68"/>
        <v>80-Ga</v>
      </c>
      <c r="C739" s="39">
        <v>80</v>
      </c>
      <c r="D739" s="40"/>
      <c r="E739" s="39">
        <v>18</v>
      </c>
      <c r="F739" s="39">
        <v>49</v>
      </c>
      <c r="G739" s="39">
        <v>31</v>
      </c>
      <c r="H739" s="39" t="s">
        <v>92</v>
      </c>
      <c r="I739" s="39" t="s">
        <v>40</v>
      </c>
      <c r="J739" s="18">
        <v>-59067.745000000003</v>
      </c>
      <c r="K739" s="18">
        <v>122.21299999999999</v>
      </c>
      <c r="L739" s="18">
        <v>680520.61399999994</v>
      </c>
      <c r="M739" s="18">
        <v>122.21299999999999</v>
      </c>
      <c r="N739" s="39" t="s">
        <v>28</v>
      </c>
      <c r="O739" s="18">
        <v>10380</v>
      </c>
      <c r="P739" s="18">
        <v>120</v>
      </c>
      <c r="Q739" s="18">
        <v>79936588.153999999</v>
      </c>
      <c r="R739" s="18">
        <v>131.20099999999999</v>
      </c>
      <c r="S739" s="16">
        <f t="shared" si="69"/>
        <v>79.936588154000006</v>
      </c>
      <c r="T739" s="16">
        <f t="shared" si="71"/>
        <v>74460.42145742588</v>
      </c>
      <c r="U739" s="41">
        <f t="shared" si="70"/>
        <v>8506.5076749999989</v>
      </c>
      <c r="V739" s="18">
        <f t="shared" si="72"/>
        <v>80</v>
      </c>
      <c r="W739" s="154">
        <f t="shared" si="73"/>
        <v>930.75526821782353</v>
      </c>
    </row>
    <row r="740" spans="1:23" ht="16" customHeight="1">
      <c r="A740" s="37"/>
      <c r="B740" s="38" t="str">
        <f t="shared" si="68"/>
        <v>80-Ge</v>
      </c>
      <c r="C740" s="39">
        <v>80</v>
      </c>
      <c r="D740" s="40"/>
      <c r="E740" s="39">
        <v>16</v>
      </c>
      <c r="F740" s="39">
        <v>48</v>
      </c>
      <c r="G740" s="39">
        <v>32</v>
      </c>
      <c r="H740" s="39" t="s">
        <v>93</v>
      </c>
      <c r="I740" s="40"/>
      <c r="J740" s="18">
        <v>-69447.744999999995</v>
      </c>
      <c r="K740" s="18">
        <v>23.15</v>
      </c>
      <c r="L740" s="18">
        <v>690118.26100000006</v>
      </c>
      <c r="M740" s="18">
        <v>23.151</v>
      </c>
      <c r="N740" s="39" t="s">
        <v>28</v>
      </c>
      <c r="O740" s="18">
        <v>2670.2220000000002</v>
      </c>
      <c r="P740" s="18">
        <v>18.027999999999999</v>
      </c>
      <c r="Q740" s="18">
        <v>79925444.763999999</v>
      </c>
      <c r="R740" s="18">
        <v>24.853000000000002</v>
      </c>
      <c r="S740" s="16">
        <f t="shared" si="69"/>
        <v>79.925444764000005</v>
      </c>
      <c r="T740" s="16">
        <f t="shared" si="71"/>
        <v>74450.041460793233</v>
      </c>
      <c r="U740" s="41">
        <f t="shared" si="70"/>
        <v>8626.4782625000007</v>
      </c>
      <c r="V740" s="18">
        <f t="shared" si="72"/>
        <v>80</v>
      </c>
      <c r="W740" s="154">
        <f t="shared" si="73"/>
        <v>930.62551825991545</v>
      </c>
    </row>
    <row r="741" spans="1:23" ht="16" customHeight="1">
      <c r="A741" s="37"/>
      <c r="B741" s="38" t="str">
        <f t="shared" si="68"/>
        <v>80-As</v>
      </c>
      <c r="C741" s="39">
        <v>80</v>
      </c>
      <c r="D741" s="40"/>
      <c r="E741" s="39">
        <v>14</v>
      </c>
      <c r="F741" s="39">
        <v>47</v>
      </c>
      <c r="G741" s="39">
        <v>33</v>
      </c>
      <c r="H741" s="39" t="s">
        <v>94</v>
      </c>
      <c r="I741" s="40"/>
      <c r="J741" s="18">
        <v>-72117.967000000004</v>
      </c>
      <c r="K741" s="18">
        <v>21.103000000000002</v>
      </c>
      <c r="L741" s="18">
        <v>692006.12899999996</v>
      </c>
      <c r="M741" s="18">
        <v>21.103000000000002</v>
      </c>
      <c r="N741" s="39" t="s">
        <v>28</v>
      </c>
      <c r="O741" s="18">
        <v>5641.4369999999999</v>
      </c>
      <c r="P741" s="18">
        <v>21.023</v>
      </c>
      <c r="Q741" s="18">
        <v>79922578.162</v>
      </c>
      <c r="R741" s="18">
        <v>22.655000000000001</v>
      </c>
      <c r="S741" s="16">
        <f t="shared" si="69"/>
        <v>79.922578161999994</v>
      </c>
      <c r="T741" s="16">
        <f t="shared" si="71"/>
        <v>74447.371239333937</v>
      </c>
      <c r="U741" s="41">
        <f t="shared" si="70"/>
        <v>8650.0766124999991</v>
      </c>
      <c r="V741" s="18">
        <f t="shared" si="72"/>
        <v>80</v>
      </c>
      <c r="W741" s="154">
        <f t="shared" si="73"/>
        <v>930.59214049167417</v>
      </c>
    </row>
    <row r="742" spans="1:23" ht="16" customHeight="1">
      <c r="A742" s="37"/>
      <c r="B742" s="38" t="str">
        <f t="shared" si="68"/>
        <v>80-Se</v>
      </c>
      <c r="C742" s="39">
        <v>80</v>
      </c>
      <c r="D742" s="40"/>
      <c r="E742" s="39">
        <v>12</v>
      </c>
      <c r="F742" s="39">
        <v>46</v>
      </c>
      <c r="G742" s="39">
        <v>34</v>
      </c>
      <c r="H742" s="39" t="s">
        <v>98</v>
      </c>
      <c r="I742" s="40"/>
      <c r="J742" s="18">
        <v>-77759.403999999995</v>
      </c>
      <c r="K742" s="18">
        <v>1.879</v>
      </c>
      <c r="L742" s="18">
        <v>696865.21299999999</v>
      </c>
      <c r="M742" s="18">
        <v>1.883</v>
      </c>
      <c r="N742" s="39" t="s">
        <v>28</v>
      </c>
      <c r="O742" s="18">
        <v>-1870.5550000000001</v>
      </c>
      <c r="P742" s="18">
        <v>0.309</v>
      </c>
      <c r="Q742" s="18">
        <v>79916521.827999994</v>
      </c>
      <c r="R742" s="18">
        <v>2.0179999999999998</v>
      </c>
      <c r="S742" s="16">
        <f t="shared" si="69"/>
        <v>79.916521828</v>
      </c>
      <c r="T742" s="16">
        <f t="shared" si="71"/>
        <v>74441.729802883608</v>
      </c>
      <c r="U742" s="41">
        <f t="shared" si="70"/>
        <v>8710.8151624999991</v>
      </c>
      <c r="V742" s="18">
        <f t="shared" si="72"/>
        <v>80</v>
      </c>
      <c r="W742" s="154">
        <f t="shared" si="73"/>
        <v>930.52162253604513</v>
      </c>
    </row>
    <row r="743" spans="1:23" ht="16" customHeight="1">
      <c r="A743" s="37"/>
      <c r="B743" s="38" t="str">
        <f t="shared" si="68"/>
        <v>80-Br</v>
      </c>
      <c r="C743" s="39">
        <v>80</v>
      </c>
      <c r="D743" s="40"/>
      <c r="E743" s="39">
        <v>10</v>
      </c>
      <c r="F743" s="39">
        <v>45</v>
      </c>
      <c r="G743" s="39">
        <v>35</v>
      </c>
      <c r="H743" s="39" t="s">
        <v>99</v>
      </c>
      <c r="I743" s="40"/>
      <c r="J743" s="18">
        <v>-75888.849000000002</v>
      </c>
      <c r="K743" s="18">
        <v>1.8979999999999999</v>
      </c>
      <c r="L743" s="18">
        <v>694212.30500000005</v>
      </c>
      <c r="M743" s="18">
        <v>1.901</v>
      </c>
      <c r="N743" s="39" t="s">
        <v>28</v>
      </c>
      <c r="O743" s="18">
        <v>2004.4929999999999</v>
      </c>
      <c r="P743" s="18">
        <v>3.7320000000000002</v>
      </c>
      <c r="Q743" s="18">
        <v>79918529.952000007</v>
      </c>
      <c r="R743" s="18">
        <v>2.0379999999999998</v>
      </c>
      <c r="S743" s="16">
        <f t="shared" si="69"/>
        <v>79.918529952</v>
      </c>
      <c r="T743" s="16">
        <f t="shared" si="71"/>
        <v>74443.600357567411</v>
      </c>
      <c r="U743" s="41">
        <f t="shared" si="70"/>
        <v>8677.6538125000006</v>
      </c>
      <c r="V743" s="18">
        <f t="shared" si="72"/>
        <v>80</v>
      </c>
      <c r="W743" s="154">
        <f t="shared" si="73"/>
        <v>930.54500446959264</v>
      </c>
    </row>
    <row r="744" spans="1:23" ht="16" customHeight="1">
      <c r="A744" s="37"/>
      <c r="B744" s="38" t="str">
        <f t="shared" si="68"/>
        <v>80-Kr</v>
      </c>
      <c r="C744" s="39">
        <v>80</v>
      </c>
      <c r="D744" s="40"/>
      <c r="E744" s="39">
        <v>8</v>
      </c>
      <c r="F744" s="39">
        <v>44</v>
      </c>
      <c r="G744" s="39">
        <v>36</v>
      </c>
      <c r="H744" s="39" t="s">
        <v>100</v>
      </c>
      <c r="I744" s="40"/>
      <c r="J744" s="18">
        <v>-77893.342000000004</v>
      </c>
      <c r="K744" s="18">
        <v>3.839</v>
      </c>
      <c r="L744" s="18">
        <v>695434.44400000002</v>
      </c>
      <c r="M744" s="18">
        <v>3.84</v>
      </c>
      <c r="N744" s="39" t="s">
        <v>28</v>
      </c>
      <c r="O744" s="18">
        <v>-5720.5659999999998</v>
      </c>
      <c r="P744" s="18">
        <v>7.8570000000000002</v>
      </c>
      <c r="Q744" s="18">
        <v>79916378.040000007</v>
      </c>
      <c r="R744" s="18">
        <v>4.1210000000000004</v>
      </c>
      <c r="S744" s="16">
        <f t="shared" si="69"/>
        <v>79.916378040000012</v>
      </c>
      <c r="T744" s="16">
        <f t="shared" si="71"/>
        <v>74441.595865279727</v>
      </c>
      <c r="U744" s="41">
        <f t="shared" si="70"/>
        <v>8692.9305500000009</v>
      </c>
      <c r="V744" s="18">
        <f t="shared" si="72"/>
        <v>80</v>
      </c>
      <c r="W744" s="154">
        <f t="shared" si="73"/>
        <v>930.51994831599654</v>
      </c>
    </row>
    <row r="745" spans="1:23" ht="16" customHeight="1">
      <c r="A745" s="37"/>
      <c r="B745" s="38" t="str">
        <f t="shared" si="68"/>
        <v>80-Rb</v>
      </c>
      <c r="C745" s="39">
        <v>80</v>
      </c>
      <c r="D745" s="40"/>
      <c r="E745" s="39">
        <v>6</v>
      </c>
      <c r="F745" s="39">
        <v>43</v>
      </c>
      <c r="G745" s="39">
        <v>37</v>
      </c>
      <c r="H745" s="39" t="s">
        <v>101</v>
      </c>
      <c r="I745" s="40"/>
      <c r="J745" s="18">
        <v>-72172.775999999998</v>
      </c>
      <c r="K745" s="18">
        <v>7.2439999999999998</v>
      </c>
      <c r="L745" s="18">
        <v>688931.52500000002</v>
      </c>
      <c r="M745" s="18">
        <v>7.2439999999999998</v>
      </c>
      <c r="N745" s="39" t="s">
        <v>28</v>
      </c>
      <c r="O745" s="18">
        <v>-1867.893</v>
      </c>
      <c r="P745" s="18">
        <v>10.209</v>
      </c>
      <c r="Q745" s="18">
        <v>79922519.321999997</v>
      </c>
      <c r="R745" s="18">
        <v>7.7759999999999998</v>
      </c>
      <c r="S745" s="16">
        <f t="shared" si="69"/>
        <v>79.922519321999999</v>
      </c>
      <c r="T745" s="16">
        <f t="shared" si="71"/>
        <v>74447.316430249644</v>
      </c>
      <c r="U745" s="41">
        <f t="shared" si="70"/>
        <v>8611.6440624999996</v>
      </c>
      <c r="V745" s="18">
        <f t="shared" si="72"/>
        <v>80</v>
      </c>
      <c r="W745" s="154">
        <f t="shared" si="73"/>
        <v>930.5914553781206</v>
      </c>
    </row>
    <row r="746" spans="1:23" ht="16" customHeight="1">
      <c r="A746" s="37"/>
      <c r="B746" s="38" t="str">
        <f t="shared" si="68"/>
        <v>80-Sr</v>
      </c>
      <c r="C746" s="39">
        <v>80</v>
      </c>
      <c r="D746" s="40"/>
      <c r="E746" s="39">
        <v>4</v>
      </c>
      <c r="F746" s="39">
        <v>42</v>
      </c>
      <c r="G746" s="39">
        <v>38</v>
      </c>
      <c r="H746" s="39" t="s">
        <v>102</v>
      </c>
      <c r="I746" s="39" t="s">
        <v>37</v>
      </c>
      <c r="J746" s="18">
        <v>-70304.883000000002</v>
      </c>
      <c r="K746" s="18">
        <v>7.8079999999999998</v>
      </c>
      <c r="L746" s="18">
        <v>686281.27800000005</v>
      </c>
      <c r="M746" s="18">
        <v>7.8090000000000002</v>
      </c>
      <c r="N746" s="39" t="s">
        <v>28</v>
      </c>
      <c r="O746" s="18">
        <v>-9140</v>
      </c>
      <c r="P746" s="18">
        <v>400</v>
      </c>
      <c r="Q746" s="18">
        <v>79924524.588</v>
      </c>
      <c r="R746" s="18">
        <v>8.3829999999999991</v>
      </c>
      <c r="S746" s="16">
        <f t="shared" si="69"/>
        <v>79.924524587999997</v>
      </c>
      <c r="T746" s="16">
        <f t="shared" si="71"/>
        <v>74449.184322724686</v>
      </c>
      <c r="U746" s="41">
        <f t="shared" si="70"/>
        <v>8578.5159750000003</v>
      </c>
      <c r="V746" s="18">
        <f t="shared" si="72"/>
        <v>80</v>
      </c>
      <c r="W746" s="154">
        <f t="shared" si="73"/>
        <v>930.61480403405858</v>
      </c>
    </row>
    <row r="747" spans="1:23" ht="16" customHeight="1">
      <c r="A747" s="37"/>
      <c r="B747" s="38" t="str">
        <f t="shared" si="68"/>
        <v>80-Y</v>
      </c>
      <c r="C747" s="39">
        <v>80</v>
      </c>
      <c r="D747" s="40"/>
      <c r="E747" s="39">
        <v>2</v>
      </c>
      <c r="F747" s="39">
        <v>41</v>
      </c>
      <c r="G747" s="39">
        <v>39</v>
      </c>
      <c r="H747" s="39" t="s">
        <v>103</v>
      </c>
      <c r="I747" s="39" t="s">
        <v>39</v>
      </c>
      <c r="J747" s="18">
        <v>-61165</v>
      </c>
      <c r="K747" s="18">
        <v>400</v>
      </c>
      <c r="L747" s="18">
        <v>676359</v>
      </c>
      <c r="M747" s="18">
        <v>400</v>
      </c>
      <c r="N747" s="39" t="s">
        <v>28</v>
      </c>
      <c r="O747" s="18">
        <v>-5788</v>
      </c>
      <c r="P747" s="18">
        <v>499</v>
      </c>
      <c r="Q747" s="18">
        <v>79934337</v>
      </c>
      <c r="R747" s="18">
        <v>429</v>
      </c>
      <c r="S747" s="16">
        <f t="shared" si="69"/>
        <v>79.934336999999999</v>
      </c>
      <c r="T747" s="16">
        <f t="shared" si="71"/>
        <v>74458.324521848859</v>
      </c>
      <c r="U747" s="41">
        <f t="shared" si="70"/>
        <v>8454.4874999999993</v>
      </c>
      <c r="V747" s="18">
        <f t="shared" si="72"/>
        <v>80</v>
      </c>
      <c r="W747" s="154">
        <f t="shared" si="73"/>
        <v>930.72905652311078</v>
      </c>
    </row>
    <row r="748" spans="1:23" ht="16" customHeight="1">
      <c r="A748" s="37"/>
      <c r="B748" s="38" t="str">
        <f t="shared" si="68"/>
        <v>80-Zr</v>
      </c>
      <c r="C748" s="39">
        <v>80</v>
      </c>
      <c r="D748" s="40"/>
      <c r="E748" s="39">
        <v>0</v>
      </c>
      <c r="F748" s="39">
        <v>40</v>
      </c>
      <c r="G748" s="39">
        <v>40</v>
      </c>
      <c r="H748" s="39" t="s">
        <v>104</v>
      </c>
      <c r="I748" s="39" t="s">
        <v>37</v>
      </c>
      <c r="J748" s="18">
        <v>-55377</v>
      </c>
      <c r="K748" s="18">
        <v>298</v>
      </c>
      <c r="L748" s="18">
        <v>669789</v>
      </c>
      <c r="M748" s="18">
        <v>298</v>
      </c>
      <c r="N748" s="39" t="s">
        <v>28</v>
      </c>
      <c r="O748" s="18" t="s">
        <v>30</v>
      </c>
      <c r="P748" s="42"/>
      <c r="Q748" s="18">
        <v>79940550</v>
      </c>
      <c r="R748" s="18">
        <v>320</v>
      </c>
      <c r="S748" s="16">
        <f t="shared" si="69"/>
        <v>79.940550000000002</v>
      </c>
      <c r="T748" s="16">
        <f t="shared" si="71"/>
        <v>74464.111891677851</v>
      </c>
      <c r="U748" s="41">
        <f t="shared" si="70"/>
        <v>8372.3624999999993</v>
      </c>
      <c r="V748" s="18">
        <f t="shared" si="72"/>
        <v>80</v>
      </c>
      <c r="W748" s="154">
        <f t="shared" si="73"/>
        <v>930.80139864597311</v>
      </c>
    </row>
    <row r="749" spans="1:23" ht="16" customHeight="1">
      <c r="A749" s="37"/>
      <c r="B749" s="38" t="str">
        <f t="shared" si="68"/>
        <v>81-Zn</v>
      </c>
      <c r="C749" s="39">
        <v>81</v>
      </c>
      <c r="D749" s="39">
        <v>0</v>
      </c>
      <c r="E749" s="39">
        <v>21</v>
      </c>
      <c r="F749" s="39">
        <v>51</v>
      </c>
      <c r="G749" s="39">
        <v>30</v>
      </c>
      <c r="H749" s="39" t="s">
        <v>91</v>
      </c>
      <c r="I749" s="39" t="s">
        <v>37</v>
      </c>
      <c r="J749" s="18">
        <v>-46128</v>
      </c>
      <c r="K749" s="18">
        <v>401</v>
      </c>
      <c r="L749" s="18">
        <v>676434</v>
      </c>
      <c r="M749" s="18">
        <v>401</v>
      </c>
      <c r="N749" s="39" t="s">
        <v>28</v>
      </c>
      <c r="O749" s="18">
        <v>11855</v>
      </c>
      <c r="P749" s="18">
        <v>444</v>
      </c>
      <c r="Q749" s="18">
        <v>80950480</v>
      </c>
      <c r="R749" s="18">
        <v>430</v>
      </c>
      <c r="S749" s="16">
        <f t="shared" si="69"/>
        <v>80.950479999999999</v>
      </c>
      <c r="T749" s="16">
        <f t="shared" si="71"/>
        <v>75404.85523811169</v>
      </c>
      <c r="U749" s="41">
        <f t="shared" si="70"/>
        <v>8351.0370370370365</v>
      </c>
      <c r="V749" s="18">
        <f t="shared" si="72"/>
        <v>81</v>
      </c>
      <c r="W749" s="154">
        <f t="shared" si="73"/>
        <v>930.92413874211968</v>
      </c>
    </row>
    <row r="750" spans="1:23" ht="16" customHeight="1">
      <c r="A750" s="37"/>
      <c r="B750" s="38" t="str">
        <f t="shared" si="68"/>
        <v>81-Ga</v>
      </c>
      <c r="C750" s="39">
        <v>81</v>
      </c>
      <c r="D750" s="40"/>
      <c r="E750" s="39">
        <v>19</v>
      </c>
      <c r="F750" s="39">
        <v>50</v>
      </c>
      <c r="G750" s="39">
        <v>31</v>
      </c>
      <c r="H750" s="39" t="s">
        <v>92</v>
      </c>
      <c r="I750" s="39" t="s">
        <v>40</v>
      </c>
      <c r="J750" s="18">
        <v>-57982.741000000002</v>
      </c>
      <c r="K750" s="18">
        <v>192.17400000000001</v>
      </c>
      <c r="L750" s="18">
        <v>687506.93299999996</v>
      </c>
      <c r="M750" s="18">
        <v>192.17400000000001</v>
      </c>
      <c r="N750" s="39" t="s">
        <v>28</v>
      </c>
      <c r="O750" s="18">
        <v>8320</v>
      </c>
      <c r="P750" s="18">
        <v>150</v>
      </c>
      <c r="Q750" s="18">
        <v>80937752.954999998</v>
      </c>
      <c r="R750" s="18">
        <v>206.30699999999999</v>
      </c>
      <c r="S750" s="16">
        <f t="shared" si="69"/>
        <v>80.937752954999993</v>
      </c>
      <c r="T750" s="16">
        <f t="shared" si="71"/>
        <v>75393.000076958429</v>
      </c>
      <c r="U750" s="41">
        <f t="shared" si="70"/>
        <v>8487.7399135802461</v>
      </c>
      <c r="V750" s="18">
        <f t="shared" si="72"/>
        <v>81</v>
      </c>
      <c r="W750" s="154">
        <f t="shared" si="73"/>
        <v>930.77777872788181</v>
      </c>
    </row>
    <row r="751" spans="1:23" ht="16" customHeight="1">
      <c r="A751" s="37"/>
      <c r="B751" s="38" t="str">
        <f t="shared" si="68"/>
        <v>81-Ge</v>
      </c>
      <c r="C751" s="39">
        <v>81</v>
      </c>
      <c r="D751" s="40"/>
      <c r="E751" s="39">
        <v>17</v>
      </c>
      <c r="F751" s="39">
        <v>49</v>
      </c>
      <c r="G751" s="39">
        <v>32</v>
      </c>
      <c r="H751" s="39" t="s">
        <v>93</v>
      </c>
      <c r="I751" s="39" t="s">
        <v>40</v>
      </c>
      <c r="J751" s="18">
        <v>-66302.740999999995</v>
      </c>
      <c r="K751" s="18">
        <v>120.128</v>
      </c>
      <c r="L751" s="18">
        <v>695044.57900000003</v>
      </c>
      <c r="M751" s="18">
        <v>120.128</v>
      </c>
      <c r="N751" s="39" t="s">
        <v>28</v>
      </c>
      <c r="O751" s="18">
        <v>6230</v>
      </c>
      <c r="P751" s="18">
        <v>120</v>
      </c>
      <c r="Q751" s="18">
        <v>80928821.064999998</v>
      </c>
      <c r="R751" s="18">
        <v>128.96299999999999</v>
      </c>
      <c r="S751" s="16">
        <f t="shared" si="69"/>
        <v>80.928821064999994</v>
      </c>
      <c r="T751" s="16">
        <f t="shared" si="71"/>
        <v>75384.680078454985</v>
      </c>
      <c r="U751" s="41">
        <f t="shared" si="70"/>
        <v>8580.7972716049389</v>
      </c>
      <c r="V751" s="18">
        <f t="shared" si="72"/>
        <v>81</v>
      </c>
      <c r="W751" s="154">
        <f t="shared" si="73"/>
        <v>930.67506269697515</v>
      </c>
    </row>
    <row r="752" spans="1:23" ht="16" customHeight="1">
      <c r="A752" s="37"/>
      <c r="B752" s="38" t="str">
        <f t="shared" si="68"/>
        <v>81-As</v>
      </c>
      <c r="C752" s="39">
        <v>81</v>
      </c>
      <c r="D752" s="40"/>
      <c r="E752" s="39">
        <v>15</v>
      </c>
      <c r="F752" s="39">
        <v>48</v>
      </c>
      <c r="G752" s="39">
        <v>33</v>
      </c>
      <c r="H752" s="39" t="s">
        <v>94</v>
      </c>
      <c r="I752" s="39" t="s">
        <v>74</v>
      </c>
      <c r="J752" s="18">
        <v>-72532.740999999995</v>
      </c>
      <c r="K752" s="18">
        <v>5.5469999999999997</v>
      </c>
      <c r="L752" s="18">
        <v>700492.22600000002</v>
      </c>
      <c r="M752" s="18">
        <v>5.548</v>
      </c>
      <c r="N752" s="39" t="s">
        <v>28</v>
      </c>
      <c r="O752" s="18">
        <v>3856.3409999999999</v>
      </c>
      <c r="P752" s="18">
        <v>5.3070000000000004</v>
      </c>
      <c r="Q752" s="18">
        <v>80922132.884000003</v>
      </c>
      <c r="R752" s="18">
        <v>5.9550000000000001</v>
      </c>
      <c r="S752" s="16">
        <f t="shared" si="69"/>
        <v>80.922132884000007</v>
      </c>
      <c r="T752" s="16">
        <f t="shared" si="71"/>
        <v>75378.450080558614</v>
      </c>
      <c r="U752" s="41">
        <f t="shared" si="70"/>
        <v>8648.052172839507</v>
      </c>
      <c r="V752" s="18">
        <f t="shared" si="72"/>
        <v>81</v>
      </c>
      <c r="W752" s="154">
        <f t="shared" si="73"/>
        <v>930.59814914269896</v>
      </c>
    </row>
    <row r="753" spans="1:23" ht="16" customHeight="1">
      <c r="A753" s="37"/>
      <c r="B753" s="38" t="str">
        <f t="shared" si="68"/>
        <v>81-Se</v>
      </c>
      <c r="C753" s="39">
        <v>81</v>
      </c>
      <c r="D753" s="40"/>
      <c r="E753" s="39">
        <v>13</v>
      </c>
      <c r="F753" s="39">
        <v>47</v>
      </c>
      <c r="G753" s="39">
        <v>34</v>
      </c>
      <c r="H753" s="39" t="s">
        <v>98</v>
      </c>
      <c r="I753" s="39" t="s">
        <v>47</v>
      </c>
      <c r="J753" s="18">
        <v>-76389.081000000006</v>
      </c>
      <c r="K753" s="18">
        <v>1.9730000000000001</v>
      </c>
      <c r="L753" s="18">
        <v>703566.21299999999</v>
      </c>
      <c r="M753" s="18">
        <v>1.976</v>
      </c>
      <c r="N753" s="39" t="s">
        <v>28</v>
      </c>
      <c r="O753" s="18">
        <v>1585.2819999999999</v>
      </c>
      <c r="P753" s="18">
        <v>2.6059999999999999</v>
      </c>
      <c r="Q753" s="18">
        <v>80917992.930999994</v>
      </c>
      <c r="R753" s="18">
        <v>2.1179999999999999</v>
      </c>
      <c r="S753" s="16">
        <f t="shared" si="69"/>
        <v>80.917992931000001</v>
      </c>
      <c r="T753" s="16">
        <f t="shared" si="71"/>
        <v>75374.593740773373</v>
      </c>
      <c r="U753" s="41">
        <f t="shared" si="70"/>
        <v>8686.0026296296292</v>
      </c>
      <c r="V753" s="18">
        <f t="shared" si="72"/>
        <v>81</v>
      </c>
      <c r="W753" s="154">
        <f t="shared" si="73"/>
        <v>930.55054000954783</v>
      </c>
    </row>
    <row r="754" spans="1:23" ht="16" customHeight="1">
      <c r="A754" s="37"/>
      <c r="B754" s="38" t="str">
        <f t="shared" si="68"/>
        <v>81-Br</v>
      </c>
      <c r="C754" s="39">
        <v>81</v>
      </c>
      <c r="D754" s="40"/>
      <c r="E754" s="39">
        <v>11</v>
      </c>
      <c r="F754" s="39">
        <v>46</v>
      </c>
      <c r="G754" s="39">
        <v>35</v>
      </c>
      <c r="H754" s="39" t="s">
        <v>99</v>
      </c>
      <c r="I754" s="40"/>
      <c r="J754" s="18">
        <v>-77974.362999999998</v>
      </c>
      <c r="K754" s="18">
        <v>2.8180000000000001</v>
      </c>
      <c r="L754" s="18">
        <v>704369.14199999999</v>
      </c>
      <c r="M754" s="18">
        <v>2.82</v>
      </c>
      <c r="N754" s="39" t="s">
        <v>28</v>
      </c>
      <c r="O754" s="18">
        <v>-280.714</v>
      </c>
      <c r="P754" s="18">
        <v>0.497</v>
      </c>
      <c r="Q754" s="18">
        <v>80916291.060000002</v>
      </c>
      <c r="R754" s="18">
        <v>3.0249999999999999</v>
      </c>
      <c r="S754" s="16">
        <f t="shared" si="69"/>
        <v>80.916291060000006</v>
      </c>
      <c r="T754" s="16">
        <f t="shared" si="71"/>
        <v>75373.008458803612</v>
      </c>
      <c r="U754" s="41">
        <f t="shared" si="70"/>
        <v>8695.9153333333325</v>
      </c>
      <c r="V754" s="18">
        <f t="shared" si="72"/>
        <v>81</v>
      </c>
      <c r="W754" s="154">
        <f t="shared" si="73"/>
        <v>930.53096862720508</v>
      </c>
    </row>
    <row r="755" spans="1:23" ht="16" customHeight="1">
      <c r="A755" s="37"/>
      <c r="B755" s="38" t="str">
        <f t="shared" si="68"/>
        <v>81-Kr</v>
      </c>
      <c r="C755" s="39">
        <v>81</v>
      </c>
      <c r="D755" s="40"/>
      <c r="E755" s="39">
        <v>9</v>
      </c>
      <c r="F755" s="39">
        <v>45</v>
      </c>
      <c r="G755" s="39">
        <v>36</v>
      </c>
      <c r="H755" s="39" t="s">
        <v>100</v>
      </c>
      <c r="I755" s="40"/>
      <c r="J755" s="18">
        <v>-77693.649999999994</v>
      </c>
      <c r="K755" s="18">
        <v>2.851</v>
      </c>
      <c r="L755" s="18">
        <v>703306.07499999995</v>
      </c>
      <c r="M755" s="18">
        <v>2.8530000000000002</v>
      </c>
      <c r="N755" s="39" t="s">
        <v>28</v>
      </c>
      <c r="O755" s="18">
        <v>-2237.212</v>
      </c>
      <c r="P755" s="18">
        <v>6.5110000000000001</v>
      </c>
      <c r="Q755" s="18">
        <v>80916592.419</v>
      </c>
      <c r="R755" s="18">
        <v>3.0609999999999999</v>
      </c>
      <c r="S755" s="16">
        <f t="shared" si="69"/>
        <v>80.916592418999997</v>
      </c>
      <c r="T755" s="16">
        <f t="shared" si="71"/>
        <v>75373.289172787874</v>
      </c>
      <c r="U755" s="41">
        <f t="shared" si="70"/>
        <v>8682.7910493827148</v>
      </c>
      <c r="V755" s="18">
        <f t="shared" si="72"/>
        <v>81</v>
      </c>
      <c r="W755" s="154">
        <f t="shared" si="73"/>
        <v>930.53443423194904</v>
      </c>
    </row>
    <row r="756" spans="1:23" ht="16" customHeight="1">
      <c r="A756" s="37"/>
      <c r="B756" s="38" t="str">
        <f t="shared" si="68"/>
        <v>81-Rb</v>
      </c>
      <c r="C756" s="39">
        <v>81</v>
      </c>
      <c r="D756" s="40"/>
      <c r="E756" s="39">
        <v>7</v>
      </c>
      <c r="F756" s="39">
        <v>44</v>
      </c>
      <c r="G756" s="39">
        <v>37</v>
      </c>
      <c r="H756" s="39" t="s">
        <v>101</v>
      </c>
      <c r="I756" s="40"/>
      <c r="J756" s="18">
        <v>-75456.437999999995</v>
      </c>
      <c r="K756" s="18">
        <v>6.274</v>
      </c>
      <c r="L756" s="18">
        <v>700286.50899999996</v>
      </c>
      <c r="M756" s="18">
        <v>6.274</v>
      </c>
      <c r="N756" s="39" t="s">
        <v>28</v>
      </c>
      <c r="O756" s="18">
        <v>-3929.9070000000002</v>
      </c>
      <c r="P756" s="18">
        <v>9.6379999999999999</v>
      </c>
      <c r="Q756" s="18">
        <v>80918994.165000007</v>
      </c>
      <c r="R756" s="18">
        <v>6.7350000000000003</v>
      </c>
      <c r="S756" s="16">
        <f t="shared" si="69"/>
        <v>80.918994165000001</v>
      </c>
      <c r="T756" s="16">
        <f t="shared" si="71"/>
        <v>75375.526383851335</v>
      </c>
      <c r="U756" s="41">
        <f t="shared" si="70"/>
        <v>8645.5124567901221</v>
      </c>
      <c r="V756" s="18">
        <f t="shared" si="72"/>
        <v>81</v>
      </c>
      <c r="W756" s="154">
        <f t="shared" si="73"/>
        <v>930.56205412162137</v>
      </c>
    </row>
    <row r="757" spans="1:23" ht="16" customHeight="1">
      <c r="A757" s="37"/>
      <c r="B757" s="38" t="str">
        <f t="shared" si="68"/>
        <v>81-Sr</v>
      </c>
      <c r="C757" s="39">
        <v>81</v>
      </c>
      <c r="D757" s="40"/>
      <c r="E757" s="39">
        <v>5</v>
      </c>
      <c r="F757" s="39">
        <v>43</v>
      </c>
      <c r="G757" s="39">
        <v>38</v>
      </c>
      <c r="H757" s="39" t="s">
        <v>102</v>
      </c>
      <c r="I757" s="39" t="s">
        <v>37</v>
      </c>
      <c r="J757" s="18">
        <v>-71526.53</v>
      </c>
      <c r="K757" s="18">
        <v>7.8079999999999998</v>
      </c>
      <c r="L757" s="18">
        <v>695574.24800000002</v>
      </c>
      <c r="M757" s="18">
        <v>7.8090000000000002</v>
      </c>
      <c r="N757" s="39" t="s">
        <v>28</v>
      </c>
      <c r="O757" s="18">
        <v>-5510.3670000000002</v>
      </c>
      <c r="P757" s="18">
        <v>61.844999999999999</v>
      </c>
      <c r="Q757" s="18">
        <v>80923213.094999999</v>
      </c>
      <c r="R757" s="18">
        <v>8.3829999999999991</v>
      </c>
      <c r="S757" s="16">
        <f t="shared" si="69"/>
        <v>80.923213094999994</v>
      </c>
      <c r="T757" s="16">
        <f t="shared" si="71"/>
        <v>75379.456290207789</v>
      </c>
      <c r="U757" s="41">
        <f t="shared" si="70"/>
        <v>8587.3363950617295</v>
      </c>
      <c r="V757" s="18">
        <f t="shared" si="72"/>
        <v>81</v>
      </c>
      <c r="W757" s="154">
        <f t="shared" si="73"/>
        <v>930.61057148404677</v>
      </c>
    </row>
    <row r="758" spans="1:23" ht="16" customHeight="1">
      <c r="A758" s="37"/>
      <c r="B758" s="38" t="str">
        <f t="shared" si="68"/>
        <v>81-Y</v>
      </c>
      <c r="C758" s="39">
        <v>81</v>
      </c>
      <c r="D758" s="40"/>
      <c r="E758" s="39">
        <v>3</v>
      </c>
      <c r="F758" s="39">
        <v>42</v>
      </c>
      <c r="G758" s="39">
        <v>39</v>
      </c>
      <c r="H758" s="39" t="s">
        <v>103</v>
      </c>
      <c r="I758" s="39" t="s">
        <v>39</v>
      </c>
      <c r="J758" s="18">
        <v>-66016.164000000004</v>
      </c>
      <c r="K758" s="18">
        <v>62.335999999999999</v>
      </c>
      <c r="L758" s="18">
        <v>689281.52800000005</v>
      </c>
      <c r="M758" s="18">
        <v>62.335999999999999</v>
      </c>
      <c r="N758" s="39" t="s">
        <v>28</v>
      </c>
      <c r="O758" s="18">
        <v>-7160</v>
      </c>
      <c r="P758" s="18">
        <v>290</v>
      </c>
      <c r="Q758" s="18">
        <v>80929128.718999997</v>
      </c>
      <c r="R758" s="18">
        <v>66.92</v>
      </c>
      <c r="S758" s="16">
        <f t="shared" si="69"/>
        <v>80.929128718999991</v>
      </c>
      <c r="T758" s="16">
        <f t="shared" si="71"/>
        <v>75384.966656191566</v>
      </c>
      <c r="U758" s="41">
        <f t="shared" si="70"/>
        <v>8509.6484938271606</v>
      </c>
      <c r="V758" s="18">
        <f t="shared" si="72"/>
        <v>81</v>
      </c>
      <c r="W758" s="154">
        <f t="shared" si="73"/>
        <v>930.67860069372307</v>
      </c>
    </row>
    <row r="759" spans="1:23" ht="16" customHeight="1">
      <c r="A759" s="37"/>
      <c r="B759" s="38" t="str">
        <f t="shared" si="68"/>
        <v>81-Zr</v>
      </c>
      <c r="C759" s="39">
        <v>81</v>
      </c>
      <c r="D759" s="40"/>
      <c r="E759" s="39">
        <v>1</v>
      </c>
      <c r="F759" s="39">
        <v>41</v>
      </c>
      <c r="G759" s="39">
        <v>40</v>
      </c>
      <c r="H759" s="39" t="s">
        <v>104</v>
      </c>
      <c r="I759" s="39" t="s">
        <v>39</v>
      </c>
      <c r="J759" s="18">
        <v>-58856.163999999997</v>
      </c>
      <c r="K759" s="18">
        <v>296.62400000000002</v>
      </c>
      <c r="L759" s="18">
        <v>681339.17500000005</v>
      </c>
      <c r="M759" s="18">
        <v>296.62400000000002</v>
      </c>
      <c r="N759" s="39" t="s">
        <v>28</v>
      </c>
      <c r="O759" s="18">
        <v>-11397</v>
      </c>
      <c r="P759" s="18">
        <v>498</v>
      </c>
      <c r="Q759" s="18">
        <v>80936815.296000004</v>
      </c>
      <c r="R759" s="18">
        <v>318.43900000000002</v>
      </c>
      <c r="S759" s="16">
        <f t="shared" si="69"/>
        <v>80.936815296000006</v>
      </c>
      <c r="T759" s="16">
        <f t="shared" si="71"/>
        <v>75392.126653587038</v>
      </c>
      <c r="U759" s="41">
        <f t="shared" si="70"/>
        <v>8411.5947530864196</v>
      </c>
      <c r="V759" s="18">
        <f t="shared" si="72"/>
        <v>81</v>
      </c>
      <c r="W759" s="154">
        <f t="shared" si="73"/>
        <v>930.76699572329676</v>
      </c>
    </row>
    <row r="760" spans="1:23" ht="16" customHeight="1">
      <c r="A760" s="37"/>
      <c r="B760" s="38" t="str">
        <f t="shared" si="68"/>
        <v>81-Nb</v>
      </c>
      <c r="C760" s="39">
        <v>81</v>
      </c>
      <c r="D760" s="40"/>
      <c r="E760" s="39">
        <v>-1</v>
      </c>
      <c r="F760" s="39">
        <v>40</v>
      </c>
      <c r="G760" s="39">
        <v>41</v>
      </c>
      <c r="H760" s="39" t="s">
        <v>105</v>
      </c>
      <c r="I760" s="39" t="s">
        <v>37</v>
      </c>
      <c r="J760" s="18">
        <v>-47460</v>
      </c>
      <c r="K760" s="18">
        <v>401</v>
      </c>
      <c r="L760" s="18">
        <v>669160</v>
      </c>
      <c r="M760" s="18">
        <v>401</v>
      </c>
      <c r="N760" s="39" t="s">
        <v>28</v>
      </c>
      <c r="O760" s="18" t="s">
        <v>30</v>
      </c>
      <c r="P760" s="42"/>
      <c r="Q760" s="18">
        <v>80949050</v>
      </c>
      <c r="R760" s="18">
        <v>430</v>
      </c>
      <c r="S760" s="16">
        <f t="shared" si="69"/>
        <v>80.94905</v>
      </c>
      <c r="T760" s="16">
        <f t="shared" si="71"/>
        <v>75403.523202242475</v>
      </c>
      <c r="U760" s="41">
        <f t="shared" si="70"/>
        <v>8261.2345679012342</v>
      </c>
      <c r="V760" s="18">
        <f t="shared" si="72"/>
        <v>81</v>
      </c>
      <c r="W760" s="154">
        <f t="shared" si="73"/>
        <v>930.90769385484532</v>
      </c>
    </row>
    <row r="761" spans="1:23" ht="16" customHeight="1">
      <c r="A761" s="37"/>
      <c r="B761" s="38" t="str">
        <f t="shared" si="68"/>
        <v>82-Zn</v>
      </c>
      <c r="C761" s="39">
        <v>82</v>
      </c>
      <c r="D761" s="39">
        <v>0</v>
      </c>
      <c r="E761" s="39">
        <v>22</v>
      </c>
      <c r="F761" s="39">
        <v>52</v>
      </c>
      <c r="G761" s="39">
        <v>30</v>
      </c>
      <c r="H761" s="39" t="s">
        <v>91</v>
      </c>
      <c r="I761" s="39" t="s">
        <v>37</v>
      </c>
      <c r="J761" s="18">
        <v>-42066</v>
      </c>
      <c r="K761" s="18">
        <v>401</v>
      </c>
      <c r="L761" s="18">
        <v>680444</v>
      </c>
      <c r="M761" s="18">
        <v>401</v>
      </c>
      <c r="N761" s="39" t="s">
        <v>28</v>
      </c>
      <c r="O761" s="18">
        <v>10880</v>
      </c>
      <c r="P761" s="18">
        <v>499</v>
      </c>
      <c r="Q761" s="18">
        <v>81954840</v>
      </c>
      <c r="R761" s="18">
        <v>430</v>
      </c>
      <c r="S761" s="16">
        <f t="shared" si="69"/>
        <v>81.954840000000004</v>
      </c>
      <c r="T761" s="16">
        <f t="shared" si="71"/>
        <v>76340.410165110894</v>
      </c>
      <c r="U761" s="41">
        <f t="shared" si="70"/>
        <v>8298.0975609756097</v>
      </c>
      <c r="V761" s="18">
        <f t="shared" si="72"/>
        <v>82</v>
      </c>
      <c r="W761" s="154">
        <f t="shared" si="73"/>
        <v>930.98061176964507</v>
      </c>
    </row>
    <row r="762" spans="1:23" ht="16" customHeight="1">
      <c r="A762" s="37"/>
      <c r="B762" s="38" t="str">
        <f t="shared" si="68"/>
        <v>82-Ga</v>
      </c>
      <c r="C762" s="39">
        <v>82</v>
      </c>
      <c r="D762" s="40"/>
      <c r="E762" s="39">
        <v>20</v>
      </c>
      <c r="F762" s="39">
        <v>51</v>
      </c>
      <c r="G762" s="39">
        <v>31</v>
      </c>
      <c r="H762" s="39" t="s">
        <v>92</v>
      </c>
      <c r="I762" s="39" t="s">
        <v>37</v>
      </c>
      <c r="J762" s="18">
        <v>-52946</v>
      </c>
      <c r="K762" s="18">
        <v>298</v>
      </c>
      <c r="L762" s="18">
        <v>690542</v>
      </c>
      <c r="M762" s="18">
        <v>298</v>
      </c>
      <c r="N762" s="39" t="s">
        <v>28</v>
      </c>
      <c r="O762" s="18">
        <v>12677</v>
      </c>
      <c r="P762" s="18">
        <v>385</v>
      </c>
      <c r="Q762" s="18">
        <v>81943160</v>
      </c>
      <c r="R762" s="18">
        <v>320</v>
      </c>
      <c r="S762" s="16">
        <f t="shared" si="69"/>
        <v>81.943160000000006</v>
      </c>
      <c r="T762" s="16">
        <f t="shared" si="71"/>
        <v>76329.530319689584</v>
      </c>
      <c r="U762" s="41">
        <f t="shared" si="70"/>
        <v>8421.2439024390242</v>
      </c>
      <c r="V762" s="18">
        <f t="shared" si="72"/>
        <v>82</v>
      </c>
      <c r="W762" s="154">
        <f t="shared" si="73"/>
        <v>930.84793072792172</v>
      </c>
    </row>
    <row r="763" spans="1:23" ht="16" customHeight="1">
      <c r="A763" s="37"/>
      <c r="B763" s="38" t="str">
        <f t="shared" si="68"/>
        <v>82-Ge</v>
      </c>
      <c r="C763" s="39">
        <v>82</v>
      </c>
      <c r="D763" s="40"/>
      <c r="E763" s="39">
        <v>18</v>
      </c>
      <c r="F763" s="39">
        <v>50</v>
      </c>
      <c r="G763" s="39">
        <v>32</v>
      </c>
      <c r="H763" s="39" t="s">
        <v>93</v>
      </c>
      <c r="I763" s="39" t="s">
        <v>40</v>
      </c>
      <c r="J763" s="18">
        <v>-65623.438999999998</v>
      </c>
      <c r="K763" s="18">
        <v>244.14</v>
      </c>
      <c r="L763" s="18">
        <v>702436.6</v>
      </c>
      <c r="M763" s="18">
        <v>244.14</v>
      </c>
      <c r="N763" s="39" t="s">
        <v>28</v>
      </c>
      <c r="O763" s="18">
        <v>4700</v>
      </c>
      <c r="P763" s="18">
        <v>140</v>
      </c>
      <c r="Q763" s="18">
        <v>81929550.326000005</v>
      </c>
      <c r="R763" s="18">
        <v>262.09500000000003</v>
      </c>
      <c r="S763" s="16">
        <f t="shared" si="69"/>
        <v>81.929550326000012</v>
      </c>
      <c r="T763" s="16">
        <f t="shared" si="71"/>
        <v>76316.852995258552</v>
      </c>
      <c r="U763" s="41">
        <f t="shared" si="70"/>
        <v>8566.2999999999993</v>
      </c>
      <c r="V763" s="18">
        <f t="shared" si="72"/>
        <v>82</v>
      </c>
      <c r="W763" s="154">
        <f t="shared" si="73"/>
        <v>930.6933292104701</v>
      </c>
    </row>
    <row r="764" spans="1:23" ht="16" customHeight="1">
      <c r="A764" s="37"/>
      <c r="B764" s="38" t="str">
        <f t="shared" si="68"/>
        <v>82-As</v>
      </c>
      <c r="C764" s="39">
        <v>82</v>
      </c>
      <c r="D764" s="40"/>
      <c r="E764" s="39">
        <v>16</v>
      </c>
      <c r="F764" s="39">
        <v>49</v>
      </c>
      <c r="G764" s="39">
        <v>33</v>
      </c>
      <c r="H764" s="39" t="s">
        <v>94</v>
      </c>
      <c r="I764" s="39" t="s">
        <v>40</v>
      </c>
      <c r="J764" s="18">
        <v>-70323.438999999998</v>
      </c>
      <c r="K764" s="18">
        <v>200.011</v>
      </c>
      <c r="L764" s="18">
        <v>706354.24699999997</v>
      </c>
      <c r="M764" s="18">
        <v>200.011</v>
      </c>
      <c r="N764" s="39" t="s">
        <v>28</v>
      </c>
      <c r="O764" s="18">
        <v>7270</v>
      </c>
      <c r="P764" s="18">
        <v>200</v>
      </c>
      <c r="Q764" s="18">
        <v>81924504.667999998</v>
      </c>
      <c r="R764" s="18">
        <v>214.72</v>
      </c>
      <c r="S764" s="16">
        <f t="shared" si="69"/>
        <v>81.924504667999997</v>
      </c>
      <c r="T764" s="16">
        <f t="shared" si="71"/>
        <v>76312.152997048877</v>
      </c>
      <c r="U764" s="41">
        <f t="shared" si="70"/>
        <v>8614.0761829268286</v>
      </c>
      <c r="V764" s="18">
        <f t="shared" si="72"/>
        <v>82</v>
      </c>
      <c r="W764" s="154">
        <f t="shared" si="73"/>
        <v>930.63601215913263</v>
      </c>
    </row>
    <row r="765" spans="1:23" ht="16" customHeight="1">
      <c r="A765" s="37"/>
      <c r="B765" s="38" t="str">
        <f t="shared" si="68"/>
        <v>82-Se</v>
      </c>
      <c r="C765" s="39">
        <v>82</v>
      </c>
      <c r="D765" s="40"/>
      <c r="E765" s="39">
        <v>14</v>
      </c>
      <c r="F765" s="39">
        <v>48</v>
      </c>
      <c r="G765" s="39">
        <v>34</v>
      </c>
      <c r="H765" s="39" t="s">
        <v>98</v>
      </c>
      <c r="I765" s="40"/>
      <c r="J765" s="18">
        <v>-77593.438999999998</v>
      </c>
      <c r="K765" s="18">
        <v>2.0739999999999998</v>
      </c>
      <c r="L765" s="18">
        <v>712841.89300000004</v>
      </c>
      <c r="M765" s="18">
        <v>2.077</v>
      </c>
      <c r="N765" s="39" t="s">
        <v>28</v>
      </c>
      <c r="O765" s="18">
        <v>-97.495999999999995</v>
      </c>
      <c r="P765" s="18">
        <v>2.3839999999999999</v>
      </c>
      <c r="Q765" s="18">
        <v>81916700</v>
      </c>
      <c r="R765" s="18">
        <v>2.2269999999999999</v>
      </c>
      <c r="S765" s="16">
        <f t="shared" si="69"/>
        <v>81.916700000000006</v>
      </c>
      <c r="T765" s="16">
        <f t="shared" si="71"/>
        <v>76304.882998640955</v>
      </c>
      <c r="U765" s="41">
        <f t="shared" si="70"/>
        <v>8693.1938170731719</v>
      </c>
      <c r="V765" s="18">
        <f t="shared" si="72"/>
        <v>82</v>
      </c>
      <c r="W765" s="154">
        <f t="shared" si="73"/>
        <v>930.5473536419629</v>
      </c>
    </row>
    <row r="766" spans="1:23" ht="16" customHeight="1">
      <c r="A766" s="37"/>
      <c r="B766" s="38" t="str">
        <f t="shared" si="68"/>
        <v>82-Br</v>
      </c>
      <c r="C766" s="39">
        <v>82</v>
      </c>
      <c r="D766" s="40"/>
      <c r="E766" s="39">
        <v>12</v>
      </c>
      <c r="F766" s="39">
        <v>47</v>
      </c>
      <c r="G766" s="39">
        <v>35</v>
      </c>
      <c r="H766" s="39" t="s">
        <v>99</v>
      </c>
      <c r="I766" s="40"/>
      <c r="J766" s="18">
        <v>-77495.942999999999</v>
      </c>
      <c r="K766" s="18">
        <v>2.8140000000000001</v>
      </c>
      <c r="L766" s="18">
        <v>711962.04399999999</v>
      </c>
      <c r="M766" s="18">
        <v>2.8159999999999998</v>
      </c>
      <c r="N766" s="39" t="s">
        <v>28</v>
      </c>
      <c r="O766" s="18">
        <v>3092.62</v>
      </c>
      <c r="P766" s="18">
        <v>1.4550000000000001</v>
      </c>
      <c r="Q766" s="18">
        <v>81916804.665999994</v>
      </c>
      <c r="R766" s="18">
        <v>3.0209999999999999</v>
      </c>
      <c r="S766" s="16">
        <f t="shared" si="69"/>
        <v>81.91680466599999</v>
      </c>
      <c r="T766" s="16">
        <f t="shared" si="71"/>
        <v>76304.980494351636</v>
      </c>
      <c r="U766" s="41">
        <f t="shared" si="70"/>
        <v>8682.4639512195117</v>
      </c>
      <c r="V766" s="18">
        <f t="shared" si="72"/>
        <v>82</v>
      </c>
      <c r="W766" s="154">
        <f t="shared" si="73"/>
        <v>930.54854261404432</v>
      </c>
    </row>
    <row r="767" spans="1:23" ht="16" customHeight="1">
      <c r="A767" s="37"/>
      <c r="B767" s="38" t="str">
        <f t="shared" si="68"/>
        <v>82-Kr</v>
      </c>
      <c r="C767" s="39">
        <v>82</v>
      </c>
      <c r="D767" s="40"/>
      <c r="E767" s="39">
        <v>10</v>
      </c>
      <c r="F767" s="39">
        <v>46</v>
      </c>
      <c r="G767" s="39">
        <v>36</v>
      </c>
      <c r="H767" s="39" t="s">
        <v>100</v>
      </c>
      <c r="I767" s="40"/>
      <c r="J767" s="18">
        <v>-80588.562999999995</v>
      </c>
      <c r="K767" s="18">
        <v>2.5750000000000002</v>
      </c>
      <c r="L767" s="18">
        <v>714272.31</v>
      </c>
      <c r="M767" s="18">
        <v>2.577</v>
      </c>
      <c r="N767" s="39" t="s">
        <v>28</v>
      </c>
      <c r="O767" s="18">
        <v>-4399.5290000000005</v>
      </c>
      <c r="P767" s="18">
        <v>7.12</v>
      </c>
      <c r="Q767" s="18">
        <v>81913484.600999996</v>
      </c>
      <c r="R767" s="18">
        <v>2.7639999999999998</v>
      </c>
      <c r="S767" s="16">
        <f t="shared" si="69"/>
        <v>81.913484600999993</v>
      </c>
      <c r="T767" s="16">
        <f t="shared" si="71"/>
        <v>76301.887875003289</v>
      </c>
      <c r="U767" s="41">
        <f t="shared" si="70"/>
        <v>8710.6379268292694</v>
      </c>
      <c r="V767" s="18">
        <f t="shared" si="72"/>
        <v>82</v>
      </c>
      <c r="W767" s="154">
        <f t="shared" si="73"/>
        <v>930.51082774394251</v>
      </c>
    </row>
    <row r="768" spans="1:23" ht="16" customHeight="1">
      <c r="A768" s="37"/>
      <c r="B768" s="38" t="str">
        <f t="shared" si="68"/>
        <v>82-Rb</v>
      </c>
      <c r="C768" s="39">
        <v>82</v>
      </c>
      <c r="D768" s="40"/>
      <c r="E768" s="39">
        <v>8</v>
      </c>
      <c r="F768" s="39">
        <v>45</v>
      </c>
      <c r="G768" s="39">
        <v>37</v>
      </c>
      <c r="H768" s="39" t="s">
        <v>101</v>
      </c>
      <c r="I768" s="40"/>
      <c r="J768" s="18">
        <v>-76189.034</v>
      </c>
      <c r="K768" s="18">
        <v>7.0250000000000004</v>
      </c>
      <c r="L768" s="18">
        <v>709090.42799999996</v>
      </c>
      <c r="M768" s="18">
        <v>7.0259999999999998</v>
      </c>
      <c r="N768" s="39" t="s">
        <v>28</v>
      </c>
      <c r="O768" s="18">
        <v>-180.30699999999999</v>
      </c>
      <c r="P768" s="18">
        <v>8.8140000000000001</v>
      </c>
      <c r="Q768" s="18">
        <v>81918207.691</v>
      </c>
      <c r="R768" s="18">
        <v>7.5419999999999998</v>
      </c>
      <c r="S768" s="16">
        <f t="shared" si="69"/>
        <v>81.918207691000006</v>
      </c>
      <c r="T768" s="16">
        <f t="shared" si="71"/>
        <v>76306.287403180613</v>
      </c>
      <c r="U768" s="41">
        <f t="shared" si="70"/>
        <v>8647.4442439024388</v>
      </c>
      <c r="V768" s="18">
        <f t="shared" si="72"/>
        <v>82</v>
      </c>
      <c r="W768" s="154">
        <f t="shared" si="73"/>
        <v>930.56448052659289</v>
      </c>
    </row>
    <row r="769" spans="1:23" ht="16" customHeight="1">
      <c r="A769" s="37"/>
      <c r="B769" s="38" t="str">
        <f t="shared" si="68"/>
        <v>82-Sr</v>
      </c>
      <c r="C769" s="39">
        <v>82</v>
      </c>
      <c r="D769" s="40"/>
      <c r="E769" s="39">
        <v>6</v>
      </c>
      <c r="F769" s="39">
        <v>44</v>
      </c>
      <c r="G769" s="39">
        <v>38</v>
      </c>
      <c r="H769" s="39" t="s">
        <v>102</v>
      </c>
      <c r="I769" s="40"/>
      <c r="J769" s="18">
        <v>-76008.726999999999</v>
      </c>
      <c r="K769" s="18">
        <v>5.8369999999999997</v>
      </c>
      <c r="L769" s="18">
        <v>708127.76800000004</v>
      </c>
      <c r="M769" s="18">
        <v>5.8380000000000001</v>
      </c>
      <c r="N769" s="39" t="s">
        <v>28</v>
      </c>
      <c r="O769" s="18">
        <v>-7815.991</v>
      </c>
      <c r="P769" s="18">
        <v>102.42700000000001</v>
      </c>
      <c r="Q769" s="18">
        <v>81918401.258000001</v>
      </c>
      <c r="R769" s="18">
        <v>6.2670000000000003</v>
      </c>
      <c r="S769" s="16">
        <f t="shared" si="69"/>
        <v>81.918401258000003</v>
      </c>
      <c r="T769" s="16">
        <f t="shared" si="71"/>
        <v>76306.467709605146</v>
      </c>
      <c r="U769" s="41">
        <f t="shared" si="70"/>
        <v>8635.7044878048782</v>
      </c>
      <c r="V769" s="18">
        <f t="shared" si="72"/>
        <v>82</v>
      </c>
      <c r="W769" s="154">
        <f t="shared" si="73"/>
        <v>930.56667938542864</v>
      </c>
    </row>
    <row r="770" spans="1:23" ht="16" customHeight="1">
      <c r="A770" s="37"/>
      <c r="B770" s="38" t="str">
        <f t="shared" si="68"/>
        <v>82-Y</v>
      </c>
      <c r="C770" s="39">
        <v>82</v>
      </c>
      <c r="D770" s="40"/>
      <c r="E770" s="39">
        <v>4</v>
      </c>
      <c r="F770" s="39">
        <v>43</v>
      </c>
      <c r="G770" s="39">
        <v>39</v>
      </c>
      <c r="H770" s="39" t="s">
        <v>103</v>
      </c>
      <c r="I770" s="39" t="s">
        <v>39</v>
      </c>
      <c r="J770" s="18">
        <v>-68192.736000000004</v>
      </c>
      <c r="K770" s="18">
        <v>102.593</v>
      </c>
      <c r="L770" s="18">
        <v>699529.424</v>
      </c>
      <c r="M770" s="18">
        <v>102.59399999999999</v>
      </c>
      <c r="N770" s="39" t="s">
        <v>28</v>
      </c>
      <c r="O770" s="18">
        <v>-4000</v>
      </c>
      <c r="P770" s="18">
        <v>500</v>
      </c>
      <c r="Q770" s="18">
        <v>81926792.070999995</v>
      </c>
      <c r="R770" s="18">
        <v>110.139</v>
      </c>
      <c r="S770" s="16">
        <f t="shared" si="69"/>
        <v>81.926792070999994</v>
      </c>
      <c r="T770" s="16">
        <f t="shared" si="71"/>
        <v>76314.283698337938</v>
      </c>
      <c r="U770" s="41">
        <f t="shared" si="70"/>
        <v>8530.8466341463409</v>
      </c>
      <c r="V770" s="18">
        <f t="shared" si="72"/>
        <v>82</v>
      </c>
      <c r="W770" s="154">
        <f t="shared" si="73"/>
        <v>930.66199632119435</v>
      </c>
    </row>
    <row r="771" spans="1:23" ht="16" customHeight="1">
      <c r="A771" s="37"/>
      <c r="B771" s="38" t="str">
        <f t="shared" si="68"/>
        <v>82-Zr</v>
      </c>
      <c r="C771" s="39">
        <v>82</v>
      </c>
      <c r="D771" s="40"/>
      <c r="E771" s="39">
        <v>2</v>
      </c>
      <c r="F771" s="39">
        <v>42</v>
      </c>
      <c r="G771" s="39">
        <v>40</v>
      </c>
      <c r="H771" s="39" t="s">
        <v>104</v>
      </c>
      <c r="I771" s="39" t="s">
        <v>39</v>
      </c>
      <c r="J771" s="18">
        <v>-64192.735999999997</v>
      </c>
      <c r="K771" s="18">
        <v>510.41699999999997</v>
      </c>
      <c r="L771" s="18">
        <v>694747.07</v>
      </c>
      <c r="M771" s="18">
        <v>510.41699999999997</v>
      </c>
      <c r="N771" s="39" t="s">
        <v>28</v>
      </c>
      <c r="O771" s="18">
        <v>-11219</v>
      </c>
      <c r="P771" s="18">
        <v>591</v>
      </c>
      <c r="Q771" s="18">
        <v>81931086.248999998</v>
      </c>
      <c r="R771" s="18">
        <v>547.95500000000004</v>
      </c>
      <c r="S771" s="16">
        <f t="shared" si="69"/>
        <v>81.931086249000003</v>
      </c>
      <c r="T771" s="16">
        <f t="shared" si="71"/>
        <v>76318.283697725929</v>
      </c>
      <c r="U771" s="41">
        <f t="shared" si="70"/>
        <v>8472.5252439024389</v>
      </c>
      <c r="V771" s="18">
        <f t="shared" si="72"/>
        <v>82</v>
      </c>
      <c r="W771" s="154">
        <f t="shared" si="73"/>
        <v>930.71077680153576</v>
      </c>
    </row>
    <row r="772" spans="1:23" ht="16" customHeight="1">
      <c r="A772" s="37"/>
      <c r="B772" s="38" t="str">
        <f t="shared" si="68"/>
        <v>82-Nb</v>
      </c>
      <c r="C772" s="39">
        <v>82</v>
      </c>
      <c r="D772" s="40"/>
      <c r="E772" s="39">
        <v>0</v>
      </c>
      <c r="F772" s="39">
        <v>41</v>
      </c>
      <c r="G772" s="39">
        <v>41</v>
      </c>
      <c r="H772" s="39" t="s">
        <v>105</v>
      </c>
      <c r="I772" s="39" t="s">
        <v>37</v>
      </c>
      <c r="J772" s="18">
        <v>-52974</v>
      </c>
      <c r="K772" s="18">
        <v>298</v>
      </c>
      <c r="L772" s="18">
        <v>682746</v>
      </c>
      <c r="M772" s="18">
        <v>298</v>
      </c>
      <c r="N772" s="39" t="s">
        <v>28</v>
      </c>
      <c r="O772" s="18" t="s">
        <v>30</v>
      </c>
      <c r="P772" s="42"/>
      <c r="Q772" s="18">
        <v>81943130</v>
      </c>
      <c r="R772" s="18">
        <v>320</v>
      </c>
      <c r="S772" s="16">
        <f t="shared" si="69"/>
        <v>81.943129999999996</v>
      </c>
      <c r="T772" s="16">
        <f t="shared" si="71"/>
        <v>76329.502374881136</v>
      </c>
      <c r="U772" s="41">
        <f t="shared" si="70"/>
        <v>8326.1707317073178</v>
      </c>
      <c r="V772" s="18">
        <f t="shared" si="72"/>
        <v>82</v>
      </c>
      <c r="W772" s="154">
        <f t="shared" si="73"/>
        <v>930.84758993757487</v>
      </c>
    </row>
    <row r="773" spans="1:23" ht="16" customHeight="1">
      <c r="A773" s="37"/>
      <c r="B773" s="38" t="str">
        <f t="shared" si="68"/>
        <v>83-Ga</v>
      </c>
      <c r="C773" s="39">
        <v>83</v>
      </c>
      <c r="D773" s="39">
        <v>0</v>
      </c>
      <c r="E773" s="39">
        <v>21</v>
      </c>
      <c r="F773" s="39">
        <v>52</v>
      </c>
      <c r="G773" s="39">
        <v>31</v>
      </c>
      <c r="H773" s="39" t="s">
        <v>92</v>
      </c>
      <c r="I773" s="39" t="s">
        <v>37</v>
      </c>
      <c r="J773" s="18">
        <v>-49490</v>
      </c>
      <c r="K773" s="18">
        <v>503</v>
      </c>
      <c r="L773" s="18">
        <v>695157</v>
      </c>
      <c r="M773" s="18">
        <v>503</v>
      </c>
      <c r="N773" s="39" t="s">
        <v>28</v>
      </c>
      <c r="O773" s="18">
        <v>11513</v>
      </c>
      <c r="P773" s="18">
        <v>585</v>
      </c>
      <c r="Q773" s="18">
        <v>82946870</v>
      </c>
      <c r="R773" s="18">
        <v>540</v>
      </c>
      <c r="S773" s="16">
        <f t="shared" si="69"/>
        <v>82.946870000000004</v>
      </c>
      <c r="T773" s="16">
        <f t="shared" si="71"/>
        <v>77264.479775839136</v>
      </c>
      <c r="U773" s="41">
        <f t="shared" si="70"/>
        <v>8375.3855421686749</v>
      </c>
      <c r="V773" s="18">
        <f t="shared" si="72"/>
        <v>83</v>
      </c>
      <c r="W773" s="154">
        <f t="shared" si="73"/>
        <v>930.89734669685708</v>
      </c>
    </row>
    <row r="774" spans="1:23" ht="16" customHeight="1">
      <c r="A774" s="37"/>
      <c r="B774" s="38" t="str">
        <f t="shared" si="68"/>
        <v>83-Ge</v>
      </c>
      <c r="C774" s="39">
        <v>83</v>
      </c>
      <c r="D774" s="40"/>
      <c r="E774" s="39">
        <v>19</v>
      </c>
      <c r="F774" s="39">
        <v>51</v>
      </c>
      <c r="G774" s="39">
        <v>32</v>
      </c>
      <c r="H774" s="39" t="s">
        <v>93</v>
      </c>
      <c r="I774" s="39" t="s">
        <v>37</v>
      </c>
      <c r="J774" s="18">
        <v>-61004</v>
      </c>
      <c r="K774" s="18">
        <v>298</v>
      </c>
      <c r="L774" s="18">
        <v>705888</v>
      </c>
      <c r="M774" s="18">
        <v>298</v>
      </c>
      <c r="N774" s="39" t="s">
        <v>28</v>
      </c>
      <c r="O774" s="18">
        <v>8877</v>
      </c>
      <c r="P774" s="18">
        <v>370</v>
      </c>
      <c r="Q774" s="18">
        <v>82934510</v>
      </c>
      <c r="R774" s="18">
        <v>320</v>
      </c>
      <c r="S774" s="16">
        <f t="shared" si="69"/>
        <v>82.934510000000003</v>
      </c>
      <c r="T774" s="16">
        <f t="shared" si="71"/>
        <v>77252.966514759726</v>
      </c>
      <c r="U774" s="41">
        <f t="shared" si="70"/>
        <v>8504.674698795181</v>
      </c>
      <c r="V774" s="18">
        <f t="shared" si="72"/>
        <v>83</v>
      </c>
      <c r="W774" s="154">
        <f t="shared" si="73"/>
        <v>930.75863270794855</v>
      </c>
    </row>
    <row r="775" spans="1:23" ht="16" customHeight="1">
      <c r="A775" s="37"/>
      <c r="B775" s="38" t="str">
        <f t="shared" si="68"/>
        <v>83-As</v>
      </c>
      <c r="C775" s="39">
        <v>83</v>
      </c>
      <c r="D775" s="40"/>
      <c r="E775" s="39">
        <v>17</v>
      </c>
      <c r="F775" s="39">
        <v>50</v>
      </c>
      <c r="G775" s="39">
        <v>33</v>
      </c>
      <c r="H775" s="39" t="s">
        <v>94</v>
      </c>
      <c r="I775" s="39" t="s">
        <v>40</v>
      </c>
      <c r="J775" s="18">
        <v>-69880.088000000003</v>
      </c>
      <c r="K775" s="18">
        <v>220.03</v>
      </c>
      <c r="L775" s="18">
        <v>713982.21799999999</v>
      </c>
      <c r="M775" s="18">
        <v>220.03</v>
      </c>
      <c r="N775" s="39" t="s">
        <v>28</v>
      </c>
      <c r="O775" s="18">
        <v>5460</v>
      </c>
      <c r="P775" s="18">
        <v>220</v>
      </c>
      <c r="Q775" s="18">
        <v>82924980.625</v>
      </c>
      <c r="R775" s="18">
        <v>236.21199999999999</v>
      </c>
      <c r="S775" s="16">
        <f t="shared" si="69"/>
        <v>82.924980625000003</v>
      </c>
      <c r="T775" s="16">
        <f t="shared" si="71"/>
        <v>77244.08996279382</v>
      </c>
      <c r="U775" s="41">
        <f t="shared" si="70"/>
        <v>8602.1953975903616</v>
      </c>
      <c r="V775" s="18">
        <f t="shared" si="72"/>
        <v>83</v>
      </c>
      <c r="W775" s="154">
        <f t="shared" si="73"/>
        <v>930.65168629872073</v>
      </c>
    </row>
    <row r="776" spans="1:23" ht="16" customHeight="1">
      <c r="A776" s="37"/>
      <c r="B776" s="38" t="str">
        <f t="shared" si="68"/>
        <v>83-Se</v>
      </c>
      <c r="C776" s="39">
        <v>83</v>
      </c>
      <c r="D776" s="40"/>
      <c r="E776" s="39">
        <v>15</v>
      </c>
      <c r="F776" s="39">
        <v>49</v>
      </c>
      <c r="G776" s="39">
        <v>34</v>
      </c>
      <c r="H776" s="39" t="s">
        <v>98</v>
      </c>
      <c r="I776" s="39" t="s">
        <v>47</v>
      </c>
      <c r="J776" s="18">
        <v>-75340.088000000003</v>
      </c>
      <c r="K776" s="18">
        <v>3.6469999999999998</v>
      </c>
      <c r="L776" s="18">
        <v>718659.86499999999</v>
      </c>
      <c r="M776" s="18">
        <v>3.649</v>
      </c>
      <c r="N776" s="39" t="s">
        <v>28</v>
      </c>
      <c r="O776" s="18">
        <v>3669.018</v>
      </c>
      <c r="P776" s="18">
        <v>5.1660000000000004</v>
      </c>
      <c r="Q776" s="18">
        <v>82919119.071999997</v>
      </c>
      <c r="R776" s="18">
        <v>3.915</v>
      </c>
      <c r="S776" s="16">
        <f t="shared" si="69"/>
        <v>82.919119072000001</v>
      </c>
      <c r="T776" s="16">
        <f t="shared" si="71"/>
        <v>77238.629963601285</v>
      </c>
      <c r="U776" s="41">
        <f t="shared" si="70"/>
        <v>8658.5525903614453</v>
      </c>
      <c r="V776" s="18">
        <f t="shared" si="72"/>
        <v>83</v>
      </c>
      <c r="W776" s="154">
        <f t="shared" si="73"/>
        <v>930.58590317591904</v>
      </c>
    </row>
    <row r="777" spans="1:23" ht="16" customHeight="1">
      <c r="A777" s="37"/>
      <c r="B777" s="38" t="str">
        <f t="shared" si="68"/>
        <v>83-Br</v>
      </c>
      <c r="C777" s="39">
        <v>83</v>
      </c>
      <c r="D777" s="40"/>
      <c r="E777" s="39">
        <v>13</v>
      </c>
      <c r="F777" s="39">
        <v>48</v>
      </c>
      <c r="G777" s="39">
        <v>35</v>
      </c>
      <c r="H777" s="39" t="s">
        <v>99</v>
      </c>
      <c r="I777" s="40"/>
      <c r="J777" s="18">
        <v>-79009.106</v>
      </c>
      <c r="K777" s="18">
        <v>4.2679999999999998</v>
      </c>
      <c r="L777" s="18">
        <v>721546.53</v>
      </c>
      <c r="M777" s="18">
        <v>4.2690000000000001</v>
      </c>
      <c r="N777" s="39" t="s">
        <v>28</v>
      </c>
      <c r="O777" s="18">
        <v>972.72799999999995</v>
      </c>
      <c r="P777" s="18">
        <v>3.9849999999999999</v>
      </c>
      <c r="Q777" s="18">
        <v>82915180.218999997</v>
      </c>
      <c r="R777" s="18">
        <v>4.5810000000000004</v>
      </c>
      <c r="S777" s="16">
        <f t="shared" si="69"/>
        <v>82.915180218999993</v>
      </c>
      <c r="T777" s="16">
        <f t="shared" si="71"/>
        <v>77234.960947181986</v>
      </c>
      <c r="U777" s="41">
        <f t="shared" si="70"/>
        <v>8693.3316867469875</v>
      </c>
      <c r="V777" s="18">
        <f t="shared" si="72"/>
        <v>83</v>
      </c>
      <c r="W777" s="154">
        <f t="shared" si="73"/>
        <v>930.54169815881914</v>
      </c>
    </row>
    <row r="778" spans="1:23" ht="16" customHeight="1">
      <c r="A778" s="37"/>
      <c r="B778" s="38" t="str">
        <f t="shared" si="68"/>
        <v>83-Kr</v>
      </c>
      <c r="C778" s="39">
        <v>83</v>
      </c>
      <c r="D778" s="40"/>
      <c r="E778" s="39">
        <v>11</v>
      </c>
      <c r="F778" s="39">
        <v>47</v>
      </c>
      <c r="G778" s="39">
        <v>36</v>
      </c>
      <c r="H778" s="39" t="s">
        <v>100</v>
      </c>
      <c r="I778" s="40"/>
      <c r="J778" s="18">
        <v>-79981.832999999999</v>
      </c>
      <c r="K778" s="18">
        <v>3.254</v>
      </c>
      <c r="L778" s="18">
        <v>721736.90399999998</v>
      </c>
      <c r="M778" s="18">
        <v>3.2559999999999998</v>
      </c>
      <c r="N778" s="39" t="s">
        <v>28</v>
      </c>
      <c r="O778" s="18">
        <v>-909.13699999999994</v>
      </c>
      <c r="P778" s="18">
        <v>6.6310000000000002</v>
      </c>
      <c r="Q778" s="18">
        <v>82914135.952000007</v>
      </c>
      <c r="R778" s="18">
        <v>3.4929999999999999</v>
      </c>
      <c r="S778" s="16">
        <f t="shared" si="69"/>
        <v>82.914135952000009</v>
      </c>
      <c r="T778" s="16">
        <f t="shared" si="71"/>
        <v>77233.988219139326</v>
      </c>
      <c r="U778" s="41">
        <f t="shared" si="70"/>
        <v>8695.625349397591</v>
      </c>
      <c r="V778" s="18">
        <f t="shared" si="72"/>
        <v>83</v>
      </c>
      <c r="W778" s="154">
        <f t="shared" si="73"/>
        <v>930.52997854384728</v>
      </c>
    </row>
    <row r="779" spans="1:23" ht="16" customHeight="1">
      <c r="A779" s="37"/>
      <c r="B779" s="38" t="str">
        <f t="shared" si="68"/>
        <v>83-Rb</v>
      </c>
      <c r="C779" s="39">
        <v>83</v>
      </c>
      <c r="D779" s="40"/>
      <c r="E779" s="39">
        <v>9</v>
      </c>
      <c r="F779" s="39">
        <v>46</v>
      </c>
      <c r="G779" s="39">
        <v>37</v>
      </c>
      <c r="H779" s="39" t="s">
        <v>101</v>
      </c>
      <c r="I779" s="40"/>
      <c r="J779" s="18">
        <v>-79072.695999999996</v>
      </c>
      <c r="K779" s="18">
        <v>6.0780000000000003</v>
      </c>
      <c r="L779" s="18">
        <v>720045.41399999999</v>
      </c>
      <c r="M779" s="18">
        <v>6.0789999999999997</v>
      </c>
      <c r="N779" s="39" t="s">
        <v>28</v>
      </c>
      <c r="O779" s="18">
        <v>-2275.712</v>
      </c>
      <c r="P779" s="18">
        <v>6.2889999999999997</v>
      </c>
      <c r="Q779" s="18">
        <v>82915111.951000005</v>
      </c>
      <c r="R779" s="18">
        <v>6.5250000000000004</v>
      </c>
      <c r="S779" s="16">
        <f t="shared" si="69"/>
        <v>82.915111951</v>
      </c>
      <c r="T779" s="16">
        <f t="shared" si="71"/>
        <v>77234.897355975903</v>
      </c>
      <c r="U779" s="41">
        <f t="shared" si="70"/>
        <v>8675.2459518072283</v>
      </c>
      <c r="V779" s="18">
        <f t="shared" si="72"/>
        <v>83</v>
      </c>
      <c r="W779" s="154">
        <f t="shared" si="73"/>
        <v>930.54093199970964</v>
      </c>
    </row>
    <row r="780" spans="1:23" ht="16" customHeight="1">
      <c r="A780" s="37"/>
      <c r="B780" s="38" t="str">
        <f t="shared" si="68"/>
        <v>83-Sr</v>
      </c>
      <c r="C780" s="39">
        <v>83</v>
      </c>
      <c r="D780" s="40"/>
      <c r="E780" s="39">
        <v>7</v>
      </c>
      <c r="F780" s="39">
        <v>45</v>
      </c>
      <c r="G780" s="39">
        <v>38</v>
      </c>
      <c r="H780" s="39" t="s">
        <v>102</v>
      </c>
      <c r="I780" s="40"/>
      <c r="J780" s="18">
        <v>-76796.985000000001</v>
      </c>
      <c r="K780" s="18">
        <v>8.5709999999999997</v>
      </c>
      <c r="L780" s="18">
        <v>716987.348</v>
      </c>
      <c r="M780" s="18">
        <v>8.5709999999999997</v>
      </c>
      <c r="N780" s="39" t="s">
        <v>28</v>
      </c>
      <c r="O780" s="18">
        <v>-4468.8819999999996</v>
      </c>
      <c r="P780" s="18">
        <v>43.097000000000001</v>
      </c>
      <c r="Q780" s="18">
        <v>82917555.028999999</v>
      </c>
      <c r="R780" s="18">
        <v>9.2010000000000005</v>
      </c>
      <c r="S780" s="16">
        <f t="shared" si="69"/>
        <v>82.917555028999999</v>
      </c>
      <c r="T780" s="16">
        <f t="shared" si="71"/>
        <v>77237.173067533455</v>
      </c>
      <c r="U780" s="41">
        <f t="shared" si="70"/>
        <v>8638.4017831325309</v>
      </c>
      <c r="V780" s="18">
        <f t="shared" si="72"/>
        <v>83</v>
      </c>
      <c r="W780" s="154">
        <f t="shared" si="73"/>
        <v>930.56835021124641</v>
      </c>
    </row>
    <row r="781" spans="1:23" ht="16" customHeight="1">
      <c r="A781" s="37"/>
      <c r="B781" s="38" t="str">
        <f t="shared" si="68"/>
        <v>83-Y</v>
      </c>
      <c r="C781" s="39">
        <v>83</v>
      </c>
      <c r="D781" s="40"/>
      <c r="E781" s="39">
        <v>5</v>
      </c>
      <c r="F781" s="39">
        <v>44</v>
      </c>
      <c r="G781" s="39">
        <v>39</v>
      </c>
      <c r="H781" s="39" t="s">
        <v>103</v>
      </c>
      <c r="I781" s="39" t="s">
        <v>39</v>
      </c>
      <c r="J781" s="18">
        <v>-72328.103000000003</v>
      </c>
      <c r="K781" s="18">
        <v>43.941000000000003</v>
      </c>
      <c r="L781" s="18">
        <v>711736.11300000001</v>
      </c>
      <c r="M781" s="18">
        <v>43.941000000000003</v>
      </c>
      <c r="N781" s="39" t="s">
        <v>28</v>
      </c>
      <c r="O781" s="18">
        <v>-5868</v>
      </c>
      <c r="P781" s="18">
        <v>85</v>
      </c>
      <c r="Q781" s="18">
        <v>82922352.571999997</v>
      </c>
      <c r="R781" s="18">
        <v>47.171999999999997</v>
      </c>
      <c r="S781" s="16">
        <f t="shared" si="69"/>
        <v>82.922352571999994</v>
      </c>
      <c r="T781" s="16">
        <f t="shared" si="71"/>
        <v>77241.641948204866</v>
      </c>
      <c r="U781" s="41">
        <f t="shared" si="70"/>
        <v>8575.1338915662654</v>
      </c>
      <c r="V781" s="18">
        <f t="shared" si="72"/>
        <v>83</v>
      </c>
      <c r="W781" s="154">
        <f t="shared" si="73"/>
        <v>930.62219214704658</v>
      </c>
    </row>
    <row r="782" spans="1:23" ht="16" customHeight="1">
      <c r="A782" s="37"/>
      <c r="B782" s="38" t="str">
        <f t="shared" si="68"/>
        <v>83-Zr</v>
      </c>
      <c r="C782" s="39">
        <v>83</v>
      </c>
      <c r="D782" s="40"/>
      <c r="E782" s="39">
        <v>3</v>
      </c>
      <c r="F782" s="39">
        <v>43</v>
      </c>
      <c r="G782" s="39">
        <v>40</v>
      </c>
      <c r="H782" s="39" t="s">
        <v>104</v>
      </c>
      <c r="I782" s="39" t="s">
        <v>39</v>
      </c>
      <c r="J782" s="18">
        <v>-66460.103000000003</v>
      </c>
      <c r="K782" s="18">
        <v>95.686000000000007</v>
      </c>
      <c r="L782" s="18">
        <v>705085.76</v>
      </c>
      <c r="M782" s="18">
        <v>95.686000000000007</v>
      </c>
      <c r="N782" s="39" t="s">
        <v>28</v>
      </c>
      <c r="O782" s="18">
        <v>-7500</v>
      </c>
      <c r="P782" s="18">
        <v>300</v>
      </c>
      <c r="Q782" s="18">
        <v>82928652.129999995</v>
      </c>
      <c r="R782" s="18">
        <v>102.723</v>
      </c>
      <c r="S782" s="16">
        <f t="shared" si="69"/>
        <v>82.928652129999989</v>
      </c>
      <c r="T782" s="16">
        <f t="shared" si="71"/>
        <v>77247.509946258157</v>
      </c>
      <c r="U782" s="41">
        <f t="shared" si="70"/>
        <v>8495.0091566265055</v>
      </c>
      <c r="V782" s="18">
        <f t="shared" si="72"/>
        <v>83</v>
      </c>
      <c r="W782" s="154">
        <f t="shared" si="73"/>
        <v>930.69289091877295</v>
      </c>
    </row>
    <row r="783" spans="1:23" ht="16" customHeight="1">
      <c r="A783" s="37"/>
      <c r="B783" s="38" t="str">
        <f t="shared" ref="B783:B846" si="74">CONCATENATE(C783,"-",H783)</f>
        <v>83-Nb</v>
      </c>
      <c r="C783" s="39">
        <v>83</v>
      </c>
      <c r="D783" s="40"/>
      <c r="E783" s="39">
        <v>1</v>
      </c>
      <c r="F783" s="39">
        <v>42</v>
      </c>
      <c r="G783" s="39">
        <v>41</v>
      </c>
      <c r="H783" s="39" t="s">
        <v>105</v>
      </c>
      <c r="I783" s="39" t="s">
        <v>39</v>
      </c>
      <c r="J783" s="18">
        <v>-58960.103000000003</v>
      </c>
      <c r="K783" s="18">
        <v>314.89</v>
      </c>
      <c r="L783" s="18">
        <v>696803.40599999996</v>
      </c>
      <c r="M783" s="18">
        <v>314.89</v>
      </c>
      <c r="N783" s="39" t="s">
        <v>28</v>
      </c>
      <c r="O783" s="18">
        <v>-11212</v>
      </c>
      <c r="P783" s="18">
        <v>593</v>
      </c>
      <c r="Q783" s="18">
        <v>82936703.713</v>
      </c>
      <c r="R783" s="18">
        <v>338.04899999999998</v>
      </c>
      <c r="S783" s="16">
        <f t="shared" ref="S783:S846" si="75">Q783/1000000</f>
        <v>82.936703713</v>
      </c>
      <c r="T783" s="16">
        <f t="shared" si="71"/>
        <v>77255.009944412013</v>
      </c>
      <c r="U783" s="41">
        <f t="shared" ref="U783:U846" si="76">L783/C783</f>
        <v>8395.2217590361433</v>
      </c>
      <c r="V783" s="18">
        <f t="shared" si="72"/>
        <v>83</v>
      </c>
      <c r="W783" s="154">
        <f t="shared" si="73"/>
        <v>930.7832523423134</v>
      </c>
    </row>
    <row r="784" spans="1:23" ht="16" customHeight="1">
      <c r="A784" s="37"/>
      <c r="B784" s="38" t="str">
        <f t="shared" si="74"/>
        <v>83-Mo</v>
      </c>
      <c r="C784" s="39">
        <v>83</v>
      </c>
      <c r="D784" s="40"/>
      <c r="E784" s="39">
        <v>-1</v>
      </c>
      <c r="F784" s="39">
        <v>41</v>
      </c>
      <c r="G784" s="39">
        <v>42</v>
      </c>
      <c r="H784" s="39" t="s">
        <v>106</v>
      </c>
      <c r="I784" s="39" t="s">
        <v>37</v>
      </c>
      <c r="J784" s="18">
        <v>-47748</v>
      </c>
      <c r="K784" s="18">
        <v>503</v>
      </c>
      <c r="L784" s="18">
        <v>684809</v>
      </c>
      <c r="M784" s="18">
        <v>503</v>
      </c>
      <c r="N784" s="39" t="s">
        <v>28</v>
      </c>
      <c r="O784" s="18" t="s">
        <v>30</v>
      </c>
      <c r="P784" s="42"/>
      <c r="Q784" s="18">
        <v>82948740</v>
      </c>
      <c r="R784" s="18">
        <v>540</v>
      </c>
      <c r="S784" s="16">
        <f t="shared" si="75"/>
        <v>82.948740000000001</v>
      </c>
      <c r="T784" s="16">
        <f t="shared" ref="T784:T847" si="77">S784*$W$9</f>
        <v>77266.221668898885</v>
      </c>
      <c r="U784" s="41">
        <f t="shared" si="76"/>
        <v>8250.7108433734938</v>
      </c>
      <c r="V784" s="18">
        <f t="shared" ref="V784:V847" si="78">C784</f>
        <v>83</v>
      </c>
      <c r="W784" s="154">
        <f t="shared" ref="W784:W847" si="79">T784/V784</f>
        <v>930.91833336022751</v>
      </c>
    </row>
    <row r="785" spans="1:23" ht="16" customHeight="1">
      <c r="A785" s="37"/>
      <c r="B785" s="38" t="str">
        <f t="shared" si="74"/>
        <v>84-Ga</v>
      </c>
      <c r="C785" s="39">
        <v>84</v>
      </c>
      <c r="D785" s="39">
        <v>0</v>
      </c>
      <c r="E785" s="39">
        <v>22</v>
      </c>
      <c r="F785" s="39">
        <v>53</v>
      </c>
      <c r="G785" s="39">
        <v>31</v>
      </c>
      <c r="H785" s="39" t="s">
        <v>92</v>
      </c>
      <c r="I785" s="39" t="s">
        <v>37</v>
      </c>
      <c r="J785" s="18">
        <v>-44395</v>
      </c>
      <c r="K785" s="18">
        <v>596</v>
      </c>
      <c r="L785" s="18">
        <v>698133</v>
      </c>
      <c r="M785" s="18">
        <v>596</v>
      </c>
      <c r="N785" s="39" t="s">
        <v>28</v>
      </c>
      <c r="O785" s="18">
        <v>14000</v>
      </c>
      <c r="P785" s="18">
        <v>718</v>
      </c>
      <c r="Q785" s="18">
        <v>83952340</v>
      </c>
      <c r="R785" s="18">
        <v>640</v>
      </c>
      <c r="S785" s="16">
        <f t="shared" si="75"/>
        <v>83.952340000000007</v>
      </c>
      <c r="T785" s="16">
        <f t="shared" si="77"/>
        <v>78201.068660750796</v>
      </c>
      <c r="U785" s="41">
        <f t="shared" si="76"/>
        <v>8311.1071428571431</v>
      </c>
      <c r="V785" s="18">
        <f t="shared" si="78"/>
        <v>84</v>
      </c>
      <c r="W785" s="154">
        <f t="shared" si="79"/>
        <v>930.96510310417614</v>
      </c>
    </row>
    <row r="786" spans="1:23" ht="16" customHeight="1">
      <c r="A786" s="37"/>
      <c r="B786" s="38" t="str">
        <f t="shared" si="74"/>
        <v>84-Ge</v>
      </c>
      <c r="C786" s="39">
        <v>84</v>
      </c>
      <c r="D786" s="40"/>
      <c r="E786" s="39">
        <v>20</v>
      </c>
      <c r="F786" s="39">
        <v>52</v>
      </c>
      <c r="G786" s="39">
        <v>32</v>
      </c>
      <c r="H786" s="39" t="s">
        <v>93</v>
      </c>
      <c r="I786" s="39" t="s">
        <v>37</v>
      </c>
      <c r="J786" s="18">
        <v>-58395</v>
      </c>
      <c r="K786" s="18">
        <v>401</v>
      </c>
      <c r="L786" s="18">
        <v>711351</v>
      </c>
      <c r="M786" s="18">
        <v>401</v>
      </c>
      <c r="N786" s="39" t="s">
        <v>28</v>
      </c>
      <c r="O786" s="18">
        <v>7685</v>
      </c>
      <c r="P786" s="18">
        <v>499</v>
      </c>
      <c r="Q786" s="18">
        <v>83937310</v>
      </c>
      <c r="R786" s="18">
        <v>430</v>
      </c>
      <c r="S786" s="16">
        <f t="shared" si="75"/>
        <v>83.937309999999997</v>
      </c>
      <c r="T786" s="16">
        <f t="shared" si="77"/>
        <v>78187.068311719762</v>
      </c>
      <c r="U786" s="41">
        <f t="shared" si="76"/>
        <v>8468.4642857142862</v>
      </c>
      <c r="V786" s="18">
        <f t="shared" si="78"/>
        <v>84</v>
      </c>
      <c r="W786" s="154">
        <f t="shared" si="79"/>
        <v>930.79843228237814</v>
      </c>
    </row>
    <row r="787" spans="1:23" ht="16" customHeight="1">
      <c r="A787" s="37"/>
      <c r="B787" s="38" t="str">
        <f t="shared" si="74"/>
        <v>84-As</v>
      </c>
      <c r="C787" s="39">
        <v>84</v>
      </c>
      <c r="D787" s="40"/>
      <c r="E787" s="39">
        <v>18</v>
      </c>
      <c r="F787" s="39">
        <v>51</v>
      </c>
      <c r="G787" s="39">
        <v>33</v>
      </c>
      <c r="H787" s="39" t="s">
        <v>94</v>
      </c>
      <c r="I787" s="39" t="s">
        <v>37</v>
      </c>
      <c r="J787" s="18">
        <v>-66080</v>
      </c>
      <c r="K787" s="18">
        <v>298</v>
      </c>
      <c r="L787" s="18">
        <v>718254</v>
      </c>
      <c r="M787" s="18">
        <v>298</v>
      </c>
      <c r="N787" s="39" t="s">
        <v>28</v>
      </c>
      <c r="O787" s="18">
        <v>9870</v>
      </c>
      <c r="P787" s="18">
        <v>298</v>
      </c>
      <c r="Q787" s="18">
        <v>83929060</v>
      </c>
      <c r="R787" s="18">
        <v>320</v>
      </c>
      <c r="S787" s="16">
        <f t="shared" si="75"/>
        <v>83.929060000000007</v>
      </c>
      <c r="T787" s="16">
        <f t="shared" si="77"/>
        <v>78179.383489397354</v>
      </c>
      <c r="U787" s="41">
        <f t="shared" si="76"/>
        <v>8550.6428571428569</v>
      </c>
      <c r="V787" s="18">
        <f t="shared" si="78"/>
        <v>84</v>
      </c>
      <c r="W787" s="154">
        <f t="shared" si="79"/>
        <v>930.70694630234948</v>
      </c>
    </row>
    <row r="788" spans="1:23" ht="16" customHeight="1">
      <c r="A788" s="37"/>
      <c r="B788" s="38" t="str">
        <f t="shared" si="74"/>
        <v>84-Se</v>
      </c>
      <c r="C788" s="39">
        <v>84</v>
      </c>
      <c r="D788" s="40"/>
      <c r="E788" s="39">
        <v>16</v>
      </c>
      <c r="F788" s="39">
        <v>50</v>
      </c>
      <c r="G788" s="39">
        <v>34</v>
      </c>
      <c r="H788" s="39" t="s">
        <v>98</v>
      </c>
      <c r="I788" s="40"/>
      <c r="J788" s="18">
        <v>-75949.796000000002</v>
      </c>
      <c r="K788" s="18">
        <v>14.583</v>
      </c>
      <c r="L788" s="18">
        <v>727340.89599999995</v>
      </c>
      <c r="M788" s="18">
        <v>14.583</v>
      </c>
      <c r="N788" s="39" t="s">
        <v>28</v>
      </c>
      <c r="O788" s="18">
        <v>1826.508</v>
      </c>
      <c r="P788" s="18">
        <v>26.922999999999998</v>
      </c>
      <c r="Q788" s="18">
        <v>83918464.523000002</v>
      </c>
      <c r="R788" s="18">
        <v>15.654999999999999</v>
      </c>
      <c r="S788" s="16">
        <f t="shared" si="75"/>
        <v>83.918464522999997</v>
      </c>
      <c r="T788" s="16">
        <f t="shared" si="77"/>
        <v>78169.513870225681</v>
      </c>
      <c r="U788" s="41">
        <f t="shared" si="76"/>
        <v>8658.82019047619</v>
      </c>
      <c r="V788" s="18">
        <f t="shared" si="78"/>
        <v>84</v>
      </c>
      <c r="W788" s="154">
        <f t="shared" si="79"/>
        <v>930.58945083601998</v>
      </c>
    </row>
    <row r="789" spans="1:23" ht="16" customHeight="1">
      <c r="A789" s="37"/>
      <c r="B789" s="38" t="str">
        <f t="shared" si="74"/>
        <v>84-Br</v>
      </c>
      <c r="C789" s="39">
        <v>84</v>
      </c>
      <c r="D789" s="40"/>
      <c r="E789" s="39">
        <v>14</v>
      </c>
      <c r="F789" s="39">
        <v>49</v>
      </c>
      <c r="G789" s="39">
        <v>35</v>
      </c>
      <c r="H789" s="39" t="s">
        <v>99</v>
      </c>
      <c r="I789" s="40"/>
      <c r="J789" s="18">
        <v>-77776.304000000004</v>
      </c>
      <c r="K789" s="18">
        <v>25.417999999999999</v>
      </c>
      <c r="L789" s="18">
        <v>728385.05099999998</v>
      </c>
      <c r="M789" s="18">
        <v>25.419</v>
      </c>
      <c r="N789" s="39" t="s">
        <v>28</v>
      </c>
      <c r="O789" s="18">
        <v>4654.7290000000003</v>
      </c>
      <c r="P789" s="18">
        <v>25.332999999999998</v>
      </c>
      <c r="Q789" s="18">
        <v>83916503.685000002</v>
      </c>
      <c r="R789" s="18">
        <v>27.288</v>
      </c>
      <c r="S789" s="16">
        <f t="shared" si="75"/>
        <v>83.916503685000009</v>
      </c>
      <c r="T789" s="16">
        <f t="shared" si="77"/>
        <v>78167.687362148965</v>
      </c>
      <c r="U789" s="41">
        <f t="shared" si="76"/>
        <v>8671.2506071428561</v>
      </c>
      <c r="V789" s="18">
        <f t="shared" si="78"/>
        <v>84</v>
      </c>
      <c r="W789" s="154">
        <f t="shared" si="79"/>
        <v>930.56770669224954</v>
      </c>
    </row>
    <row r="790" spans="1:23" ht="16" customHeight="1">
      <c r="A790" s="37"/>
      <c r="B790" s="38" t="str">
        <f t="shared" si="74"/>
        <v>84-Kr</v>
      </c>
      <c r="C790" s="39">
        <v>84</v>
      </c>
      <c r="D790" s="40"/>
      <c r="E790" s="39">
        <v>12</v>
      </c>
      <c r="F790" s="39">
        <v>48</v>
      </c>
      <c r="G790" s="39">
        <v>36</v>
      </c>
      <c r="H790" s="39" t="s">
        <v>100</v>
      </c>
      <c r="I790" s="40"/>
      <c r="J790" s="18">
        <v>-82431.032999999996</v>
      </c>
      <c r="K790" s="18">
        <v>3.0129999999999999</v>
      </c>
      <c r="L790" s="18">
        <v>732257.42700000003</v>
      </c>
      <c r="M790" s="18">
        <v>3.016</v>
      </c>
      <c r="N790" s="39" t="s">
        <v>28</v>
      </c>
      <c r="O790" s="18">
        <v>-2680.884</v>
      </c>
      <c r="P790" s="18">
        <v>2.3170000000000002</v>
      </c>
      <c r="Q790" s="18">
        <v>83911506.627000004</v>
      </c>
      <c r="R790" s="18">
        <v>3.2349999999999999</v>
      </c>
      <c r="S790" s="16">
        <f t="shared" si="75"/>
        <v>83.911506627000009</v>
      </c>
      <c r="T790" s="16">
        <f t="shared" si="77"/>
        <v>78163.03263452898</v>
      </c>
      <c r="U790" s="41">
        <f t="shared" si="76"/>
        <v>8717.350321428572</v>
      </c>
      <c r="V790" s="18">
        <f t="shared" si="78"/>
        <v>84</v>
      </c>
      <c r="W790" s="154">
        <f t="shared" si="79"/>
        <v>930.51229326820214</v>
      </c>
    </row>
    <row r="791" spans="1:23" ht="16" customHeight="1">
      <c r="A791" s="37"/>
      <c r="B791" s="38" t="str">
        <f t="shared" si="74"/>
        <v>84-Rb</v>
      </c>
      <c r="C791" s="39">
        <v>84</v>
      </c>
      <c r="D791" s="40"/>
      <c r="E791" s="39">
        <v>10</v>
      </c>
      <c r="F791" s="39">
        <v>47</v>
      </c>
      <c r="G791" s="39">
        <v>37</v>
      </c>
      <c r="H791" s="39" t="s">
        <v>101</v>
      </c>
      <c r="I791" s="40"/>
      <c r="J791" s="18">
        <v>-79750.149000000005</v>
      </c>
      <c r="K791" s="18">
        <v>3.1040000000000001</v>
      </c>
      <c r="L791" s="18">
        <v>728794.18900000001</v>
      </c>
      <c r="M791" s="18">
        <v>3.1059999999999999</v>
      </c>
      <c r="N791" s="39" t="s">
        <v>28</v>
      </c>
      <c r="O791" s="18">
        <v>894.13900000000001</v>
      </c>
      <c r="P791" s="18">
        <v>3.17</v>
      </c>
      <c r="Q791" s="18">
        <v>83914384.675999999</v>
      </c>
      <c r="R791" s="18">
        <v>3.3319999999999999</v>
      </c>
      <c r="S791" s="16">
        <f t="shared" si="75"/>
        <v>83.914384675999997</v>
      </c>
      <c r="T791" s="16">
        <f t="shared" si="77"/>
        <v>78165.713518795674</v>
      </c>
      <c r="U791" s="41">
        <f t="shared" si="76"/>
        <v>8676.1212976190473</v>
      </c>
      <c r="V791" s="18">
        <f t="shared" si="78"/>
        <v>84</v>
      </c>
      <c r="W791" s="154">
        <f t="shared" si="79"/>
        <v>930.54420855709134</v>
      </c>
    </row>
    <row r="792" spans="1:23" ht="16" customHeight="1">
      <c r="A792" s="37"/>
      <c r="B792" s="38" t="str">
        <f t="shared" si="74"/>
        <v>84-Sr</v>
      </c>
      <c r="C792" s="39">
        <v>84</v>
      </c>
      <c r="D792" s="40"/>
      <c r="E792" s="39">
        <v>8</v>
      </c>
      <c r="F792" s="39">
        <v>46</v>
      </c>
      <c r="G792" s="39">
        <v>38</v>
      </c>
      <c r="H792" s="39" t="s">
        <v>102</v>
      </c>
      <c r="I792" s="40"/>
      <c r="J792" s="18">
        <v>-80644.288</v>
      </c>
      <c r="K792" s="18">
        <v>3.4159999999999999</v>
      </c>
      <c r="L792" s="18">
        <v>728905.97499999998</v>
      </c>
      <c r="M792" s="18">
        <v>3.4169999999999998</v>
      </c>
      <c r="N792" s="39" t="s">
        <v>28</v>
      </c>
      <c r="O792" s="18">
        <v>-6485.9830000000002</v>
      </c>
      <c r="P792" s="18">
        <v>91.322999999999993</v>
      </c>
      <c r="Q792" s="18">
        <v>83913424.777999997</v>
      </c>
      <c r="R792" s="18">
        <v>3.6669999999999998</v>
      </c>
      <c r="S792" s="16">
        <f t="shared" si="75"/>
        <v>83.913424777999992</v>
      </c>
      <c r="T792" s="16">
        <f t="shared" si="77"/>
        <v>78164.819379937762</v>
      </c>
      <c r="U792" s="41">
        <f t="shared" si="76"/>
        <v>8677.4520833333336</v>
      </c>
      <c r="V792" s="18">
        <f t="shared" si="78"/>
        <v>84</v>
      </c>
      <c r="W792" s="154">
        <f t="shared" si="79"/>
        <v>930.53356404687815</v>
      </c>
    </row>
    <row r="793" spans="1:23" ht="16" customHeight="1">
      <c r="A793" s="37"/>
      <c r="B793" s="38" t="str">
        <f t="shared" si="74"/>
        <v>84-Y</v>
      </c>
      <c r="C793" s="39">
        <v>84</v>
      </c>
      <c r="D793" s="40"/>
      <c r="E793" s="39">
        <v>6</v>
      </c>
      <c r="F793" s="39">
        <v>45</v>
      </c>
      <c r="G793" s="39">
        <v>39</v>
      </c>
      <c r="H793" s="39" t="s">
        <v>103</v>
      </c>
      <c r="I793" s="39" t="s">
        <v>39</v>
      </c>
      <c r="J793" s="18">
        <v>-74158.305999999997</v>
      </c>
      <c r="K793" s="18">
        <v>91.387</v>
      </c>
      <c r="L793" s="18">
        <v>721637.63899999997</v>
      </c>
      <c r="M793" s="18">
        <v>91.387</v>
      </c>
      <c r="N793" s="39" t="s">
        <v>28</v>
      </c>
      <c r="O793" s="18">
        <v>-2666</v>
      </c>
      <c r="P793" s="18">
        <v>216</v>
      </c>
      <c r="Q793" s="18">
        <v>83920387.768000007</v>
      </c>
      <c r="R793" s="18">
        <v>98.108000000000004</v>
      </c>
      <c r="S793" s="16">
        <f t="shared" si="75"/>
        <v>83.920387768000012</v>
      </c>
      <c r="T793" s="16">
        <f t="shared" si="77"/>
        <v>78171.305360662969</v>
      </c>
      <c r="U793" s="41">
        <f t="shared" si="76"/>
        <v>8590.9242738095236</v>
      </c>
      <c r="V793" s="18">
        <f t="shared" si="78"/>
        <v>84</v>
      </c>
      <c r="W793" s="154">
        <f t="shared" si="79"/>
        <v>930.61077810313054</v>
      </c>
    </row>
    <row r="794" spans="1:23" ht="16" customHeight="1">
      <c r="A794" s="37"/>
      <c r="B794" s="38" t="str">
        <f t="shared" si="74"/>
        <v>84-Zr</v>
      </c>
      <c r="C794" s="39">
        <v>84</v>
      </c>
      <c r="D794" s="40"/>
      <c r="E794" s="39">
        <v>4</v>
      </c>
      <c r="F794" s="39">
        <v>44</v>
      </c>
      <c r="G794" s="39">
        <v>40</v>
      </c>
      <c r="H794" s="39" t="s">
        <v>104</v>
      </c>
      <c r="I794" s="39" t="s">
        <v>37</v>
      </c>
      <c r="J794" s="18">
        <v>-71492</v>
      </c>
      <c r="K794" s="18">
        <v>196</v>
      </c>
      <c r="L794" s="18">
        <v>718189</v>
      </c>
      <c r="M794" s="18">
        <v>196</v>
      </c>
      <c r="N794" s="39" t="s">
        <v>28</v>
      </c>
      <c r="O794" s="18">
        <v>-9613</v>
      </c>
      <c r="P794" s="18">
        <v>357</v>
      </c>
      <c r="Q794" s="18">
        <v>83923250</v>
      </c>
      <c r="R794" s="18">
        <v>210</v>
      </c>
      <c r="S794" s="16">
        <f t="shared" si="75"/>
        <v>83.923249999999996</v>
      </c>
      <c r="T794" s="16">
        <f t="shared" si="77"/>
        <v>78173.97151149514</v>
      </c>
      <c r="U794" s="41">
        <f t="shared" si="76"/>
        <v>8549.8690476190477</v>
      </c>
      <c r="V794" s="18">
        <f t="shared" si="78"/>
        <v>84</v>
      </c>
      <c r="W794" s="154">
        <f t="shared" si="79"/>
        <v>930.64251799398971</v>
      </c>
    </row>
    <row r="795" spans="1:23" ht="16" customHeight="1">
      <c r="A795" s="37"/>
      <c r="B795" s="38" t="str">
        <f t="shared" si="74"/>
        <v>84-Nb</v>
      </c>
      <c r="C795" s="39">
        <v>84</v>
      </c>
      <c r="D795" s="40"/>
      <c r="E795" s="39">
        <v>2</v>
      </c>
      <c r="F795" s="39">
        <v>43</v>
      </c>
      <c r="G795" s="39">
        <v>41</v>
      </c>
      <c r="H795" s="39" t="s">
        <v>105</v>
      </c>
      <c r="I795" s="39" t="s">
        <v>37</v>
      </c>
      <c r="J795" s="18">
        <v>-61879</v>
      </c>
      <c r="K795" s="18">
        <v>298</v>
      </c>
      <c r="L795" s="18">
        <v>707794</v>
      </c>
      <c r="M795" s="18">
        <v>298</v>
      </c>
      <c r="N795" s="39" t="s">
        <v>28</v>
      </c>
      <c r="O795" s="18">
        <v>-6073</v>
      </c>
      <c r="P795" s="18">
        <v>499</v>
      </c>
      <c r="Q795" s="18">
        <v>83933570</v>
      </c>
      <c r="R795" s="18">
        <v>320</v>
      </c>
      <c r="S795" s="16">
        <f t="shared" si="75"/>
        <v>83.933570000000003</v>
      </c>
      <c r="T795" s="16">
        <f t="shared" si="77"/>
        <v>78183.584525600279</v>
      </c>
      <c r="U795" s="41">
        <f t="shared" si="76"/>
        <v>8426.1190476190477</v>
      </c>
      <c r="V795" s="18">
        <f t="shared" si="78"/>
        <v>84</v>
      </c>
      <c r="W795" s="154">
        <f t="shared" si="79"/>
        <v>930.75695863809858</v>
      </c>
    </row>
    <row r="796" spans="1:23" ht="16" customHeight="1">
      <c r="A796" s="37"/>
      <c r="B796" s="38" t="str">
        <f t="shared" si="74"/>
        <v>84-Mo</v>
      </c>
      <c r="C796" s="39">
        <v>84</v>
      </c>
      <c r="D796" s="40"/>
      <c r="E796" s="39">
        <v>0</v>
      </c>
      <c r="F796" s="39">
        <v>42</v>
      </c>
      <c r="G796" s="39">
        <v>42</v>
      </c>
      <c r="H796" s="39" t="s">
        <v>106</v>
      </c>
      <c r="I796" s="39" t="s">
        <v>37</v>
      </c>
      <c r="J796" s="18">
        <v>-55806</v>
      </c>
      <c r="K796" s="18">
        <v>401</v>
      </c>
      <c r="L796" s="18">
        <v>700938</v>
      </c>
      <c r="M796" s="18">
        <v>401</v>
      </c>
      <c r="N796" s="39" t="s">
        <v>28</v>
      </c>
      <c r="O796" s="18" t="s">
        <v>30</v>
      </c>
      <c r="P796" s="42"/>
      <c r="Q796" s="18">
        <v>83940090</v>
      </c>
      <c r="R796" s="18">
        <v>430</v>
      </c>
      <c r="S796" s="16">
        <f t="shared" si="75"/>
        <v>83.940089999999998</v>
      </c>
      <c r="T796" s="16">
        <f t="shared" si="77"/>
        <v>78189.657863969027</v>
      </c>
      <c r="U796" s="41">
        <f t="shared" si="76"/>
        <v>8344.5</v>
      </c>
      <c r="V796" s="18">
        <f t="shared" si="78"/>
        <v>84</v>
      </c>
      <c r="W796" s="154">
        <f t="shared" si="79"/>
        <v>930.82926028534553</v>
      </c>
    </row>
    <row r="797" spans="1:23" ht="16" customHeight="1">
      <c r="A797" s="37"/>
      <c r="B797" s="38" t="str">
        <f t="shared" si="74"/>
        <v>85-Ge</v>
      </c>
      <c r="C797" s="39">
        <v>85</v>
      </c>
      <c r="D797" s="39">
        <v>0</v>
      </c>
      <c r="E797" s="39">
        <v>21</v>
      </c>
      <c r="F797" s="39">
        <v>53</v>
      </c>
      <c r="G797" s="39">
        <v>32</v>
      </c>
      <c r="H797" s="39" t="s">
        <v>93</v>
      </c>
      <c r="I797" s="39" t="s">
        <v>37</v>
      </c>
      <c r="J797" s="18">
        <v>-53384</v>
      </c>
      <c r="K797" s="18">
        <v>503</v>
      </c>
      <c r="L797" s="18">
        <v>714411</v>
      </c>
      <c r="M797" s="18">
        <v>503</v>
      </c>
      <c r="N797" s="39" t="s">
        <v>28</v>
      </c>
      <c r="O797" s="18">
        <v>10135</v>
      </c>
      <c r="P797" s="18">
        <v>585</v>
      </c>
      <c r="Q797" s="18">
        <v>84942690</v>
      </c>
      <c r="R797" s="18">
        <v>540</v>
      </c>
      <c r="S797" s="16">
        <f t="shared" si="75"/>
        <v>84.942689999999999</v>
      </c>
      <c r="T797" s="16">
        <f t="shared" si="77"/>
        <v>79123.573362206109</v>
      </c>
      <c r="U797" s="41">
        <f t="shared" si="76"/>
        <v>8404.8352941176472</v>
      </c>
      <c r="V797" s="18">
        <f t="shared" si="78"/>
        <v>85</v>
      </c>
      <c r="W797" s="154">
        <f t="shared" si="79"/>
        <v>930.86556896713068</v>
      </c>
    </row>
    <row r="798" spans="1:23" ht="16" customHeight="1">
      <c r="A798" s="37"/>
      <c r="B798" s="38" t="str">
        <f t="shared" si="74"/>
        <v>85-As</v>
      </c>
      <c r="C798" s="39">
        <v>85</v>
      </c>
      <c r="D798" s="40"/>
      <c r="E798" s="39">
        <v>19</v>
      </c>
      <c r="F798" s="39">
        <v>52</v>
      </c>
      <c r="G798" s="39">
        <v>33</v>
      </c>
      <c r="H798" s="39" t="s">
        <v>94</v>
      </c>
      <c r="I798" s="39" t="s">
        <v>37</v>
      </c>
      <c r="J798" s="18">
        <v>-63519</v>
      </c>
      <c r="K798" s="18">
        <v>298</v>
      </c>
      <c r="L798" s="18">
        <v>723763</v>
      </c>
      <c r="M798" s="18">
        <v>298</v>
      </c>
      <c r="N798" s="39" t="s">
        <v>28</v>
      </c>
      <c r="O798" s="18">
        <v>8910</v>
      </c>
      <c r="P798" s="18">
        <v>300</v>
      </c>
      <c r="Q798" s="18">
        <v>84931810</v>
      </c>
      <c r="R798" s="18">
        <v>320</v>
      </c>
      <c r="S798" s="16">
        <f t="shared" si="75"/>
        <v>84.931809999999999</v>
      </c>
      <c r="T798" s="16">
        <f t="shared" si="77"/>
        <v>79113.438711676659</v>
      </c>
      <c r="U798" s="41">
        <f t="shared" si="76"/>
        <v>8514.8588235294119</v>
      </c>
      <c r="V798" s="18">
        <f t="shared" si="78"/>
        <v>85</v>
      </c>
      <c r="W798" s="154">
        <f t="shared" si="79"/>
        <v>930.74633778443126</v>
      </c>
    </row>
    <row r="799" spans="1:23" ht="16" customHeight="1">
      <c r="A799" s="37"/>
      <c r="B799" s="38" t="str">
        <f t="shared" si="74"/>
        <v>85-Se</v>
      </c>
      <c r="C799" s="39">
        <v>85</v>
      </c>
      <c r="D799" s="40"/>
      <c r="E799" s="39">
        <v>17</v>
      </c>
      <c r="F799" s="39">
        <v>51</v>
      </c>
      <c r="G799" s="39">
        <v>34</v>
      </c>
      <c r="H799" s="39" t="s">
        <v>98</v>
      </c>
      <c r="I799" s="39" t="s">
        <v>40</v>
      </c>
      <c r="J799" s="18">
        <v>-72428.604999999996</v>
      </c>
      <c r="K799" s="18">
        <v>29.981000000000002</v>
      </c>
      <c r="L799" s="18">
        <v>731891.02800000005</v>
      </c>
      <c r="M799" s="18">
        <v>29.981999999999999</v>
      </c>
      <c r="N799" s="39" t="s">
        <v>28</v>
      </c>
      <c r="O799" s="18">
        <v>6182</v>
      </c>
      <c r="P799" s="18">
        <v>23</v>
      </c>
      <c r="Q799" s="18">
        <v>84922244.678000003</v>
      </c>
      <c r="R799" s="18">
        <v>32.186</v>
      </c>
      <c r="S799" s="16">
        <f t="shared" si="75"/>
        <v>84.922244677999998</v>
      </c>
      <c r="T799" s="16">
        <f t="shared" si="77"/>
        <v>79104.52867530979</v>
      </c>
      <c r="U799" s="41">
        <f t="shared" si="76"/>
        <v>8610.482682352942</v>
      </c>
      <c r="V799" s="18">
        <f t="shared" si="78"/>
        <v>85</v>
      </c>
      <c r="W799" s="154">
        <f t="shared" si="79"/>
        <v>930.64151382717398</v>
      </c>
    </row>
    <row r="800" spans="1:23" ht="16" customHeight="1">
      <c r="A800" s="37"/>
      <c r="B800" s="38" t="str">
        <f t="shared" si="74"/>
        <v>85-Br</v>
      </c>
      <c r="C800" s="39">
        <v>85</v>
      </c>
      <c r="D800" s="40"/>
      <c r="E800" s="39">
        <v>15</v>
      </c>
      <c r="F800" s="39">
        <v>50</v>
      </c>
      <c r="G800" s="39">
        <v>35</v>
      </c>
      <c r="H800" s="39" t="s">
        <v>99</v>
      </c>
      <c r="I800" s="39" t="s">
        <v>40</v>
      </c>
      <c r="J800" s="18">
        <v>-78610.604999999996</v>
      </c>
      <c r="K800" s="18">
        <v>19.231999999999999</v>
      </c>
      <c r="L800" s="18">
        <v>737290.674</v>
      </c>
      <c r="M800" s="18">
        <v>19.233000000000001</v>
      </c>
      <c r="N800" s="39" t="s">
        <v>28</v>
      </c>
      <c r="O800" s="18">
        <v>2870</v>
      </c>
      <c r="P800" s="18">
        <v>19</v>
      </c>
      <c r="Q800" s="18">
        <v>84915608.026999995</v>
      </c>
      <c r="R800" s="18">
        <v>20.646999999999998</v>
      </c>
      <c r="S800" s="16">
        <f t="shared" si="75"/>
        <v>84.91560802699999</v>
      </c>
      <c r="T800" s="16">
        <f t="shared" si="77"/>
        <v>79098.346677279362</v>
      </c>
      <c r="U800" s="41">
        <f t="shared" si="76"/>
        <v>8674.0079294117641</v>
      </c>
      <c r="V800" s="18">
        <f t="shared" si="78"/>
        <v>85</v>
      </c>
      <c r="W800" s="154">
        <f t="shared" si="79"/>
        <v>930.56878443858068</v>
      </c>
    </row>
    <row r="801" spans="1:23" ht="16" customHeight="1">
      <c r="A801" s="37"/>
      <c r="B801" s="38" t="str">
        <f t="shared" si="74"/>
        <v>85-Kr</v>
      </c>
      <c r="C801" s="39">
        <v>85</v>
      </c>
      <c r="D801" s="40"/>
      <c r="E801" s="39">
        <v>13</v>
      </c>
      <c r="F801" s="39">
        <v>49</v>
      </c>
      <c r="G801" s="39">
        <v>36</v>
      </c>
      <c r="H801" s="39" t="s">
        <v>100</v>
      </c>
      <c r="I801" s="40"/>
      <c r="J801" s="18">
        <v>-81480.604999999996</v>
      </c>
      <c r="K801" s="18">
        <v>2.9809999999999999</v>
      </c>
      <c r="L801" s="18">
        <v>739378.321</v>
      </c>
      <c r="M801" s="18">
        <v>2.9830000000000001</v>
      </c>
      <c r="N801" s="39" t="s">
        <v>28</v>
      </c>
      <c r="O801" s="18">
        <v>687.08299999999997</v>
      </c>
      <c r="P801" s="18">
        <v>1.9490000000000001</v>
      </c>
      <c r="Q801" s="18">
        <v>84912526.953999996</v>
      </c>
      <c r="R801" s="18">
        <v>3.2</v>
      </c>
      <c r="S801" s="16">
        <f t="shared" si="75"/>
        <v>84.912526954000001</v>
      </c>
      <c r="T801" s="16">
        <f t="shared" si="77"/>
        <v>79095.476677453029</v>
      </c>
      <c r="U801" s="41">
        <f t="shared" si="76"/>
        <v>8698.5684823529409</v>
      </c>
      <c r="V801" s="18">
        <f t="shared" si="78"/>
        <v>85</v>
      </c>
      <c r="W801" s="154">
        <f t="shared" si="79"/>
        <v>930.53501973474147</v>
      </c>
    </row>
    <row r="802" spans="1:23" ht="16" customHeight="1">
      <c r="A802" s="37"/>
      <c r="B802" s="38" t="str">
        <f t="shared" si="74"/>
        <v>85-Rb</v>
      </c>
      <c r="C802" s="39">
        <v>85</v>
      </c>
      <c r="D802" s="40"/>
      <c r="E802" s="39">
        <v>11</v>
      </c>
      <c r="F802" s="39">
        <v>48</v>
      </c>
      <c r="G802" s="39">
        <v>37</v>
      </c>
      <c r="H802" s="39" t="s">
        <v>101</v>
      </c>
      <c r="I802" s="40"/>
      <c r="J802" s="18">
        <v>-82167.687000000005</v>
      </c>
      <c r="K802" s="18">
        <v>2.3319999999999999</v>
      </c>
      <c r="L802" s="18">
        <v>739283.05</v>
      </c>
      <c r="M802" s="18">
        <v>2.335</v>
      </c>
      <c r="N802" s="39" t="s">
        <v>28</v>
      </c>
      <c r="O802" s="18">
        <v>-1065.0219999999999</v>
      </c>
      <c r="P802" s="18">
        <v>2.7370000000000001</v>
      </c>
      <c r="Q802" s="18">
        <v>84911789.341000006</v>
      </c>
      <c r="R802" s="18">
        <v>2.504</v>
      </c>
      <c r="S802" s="16">
        <f t="shared" si="75"/>
        <v>84.911789341000002</v>
      </c>
      <c r="T802" s="16">
        <f t="shared" si="77"/>
        <v>79094.789595653303</v>
      </c>
      <c r="U802" s="41">
        <f t="shared" si="76"/>
        <v>8697.4476470588233</v>
      </c>
      <c r="V802" s="18">
        <f t="shared" si="78"/>
        <v>85</v>
      </c>
      <c r="W802" s="154">
        <f t="shared" si="79"/>
        <v>930.52693641945064</v>
      </c>
    </row>
    <row r="803" spans="1:23" ht="16" customHeight="1">
      <c r="A803" s="37"/>
      <c r="B803" s="38" t="str">
        <f t="shared" si="74"/>
        <v>85-Sr</v>
      </c>
      <c r="C803" s="39">
        <v>85</v>
      </c>
      <c r="D803" s="40"/>
      <c r="E803" s="39">
        <v>9</v>
      </c>
      <c r="F803" s="39">
        <v>47</v>
      </c>
      <c r="G803" s="39">
        <v>38</v>
      </c>
      <c r="H803" s="39" t="s">
        <v>102</v>
      </c>
      <c r="I803" s="40"/>
      <c r="J803" s="18">
        <v>-81102.664999999994</v>
      </c>
      <c r="K803" s="18">
        <v>3.48</v>
      </c>
      <c r="L803" s="18">
        <v>737435.67500000005</v>
      </c>
      <c r="M803" s="18">
        <v>3.4809999999999999</v>
      </c>
      <c r="N803" s="39" t="s">
        <v>28</v>
      </c>
      <c r="O803" s="18">
        <v>-3255</v>
      </c>
      <c r="P803" s="18">
        <v>25</v>
      </c>
      <c r="Q803" s="18">
        <v>84912932.688999996</v>
      </c>
      <c r="R803" s="18">
        <v>3.7349999999999999</v>
      </c>
      <c r="S803" s="16">
        <f t="shared" si="75"/>
        <v>84.912932689000002</v>
      </c>
      <c r="T803" s="16">
        <f t="shared" si="77"/>
        <v>79095.854617014847</v>
      </c>
      <c r="U803" s="41">
        <f t="shared" si="76"/>
        <v>8675.7138235294115</v>
      </c>
      <c r="V803" s="18">
        <f t="shared" si="78"/>
        <v>85</v>
      </c>
      <c r="W803" s="154">
        <f t="shared" si="79"/>
        <v>930.53946608252761</v>
      </c>
    </row>
    <row r="804" spans="1:23" ht="16" customHeight="1">
      <c r="A804" s="37"/>
      <c r="B804" s="38" t="str">
        <f t="shared" si="74"/>
        <v>85-Y</v>
      </c>
      <c r="C804" s="39">
        <v>85</v>
      </c>
      <c r="D804" s="40"/>
      <c r="E804" s="39">
        <v>7</v>
      </c>
      <c r="F804" s="39">
        <v>46</v>
      </c>
      <c r="G804" s="39">
        <v>39</v>
      </c>
      <c r="H804" s="39" t="s">
        <v>103</v>
      </c>
      <c r="I804" s="39" t="s">
        <v>39</v>
      </c>
      <c r="J804" s="18">
        <v>-77847.664999999994</v>
      </c>
      <c r="K804" s="18">
        <v>25.241</v>
      </c>
      <c r="L804" s="18">
        <v>733398.321</v>
      </c>
      <c r="M804" s="18">
        <v>25.241</v>
      </c>
      <c r="N804" s="39" t="s">
        <v>28</v>
      </c>
      <c r="O804" s="18">
        <v>-4693</v>
      </c>
      <c r="P804" s="18">
        <v>99</v>
      </c>
      <c r="Q804" s="18">
        <v>84916427.076000005</v>
      </c>
      <c r="R804" s="18">
        <v>27.097000000000001</v>
      </c>
      <c r="S804" s="16">
        <f t="shared" si="75"/>
        <v>84.916427076000005</v>
      </c>
      <c r="T804" s="16">
        <f t="shared" si="77"/>
        <v>79099.10961619312</v>
      </c>
      <c r="U804" s="41">
        <f t="shared" si="76"/>
        <v>8628.2155411764707</v>
      </c>
      <c r="V804" s="18">
        <f t="shared" si="78"/>
        <v>85</v>
      </c>
      <c r="W804" s="154">
        <f t="shared" si="79"/>
        <v>930.57776019050732</v>
      </c>
    </row>
    <row r="805" spans="1:23" ht="16" customHeight="1">
      <c r="A805" s="37"/>
      <c r="B805" s="38" t="str">
        <f t="shared" si="74"/>
        <v>85-Zr</v>
      </c>
      <c r="C805" s="39">
        <v>85</v>
      </c>
      <c r="D805" s="40"/>
      <c r="E805" s="39">
        <v>5</v>
      </c>
      <c r="F805" s="39">
        <v>45</v>
      </c>
      <c r="G805" s="39">
        <v>40</v>
      </c>
      <c r="H805" s="39" t="s">
        <v>104</v>
      </c>
      <c r="I805" s="39" t="s">
        <v>39</v>
      </c>
      <c r="J805" s="18">
        <v>-73154.664999999994</v>
      </c>
      <c r="K805" s="18">
        <v>102.167</v>
      </c>
      <c r="L805" s="18">
        <v>727922.96799999999</v>
      </c>
      <c r="M805" s="18">
        <v>102.167</v>
      </c>
      <c r="N805" s="39" t="s">
        <v>28</v>
      </c>
      <c r="O805" s="18">
        <v>-6000</v>
      </c>
      <c r="P805" s="18">
        <v>200</v>
      </c>
      <c r="Q805" s="18">
        <v>84921465.219999999</v>
      </c>
      <c r="R805" s="18">
        <v>109.681</v>
      </c>
      <c r="S805" s="16">
        <f t="shared" si="75"/>
        <v>84.921465220000002</v>
      </c>
      <c r="T805" s="16">
        <f t="shared" si="77"/>
        <v>79103.802615159759</v>
      </c>
      <c r="U805" s="41">
        <f t="shared" si="76"/>
        <v>8563.7996235294122</v>
      </c>
      <c r="V805" s="18">
        <f t="shared" si="78"/>
        <v>85</v>
      </c>
      <c r="W805" s="154">
        <f t="shared" si="79"/>
        <v>930.63297194305596</v>
      </c>
    </row>
    <row r="806" spans="1:23" ht="16" customHeight="1">
      <c r="A806" s="37"/>
      <c r="B806" s="38" t="str">
        <f t="shared" si="74"/>
        <v>85-Nb</v>
      </c>
      <c r="C806" s="39">
        <v>85</v>
      </c>
      <c r="D806" s="40"/>
      <c r="E806" s="39">
        <v>3</v>
      </c>
      <c r="F806" s="39">
        <v>44</v>
      </c>
      <c r="G806" s="39">
        <v>41</v>
      </c>
      <c r="H806" s="39" t="s">
        <v>105</v>
      </c>
      <c r="I806" s="39" t="s">
        <v>39</v>
      </c>
      <c r="J806" s="18">
        <v>-67154.664999999994</v>
      </c>
      <c r="K806" s="18">
        <v>224.584</v>
      </c>
      <c r="L806" s="18">
        <v>721140.61499999999</v>
      </c>
      <c r="M806" s="18">
        <v>224.584</v>
      </c>
      <c r="N806" s="39" t="s">
        <v>28</v>
      </c>
      <c r="O806" s="18">
        <v>-8089</v>
      </c>
      <c r="P806" s="18">
        <v>459</v>
      </c>
      <c r="Q806" s="18">
        <v>84927906.486000001</v>
      </c>
      <c r="R806" s="18">
        <v>241.101</v>
      </c>
      <c r="S806" s="16">
        <f t="shared" si="75"/>
        <v>84.927906485999998</v>
      </c>
      <c r="T806" s="16">
        <f t="shared" si="77"/>
        <v>79109.802613310225</v>
      </c>
      <c r="U806" s="41">
        <f t="shared" si="76"/>
        <v>8484.007235294117</v>
      </c>
      <c r="V806" s="18">
        <f t="shared" si="78"/>
        <v>85</v>
      </c>
      <c r="W806" s="154">
        <f t="shared" si="79"/>
        <v>930.70356015659092</v>
      </c>
    </row>
    <row r="807" spans="1:23" ht="16" customHeight="1">
      <c r="A807" s="37"/>
      <c r="B807" s="38" t="str">
        <f t="shared" si="74"/>
        <v>85-Mo</v>
      </c>
      <c r="C807" s="39">
        <v>85</v>
      </c>
      <c r="D807" s="40"/>
      <c r="E807" s="39">
        <v>1</v>
      </c>
      <c r="F807" s="39">
        <v>43</v>
      </c>
      <c r="G807" s="39">
        <v>42</v>
      </c>
      <c r="H807" s="39" t="s">
        <v>106</v>
      </c>
      <c r="I807" s="39" t="s">
        <v>37</v>
      </c>
      <c r="J807" s="18">
        <v>-59066</v>
      </c>
      <c r="K807" s="18">
        <v>401</v>
      </c>
      <c r="L807" s="18">
        <v>712270</v>
      </c>
      <c r="M807" s="18">
        <v>401</v>
      </c>
      <c r="N807" s="39" t="s">
        <v>28</v>
      </c>
      <c r="O807" s="18">
        <v>-11504</v>
      </c>
      <c r="P807" s="18">
        <v>643</v>
      </c>
      <c r="Q807" s="18">
        <v>84936590</v>
      </c>
      <c r="R807" s="18">
        <v>430</v>
      </c>
      <c r="S807" s="16">
        <f t="shared" si="75"/>
        <v>84.936589999999995</v>
      </c>
      <c r="T807" s="16">
        <f t="shared" si="77"/>
        <v>79117.891251155583</v>
      </c>
      <c r="U807" s="41">
        <f t="shared" si="76"/>
        <v>8379.6470588235297</v>
      </c>
      <c r="V807" s="18">
        <f t="shared" si="78"/>
        <v>85</v>
      </c>
      <c r="W807" s="154">
        <f t="shared" si="79"/>
        <v>930.79872060183038</v>
      </c>
    </row>
    <row r="808" spans="1:23" ht="16" customHeight="1">
      <c r="A808" s="37"/>
      <c r="B808" s="38" t="str">
        <f t="shared" si="74"/>
        <v>85-Tc</v>
      </c>
      <c r="C808" s="39">
        <v>85</v>
      </c>
      <c r="D808" s="40"/>
      <c r="E808" s="39">
        <v>-1</v>
      </c>
      <c r="F808" s="39">
        <v>42</v>
      </c>
      <c r="G808" s="39">
        <v>43</v>
      </c>
      <c r="H808" s="39" t="s">
        <v>107</v>
      </c>
      <c r="I808" s="39" t="s">
        <v>37</v>
      </c>
      <c r="J808" s="18">
        <v>-47562</v>
      </c>
      <c r="K808" s="18">
        <v>503</v>
      </c>
      <c r="L808" s="18">
        <v>699983</v>
      </c>
      <c r="M808" s="18">
        <v>503</v>
      </c>
      <c r="N808" s="39" t="s">
        <v>28</v>
      </c>
      <c r="O808" s="18" t="s">
        <v>30</v>
      </c>
      <c r="P808" s="42"/>
      <c r="Q808" s="18">
        <v>84948940</v>
      </c>
      <c r="R808" s="18">
        <v>540</v>
      </c>
      <c r="S808" s="16">
        <f t="shared" si="75"/>
        <v>84.948939999999993</v>
      </c>
      <c r="T808" s="16">
        <f t="shared" si="77"/>
        <v>79129.395197298843</v>
      </c>
      <c r="U808" s="41">
        <f t="shared" si="76"/>
        <v>8235.0941176470587</v>
      </c>
      <c r="V808" s="18">
        <f t="shared" si="78"/>
        <v>85</v>
      </c>
      <c r="W808" s="154">
        <f t="shared" si="79"/>
        <v>930.93406114469224</v>
      </c>
    </row>
    <row r="809" spans="1:23" ht="16" customHeight="1">
      <c r="A809" s="37"/>
      <c r="B809" s="38" t="str">
        <f t="shared" si="74"/>
        <v>86-Ge</v>
      </c>
      <c r="C809" s="39">
        <v>86</v>
      </c>
      <c r="D809" s="39">
        <v>0</v>
      </c>
      <c r="E809" s="39">
        <v>22</v>
      </c>
      <c r="F809" s="39">
        <v>54</v>
      </c>
      <c r="G809" s="39">
        <v>32</v>
      </c>
      <c r="H809" s="39" t="s">
        <v>93</v>
      </c>
      <c r="I809" s="39" t="s">
        <v>37</v>
      </c>
      <c r="J809" s="18">
        <v>-50049</v>
      </c>
      <c r="K809" s="18">
        <v>596</v>
      </c>
      <c r="L809" s="18">
        <v>719148</v>
      </c>
      <c r="M809" s="18">
        <v>596</v>
      </c>
      <c r="N809" s="39" t="s">
        <v>28</v>
      </c>
      <c r="O809" s="18">
        <v>9352</v>
      </c>
      <c r="P809" s="18">
        <v>718</v>
      </c>
      <c r="Q809" s="18">
        <v>85946270</v>
      </c>
      <c r="R809" s="18">
        <v>640</v>
      </c>
      <c r="S809" s="16">
        <f t="shared" si="75"/>
        <v>85.946269999999998</v>
      </c>
      <c r="T809" s="16">
        <f t="shared" si="77"/>
        <v>80058.401724185722</v>
      </c>
      <c r="U809" s="41">
        <f t="shared" si="76"/>
        <v>8362.1860465116279</v>
      </c>
      <c r="V809" s="18">
        <f t="shared" si="78"/>
        <v>86</v>
      </c>
      <c r="W809" s="154">
        <f t="shared" si="79"/>
        <v>930.91164795564794</v>
      </c>
    </row>
    <row r="810" spans="1:23" ht="16" customHeight="1">
      <c r="A810" s="37"/>
      <c r="B810" s="38" t="str">
        <f t="shared" si="74"/>
        <v>86-As</v>
      </c>
      <c r="C810" s="39">
        <v>86</v>
      </c>
      <c r="D810" s="40"/>
      <c r="E810" s="39">
        <v>20</v>
      </c>
      <c r="F810" s="39">
        <v>53</v>
      </c>
      <c r="G810" s="39">
        <v>33</v>
      </c>
      <c r="H810" s="39" t="s">
        <v>94</v>
      </c>
      <c r="I810" s="39" t="s">
        <v>37</v>
      </c>
      <c r="J810" s="18">
        <v>-59401</v>
      </c>
      <c r="K810" s="18">
        <v>401</v>
      </c>
      <c r="L810" s="18">
        <v>727717</v>
      </c>
      <c r="M810" s="18">
        <v>401</v>
      </c>
      <c r="N810" s="39" t="s">
        <v>28</v>
      </c>
      <c r="O810" s="18">
        <v>11140</v>
      </c>
      <c r="P810" s="18">
        <v>401</v>
      </c>
      <c r="Q810" s="18">
        <v>85936230</v>
      </c>
      <c r="R810" s="18">
        <v>430</v>
      </c>
      <c r="S810" s="16">
        <f t="shared" si="75"/>
        <v>85.936229999999995</v>
      </c>
      <c r="T810" s="16">
        <f t="shared" si="77"/>
        <v>80049.049528292744</v>
      </c>
      <c r="U810" s="41">
        <f t="shared" si="76"/>
        <v>8461.8255813953492</v>
      </c>
      <c r="V810" s="18">
        <f t="shared" si="78"/>
        <v>86</v>
      </c>
      <c r="W810" s="154">
        <f t="shared" si="79"/>
        <v>930.80290149177608</v>
      </c>
    </row>
    <row r="811" spans="1:23" ht="16" customHeight="1">
      <c r="A811" s="37"/>
      <c r="B811" s="38" t="str">
        <f t="shared" si="74"/>
        <v>86-Se</v>
      </c>
      <c r="C811" s="39">
        <v>86</v>
      </c>
      <c r="D811" s="40"/>
      <c r="E811" s="39">
        <v>18</v>
      </c>
      <c r="F811" s="39">
        <v>52</v>
      </c>
      <c r="G811" s="39">
        <v>34</v>
      </c>
      <c r="H811" s="39" t="s">
        <v>98</v>
      </c>
      <c r="I811" s="39" t="s">
        <v>40</v>
      </c>
      <c r="J811" s="18">
        <v>-70540.945000000007</v>
      </c>
      <c r="K811" s="18">
        <v>15.593999999999999</v>
      </c>
      <c r="L811" s="18">
        <v>738074.69099999999</v>
      </c>
      <c r="M811" s="18">
        <v>15.595000000000001</v>
      </c>
      <c r="N811" s="39" t="s">
        <v>28</v>
      </c>
      <c r="O811" s="18">
        <v>5099</v>
      </c>
      <c r="P811" s="18">
        <v>11</v>
      </c>
      <c r="Q811" s="18">
        <v>85924271.165000007</v>
      </c>
      <c r="R811" s="18">
        <v>16.741</v>
      </c>
      <c r="S811" s="16">
        <f t="shared" si="75"/>
        <v>85.924271165000007</v>
      </c>
      <c r="T811" s="16">
        <f t="shared" si="77"/>
        <v>80037.909949849345</v>
      </c>
      <c r="U811" s="41">
        <f t="shared" si="76"/>
        <v>8582.2638488372086</v>
      </c>
      <c r="V811" s="18">
        <f t="shared" si="78"/>
        <v>86</v>
      </c>
      <c r="W811" s="154">
        <f t="shared" si="79"/>
        <v>930.67337150987612</v>
      </c>
    </row>
    <row r="812" spans="1:23" ht="16" customHeight="1">
      <c r="A812" s="37"/>
      <c r="B812" s="38" t="str">
        <f t="shared" si="74"/>
        <v>86-Br</v>
      </c>
      <c r="C812" s="39">
        <v>86</v>
      </c>
      <c r="D812" s="40"/>
      <c r="E812" s="39">
        <v>16</v>
      </c>
      <c r="F812" s="39">
        <v>51</v>
      </c>
      <c r="G812" s="39">
        <v>35</v>
      </c>
      <c r="H812" s="39" t="s">
        <v>99</v>
      </c>
      <c r="I812" s="39" t="s">
        <v>40</v>
      </c>
      <c r="J812" s="18">
        <v>-75639.945000000007</v>
      </c>
      <c r="K812" s="18">
        <v>11.054</v>
      </c>
      <c r="L812" s="18">
        <v>742391.33700000006</v>
      </c>
      <c r="M812" s="18">
        <v>11.054</v>
      </c>
      <c r="N812" s="39" t="s">
        <v>28</v>
      </c>
      <c r="O812" s="18">
        <v>7626</v>
      </c>
      <c r="P812" s="18">
        <v>11</v>
      </c>
      <c r="Q812" s="18">
        <v>85918797.162</v>
      </c>
      <c r="R812" s="18">
        <v>11.867000000000001</v>
      </c>
      <c r="S812" s="16">
        <f t="shared" si="75"/>
        <v>85.918797162000004</v>
      </c>
      <c r="T812" s="16">
        <f t="shared" si="77"/>
        <v>80032.810951007239</v>
      </c>
      <c r="U812" s="41">
        <f t="shared" si="76"/>
        <v>8632.4574069767441</v>
      </c>
      <c r="V812" s="18">
        <f t="shared" si="78"/>
        <v>86</v>
      </c>
      <c r="W812" s="154">
        <f t="shared" si="79"/>
        <v>930.61408082566561</v>
      </c>
    </row>
    <row r="813" spans="1:23" ht="16" customHeight="1">
      <c r="A813" s="37"/>
      <c r="B813" s="38" t="str">
        <f t="shared" si="74"/>
        <v>86-Kr</v>
      </c>
      <c r="C813" s="39">
        <v>86</v>
      </c>
      <c r="D813" s="40"/>
      <c r="E813" s="39">
        <v>14</v>
      </c>
      <c r="F813" s="39">
        <v>50</v>
      </c>
      <c r="G813" s="39">
        <v>36</v>
      </c>
      <c r="H813" s="39" t="s">
        <v>100</v>
      </c>
      <c r="I813" s="40"/>
      <c r="J813" s="18">
        <v>-83265.945000000007</v>
      </c>
      <c r="K813" s="18">
        <v>1.089</v>
      </c>
      <c r="L813" s="18">
        <v>749234.98400000005</v>
      </c>
      <c r="M813" s="18">
        <v>1.095</v>
      </c>
      <c r="N813" s="39" t="s">
        <v>28</v>
      </c>
      <c r="O813" s="18">
        <v>-518.62599999999998</v>
      </c>
      <c r="P813" s="18">
        <v>2.5379999999999998</v>
      </c>
      <c r="Q813" s="18">
        <v>85910610.312999994</v>
      </c>
      <c r="R813" s="18">
        <v>1.169</v>
      </c>
      <c r="S813" s="16">
        <f t="shared" si="75"/>
        <v>85.910610312999992</v>
      </c>
      <c r="T813" s="16">
        <f t="shared" si="77"/>
        <v>80025.184953438074</v>
      </c>
      <c r="U813" s="41">
        <f t="shared" si="76"/>
        <v>8712.0346976744186</v>
      </c>
      <c r="V813" s="18">
        <f t="shared" si="78"/>
        <v>86</v>
      </c>
      <c r="W813" s="154">
        <f t="shared" si="79"/>
        <v>930.52540643532643</v>
      </c>
    </row>
    <row r="814" spans="1:23" ht="16" customHeight="1">
      <c r="A814" s="37"/>
      <c r="B814" s="38" t="str">
        <f t="shared" si="74"/>
        <v>86-Rb</v>
      </c>
      <c r="C814" s="39">
        <v>86</v>
      </c>
      <c r="D814" s="40"/>
      <c r="E814" s="39">
        <v>12</v>
      </c>
      <c r="F814" s="39">
        <v>49</v>
      </c>
      <c r="G814" s="39">
        <v>37</v>
      </c>
      <c r="H814" s="39" t="s">
        <v>101</v>
      </c>
      <c r="I814" s="40"/>
      <c r="J814" s="18">
        <v>-82747.319000000003</v>
      </c>
      <c r="K814" s="18">
        <v>2.3330000000000002</v>
      </c>
      <c r="L814" s="18">
        <v>747934.005</v>
      </c>
      <c r="M814" s="18">
        <v>2.3359999999999999</v>
      </c>
      <c r="N814" s="39" t="s">
        <v>28</v>
      </c>
      <c r="O814" s="18">
        <v>1774.2429999999999</v>
      </c>
      <c r="P814" s="18">
        <v>1.4039999999999999</v>
      </c>
      <c r="Q814" s="18">
        <v>85911167.079999998</v>
      </c>
      <c r="R814" s="18">
        <v>2.5049999999999999</v>
      </c>
      <c r="S814" s="16">
        <f t="shared" si="75"/>
        <v>85.911167079999998</v>
      </c>
      <c r="T814" s="16">
        <f t="shared" si="77"/>
        <v>80025.703578343542</v>
      </c>
      <c r="U814" s="41">
        <f t="shared" si="76"/>
        <v>8696.9070348837213</v>
      </c>
      <c r="V814" s="18">
        <f t="shared" si="78"/>
        <v>86</v>
      </c>
      <c r="W814" s="154">
        <f t="shared" si="79"/>
        <v>930.53143695748304</v>
      </c>
    </row>
    <row r="815" spans="1:23" ht="16" customHeight="1">
      <c r="A815" s="37"/>
      <c r="B815" s="38" t="str">
        <f t="shared" si="74"/>
        <v>86-Sr</v>
      </c>
      <c r="C815" s="39">
        <v>86</v>
      </c>
      <c r="D815" s="40"/>
      <c r="E815" s="39">
        <v>10</v>
      </c>
      <c r="F815" s="39">
        <v>48</v>
      </c>
      <c r="G815" s="39">
        <v>38</v>
      </c>
      <c r="H815" s="39" t="s">
        <v>102</v>
      </c>
      <c r="I815" s="40"/>
      <c r="J815" s="18">
        <v>-84521.562999999995</v>
      </c>
      <c r="K815" s="18">
        <v>2.206</v>
      </c>
      <c r="L815" s="18">
        <v>748925.89500000002</v>
      </c>
      <c r="M815" s="18">
        <v>2.2090000000000001</v>
      </c>
      <c r="N815" s="39" t="s">
        <v>28</v>
      </c>
      <c r="O815" s="18">
        <v>-5240</v>
      </c>
      <c r="P815" s="18">
        <v>14.141999999999999</v>
      </c>
      <c r="Q815" s="18">
        <v>85909262.350999996</v>
      </c>
      <c r="R815" s="18">
        <v>2.3679999999999999</v>
      </c>
      <c r="S815" s="16">
        <f t="shared" si="75"/>
        <v>85.909262350999995</v>
      </c>
      <c r="T815" s="16">
        <f t="shared" si="77"/>
        <v>80023.929335442037</v>
      </c>
      <c r="U815" s="41">
        <f t="shared" si="76"/>
        <v>8708.4406395348833</v>
      </c>
      <c r="V815" s="18">
        <f t="shared" si="78"/>
        <v>86</v>
      </c>
      <c r="W815" s="154">
        <f t="shared" si="79"/>
        <v>930.51080622607014</v>
      </c>
    </row>
    <row r="816" spans="1:23" ht="16" customHeight="1">
      <c r="A816" s="37"/>
      <c r="B816" s="38" t="str">
        <f t="shared" si="74"/>
        <v>86-Y</v>
      </c>
      <c r="C816" s="39">
        <v>86</v>
      </c>
      <c r="D816" s="40"/>
      <c r="E816" s="39">
        <v>8</v>
      </c>
      <c r="F816" s="39">
        <v>47</v>
      </c>
      <c r="G816" s="39">
        <v>39</v>
      </c>
      <c r="H816" s="39" t="s">
        <v>103</v>
      </c>
      <c r="I816" s="39" t="s">
        <v>39</v>
      </c>
      <c r="J816" s="18">
        <v>-79281.562999999995</v>
      </c>
      <c r="K816" s="18">
        <v>14.313000000000001</v>
      </c>
      <c r="L816" s="18">
        <v>742903.54099999997</v>
      </c>
      <c r="M816" s="18">
        <v>14.314</v>
      </c>
      <c r="N816" s="39" t="s">
        <v>28</v>
      </c>
      <c r="O816" s="18">
        <v>-1476.5360000000001</v>
      </c>
      <c r="P816" s="18">
        <v>33.252000000000002</v>
      </c>
      <c r="Q816" s="18">
        <v>85914887.724000007</v>
      </c>
      <c r="R816" s="18">
        <v>15.366</v>
      </c>
      <c r="S816" s="16">
        <f t="shared" si="75"/>
        <v>85.91488772400001</v>
      </c>
      <c r="T816" s="16">
        <f t="shared" si="77"/>
        <v>80029.169334472637</v>
      </c>
      <c r="U816" s="41">
        <f t="shared" si="76"/>
        <v>8638.4132674418597</v>
      </c>
      <c r="V816" s="18">
        <f t="shared" si="78"/>
        <v>86</v>
      </c>
      <c r="W816" s="154">
        <f t="shared" si="79"/>
        <v>930.57173644735622</v>
      </c>
    </row>
    <row r="817" spans="1:23" ht="16" customHeight="1">
      <c r="A817" s="37"/>
      <c r="B817" s="38" t="str">
        <f t="shared" si="74"/>
        <v>86-Zr</v>
      </c>
      <c r="C817" s="39">
        <v>86</v>
      </c>
      <c r="D817" s="40"/>
      <c r="E817" s="39">
        <v>6</v>
      </c>
      <c r="F817" s="39">
        <v>46</v>
      </c>
      <c r="G817" s="39">
        <v>40</v>
      </c>
      <c r="H817" s="39" t="s">
        <v>104</v>
      </c>
      <c r="I817" s="39" t="s">
        <v>44</v>
      </c>
      <c r="J817" s="18">
        <v>-77805.027000000002</v>
      </c>
      <c r="K817" s="18">
        <v>30.079000000000001</v>
      </c>
      <c r="L817" s="18">
        <v>740644.652</v>
      </c>
      <c r="M817" s="18">
        <v>30.079000000000001</v>
      </c>
      <c r="N817" s="39" t="s">
        <v>28</v>
      </c>
      <c r="O817" s="18">
        <v>-7978</v>
      </c>
      <c r="P817" s="18">
        <v>80</v>
      </c>
      <c r="Q817" s="18">
        <v>85916472.850999996</v>
      </c>
      <c r="R817" s="18">
        <v>32.290999999999997</v>
      </c>
      <c r="S817" s="16">
        <f t="shared" si="75"/>
        <v>85.916472850999995</v>
      </c>
      <c r="T817" s="16">
        <f t="shared" si="77"/>
        <v>80030.645870151828</v>
      </c>
      <c r="U817" s="41">
        <f t="shared" si="76"/>
        <v>8612.1471162790695</v>
      </c>
      <c r="V817" s="18">
        <f t="shared" si="78"/>
        <v>86</v>
      </c>
      <c r="W817" s="154">
        <f t="shared" si="79"/>
        <v>930.58890546688167</v>
      </c>
    </row>
    <row r="818" spans="1:23" ht="16" customHeight="1">
      <c r="A818" s="37"/>
      <c r="B818" s="38" t="str">
        <f t="shared" si="74"/>
        <v>86-Nb</v>
      </c>
      <c r="C818" s="39">
        <v>86</v>
      </c>
      <c r="D818" s="40"/>
      <c r="E818" s="39">
        <v>4</v>
      </c>
      <c r="F818" s="39">
        <v>45</v>
      </c>
      <c r="G818" s="39">
        <v>41</v>
      </c>
      <c r="H818" s="39" t="s">
        <v>105</v>
      </c>
      <c r="I818" s="39" t="s">
        <v>39</v>
      </c>
      <c r="J818" s="18">
        <v>-69827.027000000002</v>
      </c>
      <c r="K818" s="18">
        <v>85.468000000000004</v>
      </c>
      <c r="L818" s="18">
        <v>731884.29799999995</v>
      </c>
      <c r="M818" s="18">
        <v>85.468000000000004</v>
      </c>
      <c r="N818" s="39" t="s">
        <v>28</v>
      </c>
      <c r="O818" s="18">
        <v>-5270</v>
      </c>
      <c r="P818" s="18">
        <v>430</v>
      </c>
      <c r="Q818" s="18">
        <v>85925037.588</v>
      </c>
      <c r="R818" s="18">
        <v>91.753</v>
      </c>
      <c r="S818" s="16">
        <f t="shared" si="75"/>
        <v>85.925037587999995</v>
      </c>
      <c r="T818" s="16">
        <f t="shared" si="77"/>
        <v>80038.623867980103</v>
      </c>
      <c r="U818" s="41">
        <f t="shared" si="76"/>
        <v>8510.2825348837196</v>
      </c>
      <c r="V818" s="18">
        <f t="shared" si="78"/>
        <v>86</v>
      </c>
      <c r="W818" s="154">
        <f t="shared" si="79"/>
        <v>930.68167288348957</v>
      </c>
    </row>
    <row r="819" spans="1:23" ht="16" customHeight="1">
      <c r="A819" s="37"/>
      <c r="B819" s="38" t="str">
        <f t="shared" si="74"/>
        <v>86-Mo</v>
      </c>
      <c r="C819" s="39">
        <v>86</v>
      </c>
      <c r="D819" s="40"/>
      <c r="E819" s="39">
        <v>2</v>
      </c>
      <c r="F819" s="39">
        <v>44</v>
      </c>
      <c r="G819" s="39">
        <v>42</v>
      </c>
      <c r="H819" s="39" t="s">
        <v>106</v>
      </c>
      <c r="I819" s="39" t="s">
        <v>39</v>
      </c>
      <c r="J819" s="18">
        <v>-64557.027000000002</v>
      </c>
      <c r="K819" s="18">
        <v>438.41199999999998</v>
      </c>
      <c r="L819" s="18">
        <v>725831.94499999995</v>
      </c>
      <c r="M819" s="18">
        <v>438.41199999999998</v>
      </c>
      <c r="N819" s="39" t="s">
        <v>28</v>
      </c>
      <c r="O819" s="18">
        <v>-11350</v>
      </c>
      <c r="P819" s="18">
        <v>530</v>
      </c>
      <c r="Q819" s="18">
        <v>85930695.166999996</v>
      </c>
      <c r="R819" s="18">
        <v>470.654</v>
      </c>
      <c r="S819" s="16">
        <f t="shared" si="75"/>
        <v>85.930695166999996</v>
      </c>
      <c r="T819" s="16">
        <f t="shared" si="77"/>
        <v>80043.893866694052</v>
      </c>
      <c r="U819" s="41">
        <f t="shared" si="76"/>
        <v>8439.9063372093024</v>
      </c>
      <c r="V819" s="18">
        <f t="shared" si="78"/>
        <v>86</v>
      </c>
      <c r="W819" s="154">
        <f t="shared" si="79"/>
        <v>930.74295193830289</v>
      </c>
    </row>
    <row r="820" spans="1:23" ht="16" customHeight="1">
      <c r="A820" s="37"/>
      <c r="B820" s="38" t="str">
        <f t="shared" si="74"/>
        <v>86-Tc</v>
      </c>
      <c r="C820" s="39">
        <v>86</v>
      </c>
      <c r="D820" s="40"/>
      <c r="E820" s="39">
        <v>0</v>
      </c>
      <c r="F820" s="39">
        <v>43</v>
      </c>
      <c r="G820" s="39">
        <v>43</v>
      </c>
      <c r="H820" s="39" t="s">
        <v>107</v>
      </c>
      <c r="I820" s="39" t="s">
        <v>37</v>
      </c>
      <c r="J820" s="18">
        <v>-53207</v>
      </c>
      <c r="K820" s="18">
        <v>298</v>
      </c>
      <c r="L820" s="18">
        <v>713699</v>
      </c>
      <c r="M820" s="18">
        <v>298</v>
      </c>
      <c r="N820" s="39" t="s">
        <v>28</v>
      </c>
      <c r="O820" s="18" t="s">
        <v>30</v>
      </c>
      <c r="P820" s="42"/>
      <c r="Q820" s="18">
        <v>85942880</v>
      </c>
      <c r="R820" s="18">
        <v>320</v>
      </c>
      <c r="S820" s="16">
        <f t="shared" si="75"/>
        <v>85.942880000000002</v>
      </c>
      <c r="T820" s="16">
        <f t="shared" si="77"/>
        <v>80055.243960831431</v>
      </c>
      <c r="U820" s="41">
        <f t="shared" si="76"/>
        <v>8298.8255813953492</v>
      </c>
      <c r="V820" s="18">
        <f t="shared" si="78"/>
        <v>86</v>
      </c>
      <c r="W820" s="154">
        <f t="shared" si="79"/>
        <v>930.87492977710963</v>
      </c>
    </row>
    <row r="821" spans="1:23" ht="16" customHeight="1">
      <c r="A821" s="37"/>
      <c r="B821" s="38" t="str">
        <f t="shared" si="74"/>
        <v>87-As</v>
      </c>
      <c r="C821" s="39">
        <v>87</v>
      </c>
      <c r="D821" s="39">
        <v>0</v>
      </c>
      <c r="E821" s="39">
        <v>21</v>
      </c>
      <c r="F821" s="39">
        <v>54</v>
      </c>
      <c r="G821" s="39">
        <v>33</v>
      </c>
      <c r="H821" s="39" t="s">
        <v>94</v>
      </c>
      <c r="I821" s="39" t="s">
        <v>37</v>
      </c>
      <c r="J821" s="18">
        <v>-56281</v>
      </c>
      <c r="K821" s="18">
        <v>503</v>
      </c>
      <c r="L821" s="18">
        <v>732668</v>
      </c>
      <c r="M821" s="18">
        <v>503</v>
      </c>
      <c r="N821" s="39" t="s">
        <v>28</v>
      </c>
      <c r="O821" s="18">
        <v>10302</v>
      </c>
      <c r="P821" s="18">
        <v>505</v>
      </c>
      <c r="Q821" s="18">
        <v>86939580</v>
      </c>
      <c r="R821" s="18">
        <v>540</v>
      </c>
      <c r="S821" s="16">
        <f t="shared" si="75"/>
        <v>86.939580000000007</v>
      </c>
      <c r="T821" s="16">
        <f t="shared" si="77"/>
        <v>80983.663646740955</v>
      </c>
      <c r="U821" s="41">
        <f t="shared" si="76"/>
        <v>8421.4712643678158</v>
      </c>
      <c r="V821" s="18">
        <f t="shared" si="78"/>
        <v>87</v>
      </c>
      <c r="W821" s="154">
        <f t="shared" si="79"/>
        <v>930.84670858322932</v>
      </c>
    </row>
    <row r="822" spans="1:23" ht="16" customHeight="1">
      <c r="A822" s="37"/>
      <c r="B822" s="38" t="str">
        <f t="shared" si="74"/>
        <v>87-Se</v>
      </c>
      <c r="C822" s="39">
        <v>87</v>
      </c>
      <c r="D822" s="40"/>
      <c r="E822" s="39">
        <v>19</v>
      </c>
      <c r="F822" s="39">
        <v>53</v>
      </c>
      <c r="G822" s="39">
        <v>34</v>
      </c>
      <c r="H822" s="39" t="s">
        <v>98</v>
      </c>
      <c r="I822" s="39" t="s">
        <v>40</v>
      </c>
      <c r="J822" s="18">
        <v>-66582.483999999997</v>
      </c>
      <c r="K822" s="18">
        <v>39.234000000000002</v>
      </c>
      <c r="L822" s="18">
        <v>742187.55200000003</v>
      </c>
      <c r="M822" s="18">
        <v>39.234000000000002</v>
      </c>
      <c r="N822" s="39" t="s">
        <v>28</v>
      </c>
      <c r="O822" s="18">
        <v>7275</v>
      </c>
      <c r="P822" s="18">
        <v>35</v>
      </c>
      <c r="Q822" s="18">
        <v>86928520.748999998</v>
      </c>
      <c r="R822" s="18">
        <v>42.119</v>
      </c>
      <c r="S822" s="16">
        <f t="shared" si="75"/>
        <v>86.928520749</v>
      </c>
      <c r="T822" s="16">
        <f t="shared" si="77"/>
        <v>80973.362025049559</v>
      </c>
      <c r="U822" s="41">
        <f t="shared" si="76"/>
        <v>8530.8914022988502</v>
      </c>
      <c r="V822" s="18">
        <f t="shared" si="78"/>
        <v>87</v>
      </c>
      <c r="W822" s="154">
        <f t="shared" si="79"/>
        <v>930.72829913850069</v>
      </c>
    </row>
    <row r="823" spans="1:23" ht="16" customHeight="1">
      <c r="A823" s="37"/>
      <c r="B823" s="38" t="str">
        <f t="shared" si="74"/>
        <v>87-Br</v>
      </c>
      <c r="C823" s="39">
        <v>87</v>
      </c>
      <c r="D823" s="40"/>
      <c r="E823" s="39">
        <v>17</v>
      </c>
      <c r="F823" s="39">
        <v>52</v>
      </c>
      <c r="G823" s="39">
        <v>35</v>
      </c>
      <c r="H823" s="39" t="s">
        <v>99</v>
      </c>
      <c r="I823" s="39" t="s">
        <v>40</v>
      </c>
      <c r="J823" s="18">
        <v>-73857.483999999997</v>
      </c>
      <c r="K823" s="18">
        <v>17.728000000000002</v>
      </c>
      <c r="L823" s="18">
        <v>748680.19900000002</v>
      </c>
      <c r="M823" s="18">
        <v>17.728999999999999</v>
      </c>
      <c r="N823" s="39" t="s">
        <v>28</v>
      </c>
      <c r="O823" s="18">
        <v>6852.5</v>
      </c>
      <c r="P823" s="18">
        <v>17.678000000000001</v>
      </c>
      <c r="Q823" s="18">
        <v>86920710.713</v>
      </c>
      <c r="R823" s="18">
        <v>19.032</v>
      </c>
      <c r="S823" s="16">
        <f t="shared" si="75"/>
        <v>86.920710713000005</v>
      </c>
      <c r="T823" s="16">
        <f t="shared" si="77"/>
        <v>80966.087026383902</v>
      </c>
      <c r="U823" s="41">
        <f t="shared" si="76"/>
        <v>8605.5195287356328</v>
      </c>
      <c r="V823" s="18">
        <f t="shared" si="78"/>
        <v>87</v>
      </c>
      <c r="W823" s="154">
        <f t="shared" si="79"/>
        <v>930.64467846418279</v>
      </c>
    </row>
    <row r="824" spans="1:23" ht="16" customHeight="1">
      <c r="A824" s="37"/>
      <c r="B824" s="38" t="str">
        <f t="shared" si="74"/>
        <v>87-Kr</v>
      </c>
      <c r="C824" s="39">
        <v>87</v>
      </c>
      <c r="D824" s="40"/>
      <c r="E824" s="39">
        <v>15</v>
      </c>
      <c r="F824" s="39">
        <v>51</v>
      </c>
      <c r="G824" s="39">
        <v>36</v>
      </c>
      <c r="H824" s="39" t="s">
        <v>100</v>
      </c>
      <c r="I824" s="40"/>
      <c r="J824" s="18">
        <v>-80709.983999999997</v>
      </c>
      <c r="K824" s="18">
        <v>1.3380000000000001</v>
      </c>
      <c r="L824" s="18">
        <v>754750.34499999997</v>
      </c>
      <c r="M824" s="18">
        <v>1.343</v>
      </c>
      <c r="N824" s="39" t="s">
        <v>28</v>
      </c>
      <c r="O824" s="18">
        <v>3885.0610000000001</v>
      </c>
      <c r="P824" s="18">
        <v>2.7389999999999999</v>
      </c>
      <c r="Q824" s="18">
        <v>86913354.251000002</v>
      </c>
      <c r="R824" s="18">
        <v>1.4370000000000001</v>
      </c>
      <c r="S824" s="16">
        <f t="shared" si="75"/>
        <v>86.913354251000001</v>
      </c>
      <c r="T824" s="16">
        <f t="shared" si="77"/>
        <v>80959.234529003093</v>
      </c>
      <c r="U824" s="41">
        <f t="shared" si="76"/>
        <v>8675.2913218390804</v>
      </c>
      <c r="V824" s="18">
        <f t="shared" si="78"/>
        <v>87</v>
      </c>
      <c r="W824" s="154">
        <f t="shared" si="79"/>
        <v>930.56591412647231</v>
      </c>
    </row>
    <row r="825" spans="1:23" ht="16" customHeight="1">
      <c r="A825" s="37"/>
      <c r="B825" s="38" t="str">
        <f t="shared" si="74"/>
        <v>87-Rb</v>
      </c>
      <c r="C825" s="39">
        <v>87</v>
      </c>
      <c r="D825" s="40"/>
      <c r="E825" s="39">
        <v>13</v>
      </c>
      <c r="F825" s="39">
        <v>50</v>
      </c>
      <c r="G825" s="39">
        <v>37</v>
      </c>
      <c r="H825" s="39" t="s">
        <v>101</v>
      </c>
      <c r="I825" s="40"/>
      <c r="J825" s="18">
        <v>-84595.044999999998</v>
      </c>
      <c r="K825" s="18">
        <v>2.484</v>
      </c>
      <c r="L825" s="18">
        <v>757853.05299999996</v>
      </c>
      <c r="M825" s="18">
        <v>2.4870000000000001</v>
      </c>
      <c r="N825" s="39" t="s">
        <v>28</v>
      </c>
      <c r="O825" s="18">
        <v>283.31400000000002</v>
      </c>
      <c r="P825" s="18">
        <v>1.5149999999999999</v>
      </c>
      <c r="Q825" s="18">
        <v>86909183.465000004</v>
      </c>
      <c r="R825" s="18">
        <v>2.6659999999999999</v>
      </c>
      <c r="S825" s="16">
        <f t="shared" si="75"/>
        <v>86.909183464999998</v>
      </c>
      <c r="T825" s="16">
        <f t="shared" si="77"/>
        <v>80955.349468475237</v>
      </c>
      <c r="U825" s="41">
        <f t="shared" si="76"/>
        <v>8710.954632183908</v>
      </c>
      <c r="V825" s="18">
        <f t="shared" si="78"/>
        <v>87</v>
      </c>
      <c r="W825" s="154">
        <f t="shared" si="79"/>
        <v>930.52125825833605</v>
      </c>
    </row>
    <row r="826" spans="1:23" ht="16" customHeight="1">
      <c r="A826" s="37"/>
      <c r="B826" s="38" t="str">
        <f t="shared" si="74"/>
        <v>87-Sr</v>
      </c>
      <c r="C826" s="39">
        <v>87</v>
      </c>
      <c r="D826" s="40"/>
      <c r="E826" s="39">
        <v>11</v>
      </c>
      <c r="F826" s="39">
        <v>49</v>
      </c>
      <c r="G826" s="39">
        <v>38</v>
      </c>
      <c r="H826" s="39" t="s">
        <v>102</v>
      </c>
      <c r="I826" s="40"/>
      <c r="J826" s="18">
        <v>-84878.357999999993</v>
      </c>
      <c r="K826" s="18">
        <v>2.2040000000000002</v>
      </c>
      <c r="L826" s="18">
        <v>757354.01300000004</v>
      </c>
      <c r="M826" s="18">
        <v>2.2080000000000002</v>
      </c>
      <c r="N826" s="39" t="s">
        <v>28</v>
      </c>
      <c r="O826" s="18">
        <v>-1861.606</v>
      </c>
      <c r="P826" s="18">
        <v>1.3660000000000001</v>
      </c>
      <c r="Q826" s="18">
        <v>86908879.316</v>
      </c>
      <c r="R826" s="18">
        <v>2.367</v>
      </c>
      <c r="S826" s="16">
        <f t="shared" si="75"/>
        <v>86.908879315999997</v>
      </c>
      <c r="T826" s="16">
        <f t="shared" si="77"/>
        <v>80955.066155623776</v>
      </c>
      <c r="U826" s="41">
        <f t="shared" si="76"/>
        <v>8705.2185402298855</v>
      </c>
      <c r="V826" s="18">
        <f t="shared" si="78"/>
        <v>87</v>
      </c>
      <c r="W826" s="154">
        <f t="shared" si="79"/>
        <v>930.51800178877897</v>
      </c>
    </row>
    <row r="827" spans="1:23" ht="16" customHeight="1">
      <c r="A827" s="37"/>
      <c r="B827" s="38" t="str">
        <f t="shared" si="74"/>
        <v>87-Y</v>
      </c>
      <c r="C827" s="39">
        <v>87</v>
      </c>
      <c r="D827" s="40"/>
      <c r="E827" s="39">
        <v>9</v>
      </c>
      <c r="F827" s="39">
        <v>48</v>
      </c>
      <c r="G827" s="39">
        <v>39</v>
      </c>
      <c r="H827" s="39" t="s">
        <v>103</v>
      </c>
      <c r="I827" s="39" t="s">
        <v>39</v>
      </c>
      <c r="J827" s="18">
        <v>-83016.751999999993</v>
      </c>
      <c r="K827" s="18">
        <v>2.593</v>
      </c>
      <c r="L827" s="18">
        <v>754710.05299999996</v>
      </c>
      <c r="M827" s="18">
        <v>2.5960000000000001</v>
      </c>
      <c r="N827" s="39" t="s">
        <v>28</v>
      </c>
      <c r="O827" s="18">
        <v>-3668.9169999999999</v>
      </c>
      <c r="P827" s="18">
        <v>8.4600000000000009</v>
      </c>
      <c r="Q827" s="18">
        <v>86910877.833000004</v>
      </c>
      <c r="R827" s="18">
        <v>2.7839999999999998</v>
      </c>
      <c r="S827" s="16">
        <f t="shared" si="75"/>
        <v>86.910877833000001</v>
      </c>
      <c r="T827" s="16">
        <f t="shared" si="77"/>
        <v>80956.927761448431</v>
      </c>
      <c r="U827" s="41">
        <f t="shared" si="76"/>
        <v>8674.8281954022987</v>
      </c>
      <c r="V827" s="18">
        <f t="shared" si="78"/>
        <v>87</v>
      </c>
      <c r="W827" s="154">
        <f t="shared" si="79"/>
        <v>930.53939955687849</v>
      </c>
    </row>
    <row r="828" spans="1:23" ht="16" customHeight="1">
      <c r="A828" s="37"/>
      <c r="B828" s="38" t="str">
        <f t="shared" si="74"/>
        <v>87-Zr</v>
      </c>
      <c r="C828" s="39">
        <v>87</v>
      </c>
      <c r="D828" s="40"/>
      <c r="E828" s="39">
        <v>7</v>
      </c>
      <c r="F828" s="39">
        <v>47</v>
      </c>
      <c r="G828" s="39">
        <v>40</v>
      </c>
      <c r="H828" s="39" t="s">
        <v>104</v>
      </c>
      <c r="I828" s="39" t="s">
        <v>42</v>
      </c>
      <c r="J828" s="18">
        <v>-79347.835000000006</v>
      </c>
      <c r="K828" s="18">
        <v>8.2910000000000004</v>
      </c>
      <c r="L828" s="18">
        <v>750258.78300000005</v>
      </c>
      <c r="M828" s="18">
        <v>8.2919999999999998</v>
      </c>
      <c r="N828" s="39" t="s">
        <v>28</v>
      </c>
      <c r="O828" s="18">
        <v>-5165</v>
      </c>
      <c r="P828" s="18">
        <v>60</v>
      </c>
      <c r="Q828" s="18">
        <v>86914816.577999994</v>
      </c>
      <c r="R828" s="18">
        <v>8.9009999999999998</v>
      </c>
      <c r="S828" s="16">
        <f t="shared" si="75"/>
        <v>86.914816578</v>
      </c>
      <c r="T828" s="16">
        <f t="shared" si="77"/>
        <v>80960.596677266411</v>
      </c>
      <c r="U828" s="41">
        <f t="shared" si="76"/>
        <v>8623.6641724137935</v>
      </c>
      <c r="V828" s="18">
        <f t="shared" si="78"/>
        <v>87</v>
      </c>
      <c r="W828" s="154">
        <f t="shared" si="79"/>
        <v>930.58157100306221</v>
      </c>
    </row>
    <row r="829" spans="1:23" ht="16" customHeight="1">
      <c r="A829" s="37"/>
      <c r="B829" s="38" t="str">
        <f t="shared" si="74"/>
        <v>87-Nb</v>
      </c>
      <c r="C829" s="39">
        <v>87</v>
      </c>
      <c r="D829" s="40"/>
      <c r="E829" s="39">
        <v>5</v>
      </c>
      <c r="F829" s="39">
        <v>46</v>
      </c>
      <c r="G829" s="39">
        <v>41</v>
      </c>
      <c r="H829" s="39" t="s">
        <v>105</v>
      </c>
      <c r="I829" s="39" t="s">
        <v>39</v>
      </c>
      <c r="J829" s="18">
        <v>-74182.835000000006</v>
      </c>
      <c r="K829" s="18">
        <v>60.57</v>
      </c>
      <c r="L829" s="18">
        <v>744311.429</v>
      </c>
      <c r="M829" s="18">
        <v>60.57</v>
      </c>
      <c r="N829" s="39" t="s">
        <v>28</v>
      </c>
      <c r="O829" s="18">
        <v>-6488.223</v>
      </c>
      <c r="P829" s="18">
        <v>214.905</v>
      </c>
      <c r="Q829" s="18">
        <v>86920361.435000002</v>
      </c>
      <c r="R829" s="18">
        <v>65.025000000000006</v>
      </c>
      <c r="S829" s="16">
        <f t="shared" si="75"/>
        <v>86.920361435000004</v>
      </c>
      <c r="T829" s="16">
        <f t="shared" si="77"/>
        <v>80965.761676157097</v>
      </c>
      <c r="U829" s="41">
        <f t="shared" si="76"/>
        <v>8555.3037816091946</v>
      </c>
      <c r="V829" s="18">
        <f t="shared" si="78"/>
        <v>87</v>
      </c>
      <c r="W829" s="154">
        <f t="shared" si="79"/>
        <v>930.64093880640337</v>
      </c>
    </row>
    <row r="830" spans="1:23" ht="16" customHeight="1">
      <c r="A830" s="37"/>
      <c r="B830" s="38" t="str">
        <f t="shared" si="74"/>
        <v>87-Mo</v>
      </c>
      <c r="C830" s="39">
        <v>87</v>
      </c>
      <c r="D830" s="40"/>
      <c r="E830" s="39">
        <v>3</v>
      </c>
      <c r="F830" s="39">
        <v>45</v>
      </c>
      <c r="G830" s="39">
        <v>42</v>
      </c>
      <c r="H830" s="39" t="s">
        <v>106</v>
      </c>
      <c r="I830" s="39" t="s">
        <v>39</v>
      </c>
      <c r="J830" s="18">
        <v>-67694.611000000004</v>
      </c>
      <c r="K830" s="18">
        <v>223.27699999999999</v>
      </c>
      <c r="L830" s="18">
        <v>737040.853</v>
      </c>
      <c r="M830" s="18">
        <v>223.27699999999999</v>
      </c>
      <c r="N830" s="39" t="s">
        <v>28</v>
      </c>
      <c r="O830" s="18">
        <v>-8573</v>
      </c>
      <c r="P830" s="18">
        <v>372</v>
      </c>
      <c r="Q830" s="18">
        <v>86927326.829999998</v>
      </c>
      <c r="R830" s="18">
        <v>239.69800000000001</v>
      </c>
      <c r="S830" s="16">
        <f t="shared" si="75"/>
        <v>86.927326829999998</v>
      </c>
      <c r="T830" s="16">
        <f t="shared" si="77"/>
        <v>80972.24989712442</v>
      </c>
      <c r="U830" s="41">
        <f t="shared" si="76"/>
        <v>8471.7339425287355</v>
      </c>
      <c r="V830" s="18">
        <f t="shared" si="78"/>
        <v>87</v>
      </c>
      <c r="W830" s="154">
        <f t="shared" si="79"/>
        <v>930.71551605890136</v>
      </c>
    </row>
    <row r="831" spans="1:23" ht="16" customHeight="1">
      <c r="A831" s="37"/>
      <c r="B831" s="38" t="str">
        <f t="shared" si="74"/>
        <v>87-Tc</v>
      </c>
      <c r="C831" s="39">
        <v>87</v>
      </c>
      <c r="D831" s="40"/>
      <c r="E831" s="39">
        <v>1</v>
      </c>
      <c r="F831" s="39">
        <v>44</v>
      </c>
      <c r="G831" s="39">
        <v>43</v>
      </c>
      <c r="H831" s="39" t="s">
        <v>107</v>
      </c>
      <c r="I831" s="39" t="s">
        <v>37</v>
      </c>
      <c r="J831" s="18">
        <v>-59122</v>
      </c>
      <c r="K831" s="18">
        <v>298</v>
      </c>
      <c r="L831" s="18">
        <v>727686</v>
      </c>
      <c r="M831" s="18">
        <v>298</v>
      </c>
      <c r="N831" s="39" t="s">
        <v>28</v>
      </c>
      <c r="O831" s="18">
        <v>-11783</v>
      </c>
      <c r="P831" s="18">
        <v>667</v>
      </c>
      <c r="Q831" s="18">
        <v>86936530</v>
      </c>
      <c r="R831" s="18">
        <v>320</v>
      </c>
      <c r="S831" s="16">
        <f t="shared" si="75"/>
        <v>86.936530000000005</v>
      </c>
      <c r="T831" s="16">
        <f t="shared" si="77"/>
        <v>80980.822591215707</v>
      </c>
      <c r="U831" s="41">
        <f t="shared" si="76"/>
        <v>8364.2068965517246</v>
      </c>
      <c r="V831" s="18">
        <f t="shared" si="78"/>
        <v>87</v>
      </c>
      <c r="W831" s="154">
        <f t="shared" si="79"/>
        <v>930.81405277259432</v>
      </c>
    </row>
    <row r="832" spans="1:23" ht="16" customHeight="1">
      <c r="A832" s="37"/>
      <c r="B832" s="38" t="str">
        <f t="shared" si="74"/>
        <v>87-Ru</v>
      </c>
      <c r="C832" s="39">
        <v>87</v>
      </c>
      <c r="D832" s="40"/>
      <c r="E832" s="39">
        <v>-1</v>
      </c>
      <c r="F832" s="39">
        <v>43</v>
      </c>
      <c r="G832" s="39">
        <v>44</v>
      </c>
      <c r="H832" s="39" t="s">
        <v>108</v>
      </c>
      <c r="I832" s="39" t="s">
        <v>37</v>
      </c>
      <c r="J832" s="18">
        <v>-47339</v>
      </c>
      <c r="K832" s="18">
        <v>596</v>
      </c>
      <c r="L832" s="18">
        <v>715120</v>
      </c>
      <c r="M832" s="18">
        <v>596</v>
      </c>
      <c r="N832" s="39" t="s">
        <v>28</v>
      </c>
      <c r="O832" s="18" t="s">
        <v>30</v>
      </c>
      <c r="P832" s="42"/>
      <c r="Q832" s="18">
        <v>86949180</v>
      </c>
      <c r="R832" s="18">
        <v>640</v>
      </c>
      <c r="S832" s="16">
        <f t="shared" si="75"/>
        <v>86.949179999999998</v>
      </c>
      <c r="T832" s="16">
        <f t="shared" si="77"/>
        <v>80992.605985443399</v>
      </c>
      <c r="U832" s="41">
        <f t="shared" si="76"/>
        <v>8219.7701149425284</v>
      </c>
      <c r="V832" s="18">
        <f t="shared" si="78"/>
        <v>87</v>
      </c>
      <c r="W832" s="154">
        <f t="shared" si="79"/>
        <v>930.94949408555635</v>
      </c>
    </row>
    <row r="833" spans="1:23" ht="16" customHeight="1">
      <c r="A833" s="37"/>
      <c r="B833" s="38" t="str">
        <f t="shared" si="74"/>
        <v>88-As</v>
      </c>
      <c r="C833" s="39">
        <v>88</v>
      </c>
      <c r="D833" s="39">
        <v>0</v>
      </c>
      <c r="E833" s="39">
        <v>22</v>
      </c>
      <c r="F833" s="39">
        <v>55</v>
      </c>
      <c r="G833" s="39">
        <v>33</v>
      </c>
      <c r="H833" s="39" t="s">
        <v>94</v>
      </c>
      <c r="I833" s="39" t="s">
        <v>37</v>
      </c>
      <c r="J833" s="18">
        <v>-51642</v>
      </c>
      <c r="K833" s="18">
        <v>596</v>
      </c>
      <c r="L833" s="18">
        <v>736101</v>
      </c>
      <c r="M833" s="18">
        <v>596</v>
      </c>
      <c r="N833" s="39" t="s">
        <v>28</v>
      </c>
      <c r="O833" s="18">
        <v>12236</v>
      </c>
      <c r="P833" s="18">
        <v>598</v>
      </c>
      <c r="Q833" s="18">
        <v>87944560</v>
      </c>
      <c r="R833" s="18">
        <v>640</v>
      </c>
      <c r="S833" s="16">
        <f t="shared" si="75"/>
        <v>87.944559999999996</v>
      </c>
      <c r="T833" s="16">
        <f t="shared" si="77"/>
        <v>81919.79609978135</v>
      </c>
      <c r="U833" s="41">
        <f t="shared" si="76"/>
        <v>8364.7840909090901</v>
      </c>
      <c r="V833" s="18">
        <f t="shared" si="78"/>
        <v>88</v>
      </c>
      <c r="W833" s="154">
        <f t="shared" si="79"/>
        <v>930.90677386115169</v>
      </c>
    </row>
    <row r="834" spans="1:23" ht="16" customHeight="1">
      <c r="A834" s="37"/>
      <c r="B834" s="38" t="str">
        <f t="shared" si="74"/>
        <v>88-Se</v>
      </c>
      <c r="C834" s="39">
        <v>88</v>
      </c>
      <c r="D834" s="40"/>
      <c r="E834" s="39">
        <v>20</v>
      </c>
      <c r="F834" s="39">
        <v>54</v>
      </c>
      <c r="G834" s="39">
        <v>34</v>
      </c>
      <c r="H834" s="39" t="s">
        <v>98</v>
      </c>
      <c r="I834" s="39" t="s">
        <v>40</v>
      </c>
      <c r="J834" s="18">
        <v>-63878.14</v>
      </c>
      <c r="K834" s="18">
        <v>49.381999999999998</v>
      </c>
      <c r="L834" s="18">
        <v>747554.53200000001</v>
      </c>
      <c r="M834" s="18">
        <v>49.381999999999998</v>
      </c>
      <c r="N834" s="39" t="s">
        <v>28</v>
      </c>
      <c r="O834" s="18">
        <v>6854</v>
      </c>
      <c r="P834" s="18">
        <v>31</v>
      </c>
      <c r="Q834" s="18">
        <v>87931423.981999993</v>
      </c>
      <c r="R834" s="18">
        <v>53.014000000000003</v>
      </c>
      <c r="S834" s="16">
        <f t="shared" si="75"/>
        <v>87.931423981999998</v>
      </c>
      <c r="T834" s="16">
        <f t="shared" si="77"/>
        <v>81907.559982889943</v>
      </c>
      <c r="U834" s="41">
        <f t="shared" si="76"/>
        <v>8494.9378636363635</v>
      </c>
      <c r="V834" s="18">
        <f t="shared" si="78"/>
        <v>88</v>
      </c>
      <c r="W834" s="154">
        <f t="shared" si="79"/>
        <v>930.7677270782948</v>
      </c>
    </row>
    <row r="835" spans="1:23" ht="16" customHeight="1">
      <c r="A835" s="37"/>
      <c r="B835" s="38" t="str">
        <f t="shared" si="74"/>
        <v>88-Br</v>
      </c>
      <c r="C835" s="39">
        <v>88</v>
      </c>
      <c r="D835" s="40"/>
      <c r="E835" s="39">
        <v>18</v>
      </c>
      <c r="F835" s="39">
        <v>53</v>
      </c>
      <c r="G835" s="39">
        <v>35</v>
      </c>
      <c r="H835" s="39" t="s">
        <v>99</v>
      </c>
      <c r="I835" s="39" t="s">
        <v>40</v>
      </c>
      <c r="J835" s="18">
        <v>-70732.14</v>
      </c>
      <c r="K835" s="18">
        <v>38.439</v>
      </c>
      <c r="L835" s="18">
        <v>753626.17799999996</v>
      </c>
      <c r="M835" s="18">
        <v>38.439</v>
      </c>
      <c r="N835" s="39" t="s">
        <v>28</v>
      </c>
      <c r="O835" s="18">
        <v>8960</v>
      </c>
      <c r="P835" s="18">
        <v>36</v>
      </c>
      <c r="Q835" s="18">
        <v>87924065.908000007</v>
      </c>
      <c r="R835" s="18">
        <v>41.265999999999998</v>
      </c>
      <c r="S835" s="16">
        <f t="shared" si="75"/>
        <v>87.924065908000003</v>
      </c>
      <c r="T835" s="16">
        <f t="shared" si="77"/>
        <v>81900.705983941443</v>
      </c>
      <c r="U835" s="41">
        <f t="shared" si="76"/>
        <v>8563.9338409090906</v>
      </c>
      <c r="V835" s="18">
        <f t="shared" si="78"/>
        <v>88</v>
      </c>
      <c r="W835" s="154">
        <f t="shared" si="79"/>
        <v>930.68984072660726</v>
      </c>
    </row>
    <row r="836" spans="1:23" ht="16" customHeight="1">
      <c r="A836" s="37"/>
      <c r="B836" s="38" t="str">
        <f t="shared" si="74"/>
        <v>88-Kr</v>
      </c>
      <c r="C836" s="39">
        <v>88</v>
      </c>
      <c r="D836" s="40"/>
      <c r="E836" s="39">
        <v>16</v>
      </c>
      <c r="F836" s="39">
        <v>52</v>
      </c>
      <c r="G836" s="39">
        <v>36</v>
      </c>
      <c r="H836" s="39" t="s">
        <v>100</v>
      </c>
      <c r="I836" s="40"/>
      <c r="J836" s="18">
        <v>-79692.14</v>
      </c>
      <c r="K836" s="18">
        <v>13.475</v>
      </c>
      <c r="L836" s="18">
        <v>761803.82499999995</v>
      </c>
      <c r="M836" s="18">
        <v>13.475</v>
      </c>
      <c r="N836" s="39" t="s">
        <v>28</v>
      </c>
      <c r="O836" s="18">
        <v>2914.0810000000001</v>
      </c>
      <c r="P836" s="18">
        <v>13.891</v>
      </c>
      <c r="Q836" s="18">
        <v>87914446.951000005</v>
      </c>
      <c r="R836" s="18">
        <v>14.465999999999999</v>
      </c>
      <c r="S836" s="16">
        <f t="shared" si="75"/>
        <v>87.914446951000002</v>
      </c>
      <c r="T836" s="16">
        <f t="shared" si="77"/>
        <v>81891.745986914539</v>
      </c>
      <c r="U836" s="41">
        <f t="shared" si="76"/>
        <v>8656.8616477272717</v>
      </c>
      <c r="V836" s="18">
        <f t="shared" si="78"/>
        <v>88</v>
      </c>
      <c r="W836" s="154">
        <f t="shared" si="79"/>
        <v>930.58802257857428</v>
      </c>
    </row>
    <row r="837" spans="1:23" ht="16" customHeight="1">
      <c r="A837" s="37"/>
      <c r="B837" s="38" t="str">
        <f t="shared" si="74"/>
        <v>88-Rb</v>
      </c>
      <c r="C837" s="39">
        <v>88</v>
      </c>
      <c r="D837" s="40"/>
      <c r="E837" s="39">
        <v>14</v>
      </c>
      <c r="F837" s="39">
        <v>51</v>
      </c>
      <c r="G837" s="39">
        <v>37</v>
      </c>
      <c r="H837" s="39" t="s">
        <v>101</v>
      </c>
      <c r="I837" s="40"/>
      <c r="J837" s="18">
        <v>-82606.221000000005</v>
      </c>
      <c r="K837" s="18">
        <v>4.3949999999999996</v>
      </c>
      <c r="L837" s="18">
        <v>763935.55200000003</v>
      </c>
      <c r="M837" s="18">
        <v>4.3959999999999999</v>
      </c>
      <c r="N837" s="39" t="s">
        <v>28</v>
      </c>
      <c r="O837" s="18">
        <v>5313.4430000000002</v>
      </c>
      <c r="P837" s="18">
        <v>3.867</v>
      </c>
      <c r="Q837" s="18">
        <v>87911318.555999994</v>
      </c>
      <c r="R837" s="18">
        <v>4.718</v>
      </c>
      <c r="S837" s="16">
        <f t="shared" si="75"/>
        <v>87.911318555999998</v>
      </c>
      <c r="T837" s="16">
        <f t="shared" si="77"/>
        <v>81888.831906947336</v>
      </c>
      <c r="U837" s="41">
        <f t="shared" si="76"/>
        <v>8681.0858181818185</v>
      </c>
      <c r="V837" s="18">
        <f t="shared" si="78"/>
        <v>88</v>
      </c>
      <c r="W837" s="154">
        <f t="shared" si="79"/>
        <v>930.55490803349244</v>
      </c>
    </row>
    <row r="838" spans="1:23" ht="16" customHeight="1">
      <c r="A838" s="37"/>
      <c r="B838" s="38" t="str">
        <f t="shared" si="74"/>
        <v>88-Sr</v>
      </c>
      <c r="C838" s="39">
        <v>88</v>
      </c>
      <c r="D838" s="40"/>
      <c r="E838" s="39">
        <v>12</v>
      </c>
      <c r="F838" s="39">
        <v>50</v>
      </c>
      <c r="G838" s="39">
        <v>38</v>
      </c>
      <c r="H838" s="39" t="s">
        <v>102</v>
      </c>
      <c r="I838" s="40"/>
      <c r="J838" s="18">
        <v>-87919.663</v>
      </c>
      <c r="K838" s="18">
        <v>2.2080000000000002</v>
      </c>
      <c r="L838" s="18">
        <v>768466.64099999995</v>
      </c>
      <c r="M838" s="18">
        <v>2.2109999999999999</v>
      </c>
      <c r="N838" s="39" t="s">
        <v>28</v>
      </c>
      <c r="O838" s="18">
        <v>-3622.6</v>
      </c>
      <c r="P838" s="18">
        <v>1.5</v>
      </c>
      <c r="Q838" s="18">
        <v>87905614.339000002</v>
      </c>
      <c r="R838" s="18">
        <v>2.37</v>
      </c>
      <c r="S838" s="16">
        <f t="shared" si="75"/>
        <v>87.905614338999996</v>
      </c>
      <c r="T838" s="16">
        <f t="shared" si="77"/>
        <v>81883.518465234185</v>
      </c>
      <c r="U838" s="41">
        <f t="shared" si="76"/>
        <v>8732.5754659090908</v>
      </c>
      <c r="V838" s="18">
        <f t="shared" si="78"/>
        <v>88</v>
      </c>
      <c r="W838" s="154">
        <f t="shared" si="79"/>
        <v>930.49452801402481</v>
      </c>
    </row>
    <row r="839" spans="1:23" ht="16" customHeight="1">
      <c r="A839" s="37"/>
      <c r="B839" s="38" t="str">
        <f t="shared" si="74"/>
        <v>88-Y</v>
      </c>
      <c r="C839" s="39">
        <v>88</v>
      </c>
      <c r="D839" s="40"/>
      <c r="E839" s="39">
        <v>10</v>
      </c>
      <c r="F839" s="39">
        <v>49</v>
      </c>
      <c r="G839" s="39">
        <v>39</v>
      </c>
      <c r="H839" s="39" t="s">
        <v>103</v>
      </c>
      <c r="I839" s="39" t="s">
        <v>39</v>
      </c>
      <c r="J839" s="18">
        <v>-84297.062999999995</v>
      </c>
      <c r="K839" s="18">
        <v>2.669</v>
      </c>
      <c r="L839" s="18">
        <v>764061.68799999997</v>
      </c>
      <c r="M839" s="18">
        <v>2.6720000000000002</v>
      </c>
      <c r="N839" s="39" t="s">
        <v>28</v>
      </c>
      <c r="O839" s="18">
        <v>-673.30100000000004</v>
      </c>
      <c r="P839" s="18">
        <v>10.39</v>
      </c>
      <c r="Q839" s="18">
        <v>87909503.361000001</v>
      </c>
      <c r="R839" s="18">
        <v>2.8660000000000001</v>
      </c>
      <c r="S839" s="16">
        <f t="shared" si="75"/>
        <v>87.909503361000006</v>
      </c>
      <c r="T839" s="16">
        <f t="shared" si="77"/>
        <v>81887.141064395153</v>
      </c>
      <c r="U839" s="41">
        <f t="shared" si="76"/>
        <v>8682.5191818181811</v>
      </c>
      <c r="V839" s="18">
        <f t="shared" si="78"/>
        <v>88</v>
      </c>
      <c r="W839" s="154">
        <f t="shared" si="79"/>
        <v>930.53569391358133</v>
      </c>
    </row>
    <row r="840" spans="1:23" ht="16" customHeight="1">
      <c r="A840" s="37"/>
      <c r="B840" s="38" t="str">
        <f t="shared" si="74"/>
        <v>88-Zr</v>
      </c>
      <c r="C840" s="39">
        <v>88</v>
      </c>
      <c r="D840" s="40"/>
      <c r="E840" s="39">
        <v>8</v>
      </c>
      <c r="F840" s="39">
        <v>48</v>
      </c>
      <c r="G840" s="39">
        <v>40</v>
      </c>
      <c r="H840" s="39" t="s">
        <v>104</v>
      </c>
      <c r="I840" s="39" t="s">
        <v>62</v>
      </c>
      <c r="J840" s="18">
        <v>-83623.763000000006</v>
      </c>
      <c r="K840" s="18">
        <v>10.234</v>
      </c>
      <c r="L840" s="18">
        <v>762606.03399999999</v>
      </c>
      <c r="M840" s="18">
        <v>10.234999999999999</v>
      </c>
      <c r="N840" s="39" t="s">
        <v>28</v>
      </c>
      <c r="O840" s="18">
        <v>-7200</v>
      </c>
      <c r="P840" s="18">
        <v>200</v>
      </c>
      <c r="Q840" s="18">
        <v>87910226.179000005</v>
      </c>
      <c r="R840" s="18">
        <v>10.987</v>
      </c>
      <c r="S840" s="16">
        <f t="shared" si="75"/>
        <v>87.910226179000006</v>
      </c>
      <c r="T840" s="16">
        <f t="shared" si="77"/>
        <v>81887.814364746853</v>
      </c>
      <c r="U840" s="41">
        <f t="shared" si="76"/>
        <v>8665.9776590909096</v>
      </c>
      <c r="V840" s="18">
        <f t="shared" si="78"/>
        <v>88</v>
      </c>
      <c r="W840" s="154">
        <f t="shared" si="79"/>
        <v>930.54334505394149</v>
      </c>
    </row>
    <row r="841" spans="1:23" ht="16" customHeight="1">
      <c r="A841" s="37"/>
      <c r="B841" s="38" t="str">
        <f t="shared" si="74"/>
        <v>88-Nb</v>
      </c>
      <c r="C841" s="39">
        <v>88</v>
      </c>
      <c r="D841" s="40"/>
      <c r="E841" s="39">
        <v>6</v>
      </c>
      <c r="F841" s="39">
        <v>47</v>
      </c>
      <c r="G841" s="39">
        <v>41</v>
      </c>
      <c r="H841" s="39" t="s">
        <v>105</v>
      </c>
      <c r="I841" s="39" t="s">
        <v>39</v>
      </c>
      <c r="J841" s="18">
        <v>-76424</v>
      </c>
      <c r="K841" s="18">
        <v>200</v>
      </c>
      <c r="L841" s="18">
        <v>754624</v>
      </c>
      <c r="M841" s="18">
        <v>200</v>
      </c>
      <c r="N841" s="39" t="s">
        <v>28</v>
      </c>
      <c r="O841" s="18">
        <v>-3723</v>
      </c>
      <c r="P841" s="18">
        <v>201</v>
      </c>
      <c r="Q841" s="18">
        <v>87917956</v>
      </c>
      <c r="R841" s="18">
        <v>215</v>
      </c>
      <c r="S841" s="16">
        <f t="shared" si="75"/>
        <v>87.917956000000004</v>
      </c>
      <c r="T841" s="16">
        <f t="shared" si="77"/>
        <v>81895.01464365219</v>
      </c>
      <c r="U841" s="41">
        <f t="shared" si="76"/>
        <v>8575.2727272727279</v>
      </c>
      <c r="V841" s="18">
        <f t="shared" si="78"/>
        <v>88</v>
      </c>
      <c r="W841" s="154">
        <f t="shared" si="79"/>
        <v>930.62516640513854</v>
      </c>
    </row>
    <row r="842" spans="1:23" ht="16" customHeight="1">
      <c r="A842" s="37"/>
      <c r="B842" s="38" t="str">
        <f t="shared" si="74"/>
        <v>88-Mo</v>
      </c>
      <c r="C842" s="39">
        <v>88</v>
      </c>
      <c r="D842" s="40"/>
      <c r="E842" s="39">
        <v>4</v>
      </c>
      <c r="F842" s="39">
        <v>46</v>
      </c>
      <c r="G842" s="39">
        <v>42</v>
      </c>
      <c r="H842" s="39" t="s">
        <v>106</v>
      </c>
      <c r="I842" s="39" t="s">
        <v>44</v>
      </c>
      <c r="J842" s="18">
        <v>-72700.554999999993</v>
      </c>
      <c r="K842" s="18">
        <v>20.347000000000001</v>
      </c>
      <c r="L842" s="18">
        <v>750118.11899999995</v>
      </c>
      <c r="M842" s="18">
        <v>20.347999999999999</v>
      </c>
      <c r="N842" s="39" t="s">
        <v>28</v>
      </c>
      <c r="O842" s="18">
        <v>-10132</v>
      </c>
      <c r="P842" s="18">
        <v>299</v>
      </c>
      <c r="Q842" s="18">
        <v>87921952.728</v>
      </c>
      <c r="R842" s="18">
        <v>21.844000000000001</v>
      </c>
      <c r="S842" s="16">
        <f t="shared" si="75"/>
        <v>87.921952727999994</v>
      </c>
      <c r="T842" s="16">
        <f t="shared" si="77"/>
        <v>81898.737570264435</v>
      </c>
      <c r="U842" s="41">
        <f t="shared" si="76"/>
        <v>8524.0695340909078</v>
      </c>
      <c r="V842" s="18">
        <f t="shared" si="78"/>
        <v>88</v>
      </c>
      <c r="W842" s="154">
        <f t="shared" si="79"/>
        <v>930.66747238936853</v>
      </c>
    </row>
    <row r="843" spans="1:23" ht="16" customHeight="1">
      <c r="A843" s="37"/>
      <c r="B843" s="38" t="str">
        <f t="shared" si="74"/>
        <v>88-Tc</v>
      </c>
      <c r="C843" s="39">
        <v>88</v>
      </c>
      <c r="D843" s="40"/>
      <c r="E843" s="39">
        <v>2</v>
      </c>
      <c r="F843" s="39">
        <v>45</v>
      </c>
      <c r="G843" s="39">
        <v>43</v>
      </c>
      <c r="H843" s="39" t="s">
        <v>107</v>
      </c>
      <c r="I843" s="39" t="s">
        <v>37</v>
      </c>
      <c r="J843" s="18">
        <v>-62568</v>
      </c>
      <c r="K843" s="18">
        <v>298</v>
      </c>
      <c r="L843" s="18">
        <v>739204</v>
      </c>
      <c r="M843" s="18">
        <v>298</v>
      </c>
      <c r="N843" s="39" t="s">
        <v>28</v>
      </c>
      <c r="O843" s="18">
        <v>-7070</v>
      </c>
      <c r="P843" s="18">
        <v>585</v>
      </c>
      <c r="Q843" s="18">
        <v>87932830</v>
      </c>
      <c r="R843" s="18">
        <v>320</v>
      </c>
      <c r="S843" s="16">
        <f t="shared" si="75"/>
        <v>87.932829999999996</v>
      </c>
      <c r="T843" s="16">
        <f t="shared" si="77"/>
        <v>81908.869679679294</v>
      </c>
      <c r="U843" s="41">
        <f t="shared" si="76"/>
        <v>8400.045454545454</v>
      </c>
      <c r="V843" s="18">
        <f t="shared" si="78"/>
        <v>88</v>
      </c>
      <c r="W843" s="154">
        <f t="shared" si="79"/>
        <v>930.78260999635563</v>
      </c>
    </row>
    <row r="844" spans="1:23" ht="16" customHeight="1">
      <c r="A844" s="37"/>
      <c r="B844" s="38" t="str">
        <f t="shared" si="74"/>
        <v>88-Ru</v>
      </c>
      <c r="C844" s="39">
        <v>88</v>
      </c>
      <c r="D844" s="40"/>
      <c r="E844" s="39">
        <v>0</v>
      </c>
      <c r="F844" s="39">
        <v>44</v>
      </c>
      <c r="G844" s="39">
        <v>44</v>
      </c>
      <c r="H844" s="39" t="s">
        <v>108</v>
      </c>
      <c r="I844" s="39" t="s">
        <v>37</v>
      </c>
      <c r="J844" s="18">
        <v>-55498</v>
      </c>
      <c r="K844" s="18">
        <v>503</v>
      </c>
      <c r="L844" s="18">
        <v>731351</v>
      </c>
      <c r="M844" s="18">
        <v>503</v>
      </c>
      <c r="N844" s="39" t="s">
        <v>28</v>
      </c>
      <c r="O844" s="18" t="s">
        <v>30</v>
      </c>
      <c r="P844" s="42"/>
      <c r="Q844" s="18">
        <v>87940420</v>
      </c>
      <c r="R844" s="18">
        <v>540</v>
      </c>
      <c r="S844" s="16">
        <f t="shared" si="75"/>
        <v>87.940420000000003</v>
      </c>
      <c r="T844" s="16">
        <f t="shared" si="77"/>
        <v>81915.939716215929</v>
      </c>
      <c r="U844" s="41">
        <f t="shared" si="76"/>
        <v>8310.806818181818</v>
      </c>
      <c r="V844" s="18">
        <f t="shared" si="78"/>
        <v>88</v>
      </c>
      <c r="W844" s="154">
        <f t="shared" si="79"/>
        <v>930.8629513206356</v>
      </c>
    </row>
    <row r="845" spans="1:23" ht="16" customHeight="1">
      <c r="A845" s="37"/>
      <c r="B845" s="38" t="str">
        <f t="shared" si="74"/>
        <v>89-As</v>
      </c>
      <c r="C845" s="39">
        <v>89</v>
      </c>
      <c r="D845" s="39">
        <v>0</v>
      </c>
      <c r="E845" s="39">
        <v>23</v>
      </c>
      <c r="F845" s="39">
        <v>56</v>
      </c>
      <c r="G845" s="39">
        <v>33</v>
      </c>
      <c r="H845" s="39" t="s">
        <v>94</v>
      </c>
      <c r="I845" s="39" t="s">
        <v>37</v>
      </c>
      <c r="J845" s="18">
        <v>-47292</v>
      </c>
      <c r="K845" s="18">
        <v>596</v>
      </c>
      <c r="L845" s="18">
        <v>739822</v>
      </c>
      <c r="M845" s="18">
        <v>596</v>
      </c>
      <c r="N845" s="39" t="s">
        <v>28</v>
      </c>
      <c r="O845" s="18">
        <v>12305</v>
      </c>
      <c r="P845" s="18">
        <v>667</v>
      </c>
      <c r="Q845" s="18">
        <v>88949230</v>
      </c>
      <c r="R845" s="18">
        <v>640</v>
      </c>
      <c r="S845" s="16">
        <f t="shared" si="75"/>
        <v>88.94923</v>
      </c>
      <c r="T845" s="16">
        <f t="shared" si="77"/>
        <v>82855.639789801149</v>
      </c>
      <c r="U845" s="41">
        <f t="shared" si="76"/>
        <v>8312.606741573034</v>
      </c>
      <c r="V845" s="18">
        <f t="shared" si="78"/>
        <v>89</v>
      </c>
      <c r="W845" s="154">
        <f t="shared" si="79"/>
        <v>930.96224482922639</v>
      </c>
    </row>
    <row r="846" spans="1:23" ht="16" customHeight="1">
      <c r="A846" s="37"/>
      <c r="B846" s="38" t="str">
        <f t="shared" si="74"/>
        <v>89-Se</v>
      </c>
      <c r="C846" s="39">
        <v>89</v>
      </c>
      <c r="D846" s="40"/>
      <c r="E846" s="39">
        <v>21</v>
      </c>
      <c r="F846" s="39">
        <v>55</v>
      </c>
      <c r="G846" s="39">
        <v>34</v>
      </c>
      <c r="H846" s="39" t="s">
        <v>98</v>
      </c>
      <c r="I846" s="39" t="s">
        <v>37</v>
      </c>
      <c r="J846" s="18">
        <v>-59597</v>
      </c>
      <c r="K846" s="18">
        <v>298</v>
      </c>
      <c r="L846" s="18">
        <v>751345</v>
      </c>
      <c r="M846" s="18">
        <v>298</v>
      </c>
      <c r="N846" s="39" t="s">
        <v>28</v>
      </c>
      <c r="O846" s="18">
        <v>8973</v>
      </c>
      <c r="P846" s="18">
        <v>304</v>
      </c>
      <c r="Q846" s="18">
        <v>88936020</v>
      </c>
      <c r="R846" s="18">
        <v>320</v>
      </c>
      <c r="S846" s="16">
        <f t="shared" si="75"/>
        <v>88.936019999999999</v>
      </c>
      <c r="T846" s="16">
        <f t="shared" si="77"/>
        <v>82843.334759149133</v>
      </c>
      <c r="U846" s="41">
        <f t="shared" si="76"/>
        <v>8442.0786516853932</v>
      </c>
      <c r="V846" s="18">
        <f t="shared" si="78"/>
        <v>89</v>
      </c>
      <c r="W846" s="154">
        <f t="shared" si="79"/>
        <v>930.82398605785545</v>
      </c>
    </row>
    <row r="847" spans="1:23" ht="16" customHeight="1">
      <c r="A847" s="37"/>
      <c r="B847" s="38" t="str">
        <f t="shared" ref="B847:B910" si="80">CONCATENATE(C847,"-",H847)</f>
        <v>89-Br</v>
      </c>
      <c r="C847" s="39">
        <v>89</v>
      </c>
      <c r="D847" s="40"/>
      <c r="E847" s="39">
        <v>19</v>
      </c>
      <c r="F847" s="39">
        <v>54</v>
      </c>
      <c r="G847" s="39">
        <v>35</v>
      </c>
      <c r="H847" s="39" t="s">
        <v>99</v>
      </c>
      <c r="I847" s="39" t="s">
        <v>40</v>
      </c>
      <c r="J847" s="18">
        <v>-68569.815000000002</v>
      </c>
      <c r="K847" s="18">
        <v>59.841000000000001</v>
      </c>
      <c r="L847" s="18">
        <v>759535.17599999998</v>
      </c>
      <c r="M847" s="18">
        <v>59.841000000000001</v>
      </c>
      <c r="N847" s="39" t="s">
        <v>28</v>
      </c>
      <c r="O847" s="18">
        <v>8155</v>
      </c>
      <c r="P847" s="18">
        <v>30</v>
      </c>
      <c r="Q847" s="18">
        <v>88926387.260000005</v>
      </c>
      <c r="R847" s="18">
        <v>64.242000000000004</v>
      </c>
      <c r="S847" s="16">
        <f t="shared" ref="S847:S910" si="81">Q847/1000000</f>
        <v>88.926387259999998</v>
      </c>
      <c r="T847" s="16">
        <f t="shared" si="77"/>
        <v>82834.361923345728</v>
      </c>
      <c r="U847" s="41">
        <f t="shared" ref="U847:U910" si="82">L847/C847</f>
        <v>8534.1031011235955</v>
      </c>
      <c r="V847" s="18">
        <f t="shared" si="78"/>
        <v>89</v>
      </c>
      <c r="W847" s="154">
        <f t="shared" si="79"/>
        <v>930.72316767804193</v>
      </c>
    </row>
    <row r="848" spans="1:23" ht="16" customHeight="1">
      <c r="A848" s="37"/>
      <c r="B848" s="38" t="str">
        <f t="shared" si="80"/>
        <v>89-Kr</v>
      </c>
      <c r="C848" s="39">
        <v>89</v>
      </c>
      <c r="D848" s="40"/>
      <c r="E848" s="39">
        <v>17</v>
      </c>
      <c r="F848" s="39">
        <v>53</v>
      </c>
      <c r="G848" s="39">
        <v>36</v>
      </c>
      <c r="H848" s="39" t="s">
        <v>100</v>
      </c>
      <c r="I848" s="39" t="s">
        <v>40</v>
      </c>
      <c r="J848" s="18">
        <v>-76724.815000000002</v>
      </c>
      <c r="K848" s="18">
        <v>51.777999999999999</v>
      </c>
      <c r="L848" s="18">
        <v>766907.82299999997</v>
      </c>
      <c r="M848" s="18">
        <v>51.777999999999999</v>
      </c>
      <c r="N848" s="39" t="s">
        <v>28</v>
      </c>
      <c r="O848" s="18">
        <v>4985.8819999999996</v>
      </c>
      <c r="P848" s="18">
        <v>51.45</v>
      </c>
      <c r="Q848" s="18">
        <v>88917632.504999995</v>
      </c>
      <c r="R848" s="18">
        <v>55.585999999999999</v>
      </c>
      <c r="S848" s="16">
        <f t="shared" si="81"/>
        <v>88.917632505</v>
      </c>
      <c r="T848" s="16">
        <f t="shared" ref="T848:T911" si="83">S848*$W$9</f>
        <v>82826.206924963757</v>
      </c>
      <c r="U848" s="41">
        <f t="shared" si="82"/>
        <v>8616.9418314606737</v>
      </c>
      <c r="V848" s="18">
        <f t="shared" ref="V848:V911" si="84">C848</f>
        <v>89</v>
      </c>
      <c r="W848" s="154">
        <f t="shared" ref="W848:W911" si="85">T848/V848</f>
        <v>930.63153848273885</v>
      </c>
    </row>
    <row r="849" spans="1:23" ht="16" customHeight="1">
      <c r="A849" s="37"/>
      <c r="B849" s="38" t="str">
        <f t="shared" si="80"/>
        <v>89-Rb</v>
      </c>
      <c r="C849" s="39">
        <v>89</v>
      </c>
      <c r="D849" s="40"/>
      <c r="E849" s="39">
        <v>15</v>
      </c>
      <c r="F849" s="39">
        <v>52</v>
      </c>
      <c r="G849" s="39">
        <v>37</v>
      </c>
      <c r="H849" s="39" t="s">
        <v>101</v>
      </c>
      <c r="I849" s="40"/>
      <c r="J849" s="18">
        <v>-81710.698000000004</v>
      </c>
      <c r="K849" s="18">
        <v>5.82</v>
      </c>
      <c r="L849" s="18">
        <v>771111.35199999996</v>
      </c>
      <c r="M849" s="18">
        <v>5.8209999999999997</v>
      </c>
      <c r="N849" s="39" t="s">
        <v>28</v>
      </c>
      <c r="O849" s="18">
        <v>4496.3519999999999</v>
      </c>
      <c r="P849" s="18">
        <v>5.4560000000000004</v>
      </c>
      <c r="Q849" s="18">
        <v>88912279.938999996</v>
      </c>
      <c r="R849" s="18">
        <v>6.2480000000000002</v>
      </c>
      <c r="S849" s="16">
        <f t="shared" si="81"/>
        <v>88.912279939000001</v>
      </c>
      <c r="T849" s="16">
        <f t="shared" si="83"/>
        <v>82821.221043911763</v>
      </c>
      <c r="U849" s="41">
        <f t="shared" si="82"/>
        <v>8664.1724943820227</v>
      </c>
      <c r="V849" s="18">
        <f t="shared" si="84"/>
        <v>89</v>
      </c>
      <c r="W849" s="154">
        <f t="shared" si="85"/>
        <v>930.57551734732317</v>
      </c>
    </row>
    <row r="850" spans="1:23" ht="16" customHeight="1">
      <c r="A850" s="37"/>
      <c r="B850" s="38" t="str">
        <f t="shared" si="80"/>
        <v>89-Sr</v>
      </c>
      <c r="C850" s="39">
        <v>89</v>
      </c>
      <c r="D850" s="40"/>
      <c r="E850" s="39">
        <v>13</v>
      </c>
      <c r="F850" s="39">
        <v>51</v>
      </c>
      <c r="G850" s="39">
        <v>38</v>
      </c>
      <c r="H850" s="39" t="s">
        <v>102</v>
      </c>
      <c r="I850" s="40"/>
      <c r="J850" s="18">
        <v>-86207.05</v>
      </c>
      <c r="K850" s="18">
        <v>2.2109999999999999</v>
      </c>
      <c r="L850" s="18">
        <v>774825.35</v>
      </c>
      <c r="M850" s="18">
        <v>2.214</v>
      </c>
      <c r="N850" s="39" t="s">
        <v>28</v>
      </c>
      <c r="O850" s="18">
        <v>1495.0509999999999</v>
      </c>
      <c r="P850" s="18">
        <v>2.2389999999999999</v>
      </c>
      <c r="Q850" s="18">
        <v>88907452.906000003</v>
      </c>
      <c r="R850" s="18">
        <v>2.3730000000000002</v>
      </c>
      <c r="S850" s="16">
        <f t="shared" si="81"/>
        <v>88.907452906000003</v>
      </c>
      <c r="T850" s="16">
        <f t="shared" si="83"/>
        <v>82816.724693493641</v>
      </c>
      <c r="U850" s="41">
        <f t="shared" si="82"/>
        <v>8705.9028089887634</v>
      </c>
      <c r="V850" s="18">
        <f t="shared" si="84"/>
        <v>89</v>
      </c>
      <c r="W850" s="154">
        <f t="shared" si="85"/>
        <v>930.52499655610836</v>
      </c>
    </row>
    <row r="851" spans="1:23" ht="16" customHeight="1">
      <c r="A851" s="37"/>
      <c r="B851" s="38" t="str">
        <f t="shared" si="80"/>
        <v>89-Y</v>
      </c>
      <c r="C851" s="39">
        <v>89</v>
      </c>
      <c r="D851" s="40"/>
      <c r="E851" s="39">
        <v>11</v>
      </c>
      <c r="F851" s="39">
        <v>50</v>
      </c>
      <c r="G851" s="39">
        <v>39</v>
      </c>
      <c r="H851" s="39" t="s">
        <v>103</v>
      </c>
      <c r="I851" s="40"/>
      <c r="J851" s="18">
        <v>-87702.100999999995</v>
      </c>
      <c r="K851" s="18">
        <v>2.3450000000000002</v>
      </c>
      <c r="L851" s="18">
        <v>775538.04799999995</v>
      </c>
      <c r="M851" s="18">
        <v>2.3490000000000002</v>
      </c>
      <c r="N851" s="39" t="s">
        <v>28</v>
      </c>
      <c r="O851" s="18">
        <v>-2832.6849999999999</v>
      </c>
      <c r="P851" s="18">
        <v>2.5270000000000001</v>
      </c>
      <c r="Q851" s="18">
        <v>88905847.901999995</v>
      </c>
      <c r="R851" s="18">
        <v>2.5179999999999998</v>
      </c>
      <c r="S851" s="16">
        <f t="shared" si="81"/>
        <v>88.905847901999991</v>
      </c>
      <c r="T851" s="16">
        <f t="shared" si="83"/>
        <v>82815.229642515842</v>
      </c>
      <c r="U851" s="41">
        <f t="shared" si="82"/>
        <v>8713.9106516853935</v>
      </c>
      <c r="V851" s="18">
        <f t="shared" si="84"/>
        <v>89</v>
      </c>
      <c r="W851" s="154">
        <f t="shared" si="85"/>
        <v>930.50819823051506</v>
      </c>
    </row>
    <row r="852" spans="1:23" ht="16" customHeight="1">
      <c r="A852" s="37"/>
      <c r="B852" s="38" t="str">
        <f t="shared" si="80"/>
        <v>89-Zr</v>
      </c>
      <c r="C852" s="39">
        <v>89</v>
      </c>
      <c r="D852" s="40"/>
      <c r="E852" s="39">
        <v>9</v>
      </c>
      <c r="F852" s="39">
        <v>49</v>
      </c>
      <c r="G852" s="39">
        <v>40</v>
      </c>
      <c r="H852" s="39" t="s">
        <v>104</v>
      </c>
      <c r="I852" s="40"/>
      <c r="J852" s="18">
        <v>-84869.415999999997</v>
      </c>
      <c r="K852" s="18">
        <v>3.355</v>
      </c>
      <c r="L852" s="18">
        <v>771923.00899999996</v>
      </c>
      <c r="M852" s="18">
        <v>3.3570000000000002</v>
      </c>
      <c r="N852" s="39" t="s">
        <v>28</v>
      </c>
      <c r="O852" s="18">
        <v>-4291.0079999999998</v>
      </c>
      <c r="P852" s="18">
        <v>35.655000000000001</v>
      </c>
      <c r="Q852" s="18">
        <v>88908888.915999994</v>
      </c>
      <c r="R852" s="18">
        <v>3.601</v>
      </c>
      <c r="S852" s="16">
        <f t="shared" si="81"/>
        <v>88.908888915999995</v>
      </c>
      <c r="T852" s="16">
        <f t="shared" si="83"/>
        <v>82818.062327639476</v>
      </c>
      <c r="U852" s="41">
        <f t="shared" si="82"/>
        <v>8673.2922359550557</v>
      </c>
      <c r="V852" s="18">
        <f t="shared" si="84"/>
        <v>89</v>
      </c>
      <c r="W852" s="154">
        <f t="shared" si="85"/>
        <v>930.5400261532526</v>
      </c>
    </row>
    <row r="853" spans="1:23" ht="16" customHeight="1">
      <c r="A853" s="37"/>
      <c r="B853" s="38" t="str">
        <f t="shared" si="80"/>
        <v>89-Nb</v>
      </c>
      <c r="C853" s="39">
        <v>89</v>
      </c>
      <c r="D853" s="40"/>
      <c r="E853" s="39">
        <v>7</v>
      </c>
      <c r="F853" s="39">
        <v>48</v>
      </c>
      <c r="G853" s="39">
        <v>41</v>
      </c>
      <c r="H853" s="39" t="s">
        <v>105</v>
      </c>
      <c r="I853" s="39" t="s">
        <v>95</v>
      </c>
      <c r="J853" s="18">
        <v>-80578.407999999996</v>
      </c>
      <c r="K853" s="18">
        <v>35.552999999999997</v>
      </c>
      <c r="L853" s="18">
        <v>766849.64800000004</v>
      </c>
      <c r="M853" s="18">
        <v>35.552999999999997</v>
      </c>
      <c r="N853" s="39" t="s">
        <v>28</v>
      </c>
      <c r="O853" s="18">
        <v>-5575.0450000000001</v>
      </c>
      <c r="P853" s="18">
        <v>38.405999999999999</v>
      </c>
      <c r="Q853" s="18">
        <v>88913495.503000006</v>
      </c>
      <c r="R853" s="18">
        <v>38.167999999999999</v>
      </c>
      <c r="S853" s="16">
        <f t="shared" si="81"/>
        <v>88.913495503000007</v>
      </c>
      <c r="T853" s="16">
        <f t="shared" si="83"/>
        <v>82822.353334016196</v>
      </c>
      <c r="U853" s="41">
        <f t="shared" si="82"/>
        <v>8616.2881797752816</v>
      </c>
      <c r="V853" s="18">
        <f t="shared" si="84"/>
        <v>89</v>
      </c>
      <c r="W853" s="154">
        <f t="shared" si="85"/>
        <v>930.58823970804713</v>
      </c>
    </row>
    <row r="854" spans="1:23" ht="16" customHeight="1">
      <c r="A854" s="37"/>
      <c r="B854" s="38" t="str">
        <f t="shared" si="80"/>
        <v>89-Mo</v>
      </c>
      <c r="C854" s="39">
        <v>89</v>
      </c>
      <c r="D854" s="40"/>
      <c r="E854" s="39">
        <v>5</v>
      </c>
      <c r="F854" s="39">
        <v>47</v>
      </c>
      <c r="G854" s="39">
        <v>42</v>
      </c>
      <c r="H854" s="39" t="s">
        <v>106</v>
      </c>
      <c r="I854" s="39" t="s">
        <v>42</v>
      </c>
      <c r="J854" s="18">
        <v>-75003.362999999998</v>
      </c>
      <c r="K854" s="18">
        <v>15.46</v>
      </c>
      <c r="L854" s="18">
        <v>760492.24899999995</v>
      </c>
      <c r="M854" s="18">
        <v>15.461</v>
      </c>
      <c r="N854" s="39" t="s">
        <v>28</v>
      </c>
      <c r="O854" s="18">
        <v>-7510</v>
      </c>
      <c r="P854" s="18">
        <v>210</v>
      </c>
      <c r="Q854" s="18">
        <v>88919480.562000006</v>
      </c>
      <c r="R854" s="18">
        <v>16.597000000000001</v>
      </c>
      <c r="S854" s="16">
        <f t="shared" si="81"/>
        <v>88.919480562000004</v>
      </c>
      <c r="T854" s="16">
        <f t="shared" si="83"/>
        <v>82827.928378259123</v>
      </c>
      <c r="U854" s="41">
        <f t="shared" si="82"/>
        <v>8544.8567303370783</v>
      </c>
      <c r="V854" s="18">
        <f t="shared" si="84"/>
        <v>89</v>
      </c>
      <c r="W854" s="154">
        <f t="shared" si="85"/>
        <v>930.6508806545969</v>
      </c>
    </row>
    <row r="855" spans="1:23" ht="16" customHeight="1">
      <c r="A855" s="37"/>
      <c r="B855" s="38" t="str">
        <f t="shared" si="80"/>
        <v>89-Tc</v>
      </c>
      <c r="C855" s="39">
        <v>89</v>
      </c>
      <c r="D855" s="40"/>
      <c r="E855" s="39">
        <v>3</v>
      </c>
      <c r="F855" s="39">
        <v>46</v>
      </c>
      <c r="G855" s="39">
        <v>43</v>
      </c>
      <c r="H855" s="39" t="s">
        <v>107</v>
      </c>
      <c r="I855" s="39" t="s">
        <v>39</v>
      </c>
      <c r="J855" s="18">
        <v>-67493.362999999998</v>
      </c>
      <c r="K855" s="18">
        <v>210.56800000000001</v>
      </c>
      <c r="L855" s="18">
        <v>752199.89599999995</v>
      </c>
      <c r="M855" s="18">
        <v>210.56800000000001</v>
      </c>
      <c r="N855" s="39" t="s">
        <v>28</v>
      </c>
      <c r="O855" s="18">
        <v>-7980</v>
      </c>
      <c r="P855" s="18">
        <v>545</v>
      </c>
      <c r="Q855" s="18">
        <v>88927542.879999995</v>
      </c>
      <c r="R855" s="18">
        <v>226.054</v>
      </c>
      <c r="S855" s="16">
        <f t="shared" si="81"/>
        <v>88.92754287999999</v>
      </c>
      <c r="T855" s="16">
        <f t="shared" si="83"/>
        <v>82835.438375996906</v>
      </c>
      <c r="U855" s="41">
        <f t="shared" si="82"/>
        <v>8451.6842247190998</v>
      </c>
      <c r="V855" s="18">
        <f t="shared" si="84"/>
        <v>89</v>
      </c>
      <c r="W855" s="154">
        <f t="shared" si="85"/>
        <v>930.7352626516506</v>
      </c>
    </row>
    <row r="856" spans="1:23" ht="16" customHeight="1">
      <c r="A856" s="37"/>
      <c r="B856" s="38" t="str">
        <f t="shared" si="80"/>
        <v>89-Ru</v>
      </c>
      <c r="C856" s="39">
        <v>89</v>
      </c>
      <c r="D856" s="40"/>
      <c r="E856" s="39">
        <v>1</v>
      </c>
      <c r="F856" s="39">
        <v>45</v>
      </c>
      <c r="G856" s="39">
        <v>44</v>
      </c>
      <c r="H856" s="39" t="s">
        <v>108</v>
      </c>
      <c r="I856" s="39" t="s">
        <v>37</v>
      </c>
      <c r="J856" s="18">
        <v>-59513</v>
      </c>
      <c r="K856" s="18">
        <v>503</v>
      </c>
      <c r="L856" s="18">
        <v>743437</v>
      </c>
      <c r="M856" s="18">
        <v>503</v>
      </c>
      <c r="N856" s="39" t="s">
        <v>28</v>
      </c>
      <c r="O856" s="18">
        <v>-12361</v>
      </c>
      <c r="P856" s="18">
        <v>711</v>
      </c>
      <c r="Q856" s="18">
        <v>88936110</v>
      </c>
      <c r="R856" s="18">
        <v>540</v>
      </c>
      <c r="S856" s="16">
        <f t="shared" si="81"/>
        <v>88.936109999999999</v>
      </c>
      <c r="T856" s="16">
        <f t="shared" si="83"/>
        <v>82843.418593574461</v>
      </c>
      <c r="U856" s="41">
        <f t="shared" si="82"/>
        <v>8353.2247191011229</v>
      </c>
      <c r="V856" s="18">
        <f t="shared" si="84"/>
        <v>89</v>
      </c>
      <c r="W856" s="154">
        <f t="shared" si="85"/>
        <v>930.82492801769058</v>
      </c>
    </row>
    <row r="857" spans="1:23" ht="16" customHeight="1">
      <c r="A857" s="37"/>
      <c r="B857" s="38" t="str">
        <f t="shared" si="80"/>
        <v>89-Rh</v>
      </c>
      <c r="C857" s="39">
        <v>89</v>
      </c>
      <c r="D857" s="40"/>
      <c r="E857" s="39">
        <v>-1</v>
      </c>
      <c r="F857" s="39">
        <v>44</v>
      </c>
      <c r="G857" s="39">
        <v>45</v>
      </c>
      <c r="H857" s="39" t="s">
        <v>109</v>
      </c>
      <c r="I857" s="39" t="s">
        <v>37</v>
      </c>
      <c r="J857" s="18">
        <v>-47152</v>
      </c>
      <c r="K857" s="18">
        <v>503</v>
      </c>
      <c r="L857" s="18">
        <v>730294</v>
      </c>
      <c r="M857" s="18">
        <v>503</v>
      </c>
      <c r="N857" s="39" t="s">
        <v>28</v>
      </c>
      <c r="O857" s="18" t="s">
        <v>30</v>
      </c>
      <c r="P857" s="42"/>
      <c r="Q857" s="18">
        <v>88949380</v>
      </c>
      <c r="R857" s="18">
        <v>540</v>
      </c>
      <c r="S857" s="16">
        <f t="shared" si="81"/>
        <v>88.949380000000005</v>
      </c>
      <c r="T857" s="16">
        <f t="shared" si="83"/>
        <v>82855.779513843372</v>
      </c>
      <c r="U857" s="41">
        <f t="shared" si="82"/>
        <v>8205.5505617977524</v>
      </c>
      <c r="V857" s="18">
        <f t="shared" si="84"/>
        <v>89</v>
      </c>
      <c r="W857" s="154">
        <f t="shared" si="85"/>
        <v>930.9638147622851</v>
      </c>
    </row>
    <row r="858" spans="1:23" ht="16" customHeight="1">
      <c r="A858" s="37"/>
      <c r="B858" s="38" t="str">
        <f t="shared" si="80"/>
        <v>90-Se</v>
      </c>
      <c r="C858" s="39">
        <v>90</v>
      </c>
      <c r="D858" s="39">
        <v>0</v>
      </c>
      <c r="E858" s="39">
        <v>22</v>
      </c>
      <c r="F858" s="39">
        <v>56</v>
      </c>
      <c r="G858" s="39">
        <v>34</v>
      </c>
      <c r="H858" s="39" t="s">
        <v>98</v>
      </c>
      <c r="I858" s="39" t="s">
        <v>37</v>
      </c>
      <c r="J858" s="18">
        <v>-56430</v>
      </c>
      <c r="K858" s="18">
        <v>401</v>
      </c>
      <c r="L858" s="18">
        <v>756249</v>
      </c>
      <c r="M858" s="18">
        <v>401</v>
      </c>
      <c r="N858" s="39" t="s">
        <v>28</v>
      </c>
      <c r="O858" s="18">
        <v>8183</v>
      </c>
      <c r="P858" s="18">
        <v>408</v>
      </c>
      <c r="Q858" s="18">
        <v>89939420</v>
      </c>
      <c r="R858" s="18">
        <v>430</v>
      </c>
      <c r="S858" s="16">
        <f t="shared" si="81"/>
        <v>89.939419999999998</v>
      </c>
      <c r="T858" s="16">
        <f t="shared" si="83"/>
        <v>83777.995452278075</v>
      </c>
      <c r="U858" s="41">
        <f t="shared" si="82"/>
        <v>8402.7666666666664</v>
      </c>
      <c r="V858" s="18">
        <f t="shared" si="84"/>
        <v>90</v>
      </c>
      <c r="W858" s="154">
        <f t="shared" si="85"/>
        <v>930.86661613642309</v>
      </c>
    </row>
    <row r="859" spans="1:23" ht="16" customHeight="1">
      <c r="A859" s="37"/>
      <c r="B859" s="38" t="str">
        <f t="shared" si="80"/>
        <v>90-Br</v>
      </c>
      <c r="C859" s="39">
        <v>90</v>
      </c>
      <c r="D859" s="40"/>
      <c r="E859" s="39">
        <v>20</v>
      </c>
      <c r="F859" s="39">
        <v>55</v>
      </c>
      <c r="G859" s="39">
        <v>35</v>
      </c>
      <c r="H859" s="39" t="s">
        <v>99</v>
      </c>
      <c r="I859" s="39" t="s">
        <v>40</v>
      </c>
      <c r="J859" s="18">
        <v>-64613.082999999999</v>
      </c>
      <c r="K859" s="18">
        <v>77.388999999999996</v>
      </c>
      <c r="L859" s="18">
        <v>763649.76699999999</v>
      </c>
      <c r="M859" s="18">
        <v>77.388999999999996</v>
      </c>
      <c r="N859" s="39" t="s">
        <v>28</v>
      </c>
      <c r="O859" s="18">
        <v>10350</v>
      </c>
      <c r="P859" s="18">
        <v>75</v>
      </c>
      <c r="Q859" s="18">
        <v>89930634.988000005</v>
      </c>
      <c r="R859" s="18">
        <v>83.08</v>
      </c>
      <c r="S859" s="16">
        <f t="shared" si="81"/>
        <v>89.930634988000008</v>
      </c>
      <c r="T859" s="16">
        <f t="shared" si="83"/>
        <v>83769.812269693808</v>
      </c>
      <c r="U859" s="41">
        <f t="shared" si="82"/>
        <v>8484.9974111111114</v>
      </c>
      <c r="V859" s="18">
        <f t="shared" si="84"/>
        <v>90</v>
      </c>
      <c r="W859" s="154">
        <f t="shared" si="85"/>
        <v>930.77569188548671</v>
      </c>
    </row>
    <row r="860" spans="1:23" ht="16" customHeight="1">
      <c r="A860" s="37"/>
      <c r="B860" s="38" t="str">
        <f t="shared" si="80"/>
        <v>90-Kr</v>
      </c>
      <c r="C860" s="39">
        <v>90</v>
      </c>
      <c r="D860" s="40"/>
      <c r="E860" s="39">
        <v>18</v>
      </c>
      <c r="F860" s="39">
        <v>54</v>
      </c>
      <c r="G860" s="39">
        <v>36</v>
      </c>
      <c r="H860" s="39" t="s">
        <v>100</v>
      </c>
      <c r="I860" s="39" t="s">
        <v>40</v>
      </c>
      <c r="J860" s="18">
        <v>-74963.082999999999</v>
      </c>
      <c r="K860" s="18">
        <v>19.079000000000001</v>
      </c>
      <c r="L860" s="18">
        <v>773217.41299999994</v>
      </c>
      <c r="M860" s="18">
        <v>19.079000000000001</v>
      </c>
      <c r="N860" s="39" t="s">
        <v>28</v>
      </c>
      <c r="O860" s="18">
        <v>4391.8649999999998</v>
      </c>
      <c r="P860" s="18">
        <v>17.312999999999999</v>
      </c>
      <c r="Q860" s="18">
        <v>89919523.803000003</v>
      </c>
      <c r="R860" s="18">
        <v>20.481999999999999</v>
      </c>
      <c r="S860" s="16">
        <f t="shared" si="81"/>
        <v>89.919523803000004</v>
      </c>
      <c r="T860" s="16">
        <f t="shared" si="83"/>
        <v>83759.462271813012</v>
      </c>
      <c r="U860" s="41">
        <f t="shared" si="82"/>
        <v>8591.3045888888882</v>
      </c>
      <c r="V860" s="18">
        <f t="shared" si="84"/>
        <v>90</v>
      </c>
      <c r="W860" s="154">
        <f t="shared" si="85"/>
        <v>930.66069190903352</v>
      </c>
    </row>
    <row r="861" spans="1:23" ht="16" customHeight="1">
      <c r="A861" s="37"/>
      <c r="B861" s="38" t="str">
        <f t="shared" si="80"/>
        <v>90-Rb</v>
      </c>
      <c r="C861" s="39">
        <v>90</v>
      </c>
      <c r="D861" s="40"/>
      <c r="E861" s="39">
        <v>16</v>
      </c>
      <c r="F861" s="39">
        <v>53</v>
      </c>
      <c r="G861" s="39">
        <v>37</v>
      </c>
      <c r="H861" s="39" t="s">
        <v>101</v>
      </c>
      <c r="I861" s="40"/>
      <c r="J861" s="18">
        <v>-79354.948000000004</v>
      </c>
      <c r="K861" s="18">
        <v>8.0150000000000006</v>
      </c>
      <c r="L861" s="18">
        <v>776826.92500000005</v>
      </c>
      <c r="M861" s="18">
        <v>8.016</v>
      </c>
      <c r="N861" s="39" t="s">
        <v>28</v>
      </c>
      <c r="O861" s="18">
        <v>6586.9139999999998</v>
      </c>
      <c r="P861" s="18">
        <v>7.8019999999999996</v>
      </c>
      <c r="Q861" s="18">
        <v>89914808.941</v>
      </c>
      <c r="R861" s="18">
        <v>8.6039999999999992</v>
      </c>
      <c r="S861" s="16">
        <f t="shared" si="81"/>
        <v>89.914808941000004</v>
      </c>
      <c r="T861" s="16">
        <f t="shared" si="83"/>
        <v>83755.070407965177</v>
      </c>
      <c r="U861" s="41">
        <f t="shared" si="82"/>
        <v>8631.4102777777789</v>
      </c>
      <c r="V861" s="18">
        <f t="shared" si="84"/>
        <v>90</v>
      </c>
      <c r="W861" s="154">
        <f t="shared" si="85"/>
        <v>930.61189342183525</v>
      </c>
    </row>
    <row r="862" spans="1:23" ht="16" customHeight="1">
      <c r="A862" s="37"/>
      <c r="B862" s="38" t="str">
        <f t="shared" si="80"/>
        <v>90-Sr</v>
      </c>
      <c r="C862" s="39">
        <v>90</v>
      </c>
      <c r="D862" s="40"/>
      <c r="E862" s="39">
        <v>14</v>
      </c>
      <c r="F862" s="39">
        <v>52</v>
      </c>
      <c r="G862" s="39">
        <v>38</v>
      </c>
      <c r="H862" s="39" t="s">
        <v>102</v>
      </c>
      <c r="I862" s="40"/>
      <c r="J862" s="18">
        <v>-85941.862999999998</v>
      </c>
      <c r="K862" s="18">
        <v>2.7269999999999999</v>
      </c>
      <c r="L862" s="18">
        <v>782631.48600000003</v>
      </c>
      <c r="M862" s="18">
        <v>2.73</v>
      </c>
      <c r="N862" s="39" t="s">
        <v>28</v>
      </c>
      <c r="O862" s="18">
        <v>545.99800000000005</v>
      </c>
      <c r="P862" s="18">
        <v>1.409</v>
      </c>
      <c r="Q862" s="18">
        <v>89907737.596000001</v>
      </c>
      <c r="R862" s="18">
        <v>2.9279999999999999</v>
      </c>
      <c r="S862" s="16">
        <f t="shared" si="81"/>
        <v>89.907737596000004</v>
      </c>
      <c r="T862" s="16">
        <f t="shared" si="83"/>
        <v>83748.483495249355</v>
      </c>
      <c r="U862" s="41">
        <f t="shared" si="82"/>
        <v>8695.9053999999996</v>
      </c>
      <c r="V862" s="18">
        <f t="shared" si="84"/>
        <v>90</v>
      </c>
      <c r="W862" s="154">
        <f t="shared" si="85"/>
        <v>930.53870550277065</v>
      </c>
    </row>
    <row r="863" spans="1:23" ht="16" customHeight="1">
      <c r="A863" s="37"/>
      <c r="B863" s="38" t="str">
        <f t="shared" si="80"/>
        <v>90-Y</v>
      </c>
      <c r="C863" s="39">
        <v>90</v>
      </c>
      <c r="D863" s="40"/>
      <c r="E863" s="39">
        <v>12</v>
      </c>
      <c r="F863" s="39">
        <v>51</v>
      </c>
      <c r="G863" s="39">
        <v>39</v>
      </c>
      <c r="H863" s="39" t="s">
        <v>103</v>
      </c>
      <c r="I863" s="40"/>
      <c r="J863" s="18">
        <v>-86487.861000000004</v>
      </c>
      <c r="K863" s="18">
        <v>2.3460000000000001</v>
      </c>
      <c r="L863" s="18">
        <v>782395.13100000005</v>
      </c>
      <c r="M863" s="18">
        <v>2.3490000000000002</v>
      </c>
      <c r="N863" s="39" t="s">
        <v>28</v>
      </c>
      <c r="O863" s="18">
        <v>2280.0770000000002</v>
      </c>
      <c r="P863" s="18">
        <v>1.6160000000000001</v>
      </c>
      <c r="Q863" s="18">
        <v>89907151.443000004</v>
      </c>
      <c r="R863" s="18">
        <v>2.5190000000000001</v>
      </c>
      <c r="S863" s="16">
        <f t="shared" si="81"/>
        <v>89.907151443000004</v>
      </c>
      <c r="T863" s="16">
        <f t="shared" si="83"/>
        <v>83747.937497472536</v>
      </c>
      <c r="U863" s="41">
        <f t="shared" si="82"/>
        <v>8693.2792333333346</v>
      </c>
      <c r="V863" s="18">
        <f t="shared" si="84"/>
        <v>90</v>
      </c>
      <c r="W863" s="154">
        <f t="shared" si="85"/>
        <v>930.53263886080595</v>
      </c>
    </row>
    <row r="864" spans="1:23" ht="16" customHeight="1">
      <c r="A864" s="37"/>
      <c r="B864" s="38" t="str">
        <f t="shared" si="80"/>
        <v>90-Zr</v>
      </c>
      <c r="C864" s="39">
        <v>90</v>
      </c>
      <c r="D864" s="40"/>
      <c r="E864" s="39">
        <v>10</v>
      </c>
      <c r="F864" s="39">
        <v>50</v>
      </c>
      <c r="G864" s="39">
        <v>40</v>
      </c>
      <c r="H864" s="39" t="s">
        <v>104</v>
      </c>
      <c r="I864" s="40"/>
      <c r="J864" s="18">
        <v>-88767.937999999995</v>
      </c>
      <c r="K864" s="18">
        <v>2.177</v>
      </c>
      <c r="L864" s="18">
        <v>783892.85400000005</v>
      </c>
      <c r="M864" s="18">
        <v>2.1800000000000002</v>
      </c>
      <c r="N864" s="39" t="s">
        <v>28</v>
      </c>
      <c r="O864" s="18">
        <v>-6111</v>
      </c>
      <c r="P864" s="18">
        <v>4</v>
      </c>
      <c r="Q864" s="18">
        <v>89904703.679000005</v>
      </c>
      <c r="R864" s="18">
        <v>2.3370000000000002</v>
      </c>
      <c r="S864" s="16">
        <f t="shared" si="81"/>
        <v>89.904703679000008</v>
      </c>
      <c r="T864" s="16">
        <f t="shared" si="83"/>
        <v>83745.65742093591</v>
      </c>
      <c r="U864" s="41">
        <f t="shared" si="82"/>
        <v>8709.9206000000013</v>
      </c>
      <c r="V864" s="18">
        <f t="shared" si="84"/>
        <v>90</v>
      </c>
      <c r="W864" s="154">
        <f t="shared" si="85"/>
        <v>930.50730467706569</v>
      </c>
    </row>
    <row r="865" spans="1:23" ht="16" customHeight="1">
      <c r="A865" s="37"/>
      <c r="B865" s="38" t="str">
        <f t="shared" si="80"/>
        <v>90-Nb</v>
      </c>
      <c r="C865" s="39">
        <v>90</v>
      </c>
      <c r="D865" s="40"/>
      <c r="E865" s="39">
        <v>8</v>
      </c>
      <c r="F865" s="39">
        <v>49</v>
      </c>
      <c r="G865" s="39">
        <v>41</v>
      </c>
      <c r="H865" s="39" t="s">
        <v>105</v>
      </c>
      <c r="I865" s="39" t="s">
        <v>39</v>
      </c>
      <c r="J865" s="18">
        <v>-82656.937999999995</v>
      </c>
      <c r="K865" s="18">
        <v>4.5540000000000003</v>
      </c>
      <c r="L865" s="18">
        <v>776999.50100000005</v>
      </c>
      <c r="M865" s="18">
        <v>4.556</v>
      </c>
      <c r="N865" s="39" t="s">
        <v>28</v>
      </c>
      <c r="O865" s="18">
        <v>-2489</v>
      </c>
      <c r="P865" s="18">
        <v>4</v>
      </c>
      <c r="Q865" s="18">
        <v>89911264.108999997</v>
      </c>
      <c r="R865" s="18">
        <v>4.8890000000000002</v>
      </c>
      <c r="S865" s="16">
        <f t="shared" si="81"/>
        <v>89.911264109000001</v>
      </c>
      <c r="T865" s="16">
        <f t="shared" si="83"/>
        <v>83751.768419591492</v>
      </c>
      <c r="U865" s="41">
        <f t="shared" si="82"/>
        <v>8633.3277888888897</v>
      </c>
      <c r="V865" s="18">
        <f t="shared" si="84"/>
        <v>90</v>
      </c>
      <c r="W865" s="154">
        <f t="shared" si="85"/>
        <v>930.5752046621277</v>
      </c>
    </row>
    <row r="866" spans="1:23" ht="16" customHeight="1">
      <c r="A866" s="37"/>
      <c r="B866" s="38" t="str">
        <f t="shared" si="80"/>
        <v>90-Mo</v>
      </c>
      <c r="C866" s="39">
        <v>90</v>
      </c>
      <c r="D866" s="40"/>
      <c r="E866" s="39">
        <v>6</v>
      </c>
      <c r="F866" s="39">
        <v>48</v>
      </c>
      <c r="G866" s="39">
        <v>42</v>
      </c>
      <c r="H866" s="39" t="s">
        <v>106</v>
      </c>
      <c r="I866" s="39" t="s">
        <v>39</v>
      </c>
      <c r="J866" s="18">
        <v>-80167.937999999995</v>
      </c>
      <c r="K866" s="18">
        <v>6.0609999999999999</v>
      </c>
      <c r="L866" s="18">
        <v>773728.147</v>
      </c>
      <c r="M866" s="18">
        <v>6.0620000000000003</v>
      </c>
      <c r="N866" s="39" t="s">
        <v>28</v>
      </c>
      <c r="O866" s="18">
        <v>-8960.6630000000005</v>
      </c>
      <c r="P866" s="18">
        <v>242.10900000000001</v>
      </c>
      <c r="Q866" s="18">
        <v>89913936.160999998</v>
      </c>
      <c r="R866" s="18">
        <v>6.5069999999999997</v>
      </c>
      <c r="S866" s="16">
        <f t="shared" si="81"/>
        <v>89.913936160999995</v>
      </c>
      <c r="T866" s="16">
        <f t="shared" si="83"/>
        <v>83754.257418968002</v>
      </c>
      <c r="U866" s="41">
        <f t="shared" si="82"/>
        <v>8596.9794111111114</v>
      </c>
      <c r="V866" s="18">
        <f t="shared" si="84"/>
        <v>90</v>
      </c>
      <c r="W866" s="154">
        <f t="shared" si="85"/>
        <v>930.60286021075558</v>
      </c>
    </row>
    <row r="867" spans="1:23" ht="16" customHeight="1">
      <c r="A867" s="37"/>
      <c r="B867" s="38" t="str">
        <f t="shared" si="80"/>
        <v>90-Tc</v>
      </c>
      <c r="C867" s="39">
        <v>90</v>
      </c>
      <c r="D867" s="40"/>
      <c r="E867" s="39">
        <v>4</v>
      </c>
      <c r="F867" s="39">
        <v>47</v>
      </c>
      <c r="G867" s="39">
        <v>43</v>
      </c>
      <c r="H867" s="39" t="s">
        <v>107</v>
      </c>
      <c r="I867" s="39" t="s">
        <v>39</v>
      </c>
      <c r="J867" s="18">
        <v>-71207.274999999994</v>
      </c>
      <c r="K867" s="18">
        <v>242.185</v>
      </c>
      <c r="L867" s="18">
        <v>763985.13100000005</v>
      </c>
      <c r="M867" s="18">
        <v>242.185</v>
      </c>
      <c r="N867" s="39" t="s">
        <v>28</v>
      </c>
      <c r="O867" s="18">
        <v>-5798</v>
      </c>
      <c r="P867" s="18">
        <v>468</v>
      </c>
      <c r="Q867" s="18">
        <v>89923555.829999998</v>
      </c>
      <c r="R867" s="18">
        <v>259.99599999999998</v>
      </c>
      <c r="S867" s="16">
        <f t="shared" si="81"/>
        <v>89.923555829999998</v>
      </c>
      <c r="T867" s="16">
        <f t="shared" si="83"/>
        <v>83763.218079218364</v>
      </c>
      <c r="U867" s="41">
        <f t="shared" si="82"/>
        <v>8488.723677777778</v>
      </c>
      <c r="V867" s="18">
        <f t="shared" si="84"/>
        <v>90</v>
      </c>
      <c r="W867" s="154">
        <f t="shared" si="85"/>
        <v>930.70242310242622</v>
      </c>
    </row>
    <row r="868" spans="1:23" ht="16" customHeight="1">
      <c r="A868" s="37"/>
      <c r="B868" s="38" t="str">
        <f t="shared" si="80"/>
        <v>90-Ru</v>
      </c>
      <c r="C868" s="39">
        <v>90</v>
      </c>
      <c r="D868" s="40"/>
      <c r="E868" s="39">
        <v>2</v>
      </c>
      <c r="F868" s="39">
        <v>46</v>
      </c>
      <c r="G868" s="39">
        <v>44</v>
      </c>
      <c r="H868" s="39" t="s">
        <v>108</v>
      </c>
      <c r="I868" s="39" t="s">
        <v>37</v>
      </c>
      <c r="J868" s="18">
        <v>-65409</v>
      </c>
      <c r="K868" s="18">
        <v>401</v>
      </c>
      <c r="L868" s="18">
        <v>757405</v>
      </c>
      <c r="M868" s="18">
        <v>401</v>
      </c>
      <c r="N868" s="39" t="s">
        <v>28</v>
      </c>
      <c r="O868" s="18">
        <v>-12193</v>
      </c>
      <c r="P868" s="18">
        <v>643</v>
      </c>
      <c r="Q868" s="18">
        <v>89929780</v>
      </c>
      <c r="R868" s="18">
        <v>430</v>
      </c>
      <c r="S868" s="16">
        <f t="shared" si="81"/>
        <v>89.929779999999994</v>
      </c>
      <c r="T868" s="16">
        <f t="shared" si="83"/>
        <v>83769.015853831035</v>
      </c>
      <c r="U868" s="41">
        <f t="shared" si="82"/>
        <v>8415.6111111111113</v>
      </c>
      <c r="V868" s="18">
        <f t="shared" si="84"/>
        <v>90</v>
      </c>
      <c r="W868" s="154">
        <f t="shared" si="85"/>
        <v>930.76684282034489</v>
      </c>
    </row>
    <row r="869" spans="1:23" ht="16" customHeight="1">
      <c r="A869" s="37"/>
      <c r="B869" s="38" t="str">
        <f t="shared" si="80"/>
        <v>90-Rh</v>
      </c>
      <c r="C869" s="39">
        <v>90</v>
      </c>
      <c r="D869" s="40"/>
      <c r="E869" s="39">
        <v>0</v>
      </c>
      <c r="F869" s="39">
        <v>45</v>
      </c>
      <c r="G869" s="39">
        <v>45</v>
      </c>
      <c r="H869" s="39" t="s">
        <v>109</v>
      </c>
      <c r="I869" s="39" t="s">
        <v>37</v>
      </c>
      <c r="J869" s="18">
        <v>-53216</v>
      </c>
      <c r="K869" s="18">
        <v>503</v>
      </c>
      <c r="L869" s="18">
        <v>744429</v>
      </c>
      <c r="M869" s="18">
        <v>503</v>
      </c>
      <c r="N869" s="39" t="s">
        <v>28</v>
      </c>
      <c r="O869" s="18" t="s">
        <v>30</v>
      </c>
      <c r="P869" s="42"/>
      <c r="Q869" s="18">
        <v>89942870</v>
      </c>
      <c r="R869" s="18">
        <v>540</v>
      </c>
      <c r="S869" s="16">
        <f t="shared" si="81"/>
        <v>89.942869999999999</v>
      </c>
      <c r="T869" s="16">
        <f t="shared" si="83"/>
        <v>83781.209105249276</v>
      </c>
      <c r="U869" s="41">
        <f t="shared" si="82"/>
        <v>8271.4333333333325</v>
      </c>
      <c r="V869" s="18">
        <f t="shared" si="84"/>
        <v>90</v>
      </c>
      <c r="W869" s="154">
        <f t="shared" si="85"/>
        <v>930.90232339165857</v>
      </c>
    </row>
    <row r="870" spans="1:23" ht="16" customHeight="1">
      <c r="A870" s="37"/>
      <c r="B870" s="38" t="str">
        <f t="shared" si="80"/>
        <v>91-Se</v>
      </c>
      <c r="C870" s="39">
        <v>91</v>
      </c>
      <c r="D870" s="39">
        <v>0</v>
      </c>
      <c r="E870" s="39">
        <v>23</v>
      </c>
      <c r="F870" s="39">
        <v>57</v>
      </c>
      <c r="G870" s="39">
        <v>34</v>
      </c>
      <c r="H870" s="39" t="s">
        <v>98</v>
      </c>
      <c r="I870" s="39" t="s">
        <v>37</v>
      </c>
      <c r="J870" s="18">
        <v>-50888</v>
      </c>
      <c r="K870" s="18">
        <v>503</v>
      </c>
      <c r="L870" s="18">
        <v>758778</v>
      </c>
      <c r="M870" s="18">
        <v>503</v>
      </c>
      <c r="N870" s="39" t="s">
        <v>28</v>
      </c>
      <c r="O870" s="18">
        <v>10623</v>
      </c>
      <c r="P870" s="18">
        <v>508</v>
      </c>
      <c r="Q870" s="18">
        <v>90945370</v>
      </c>
      <c r="R870" s="18">
        <v>540</v>
      </c>
      <c r="S870" s="16">
        <f t="shared" si="81"/>
        <v>90.945369999999997</v>
      </c>
      <c r="T870" s="16">
        <f t="shared" si="83"/>
        <v>84715.031454124866</v>
      </c>
      <c r="U870" s="41">
        <f t="shared" si="82"/>
        <v>8338.2197802197807</v>
      </c>
      <c r="V870" s="18">
        <f t="shared" si="84"/>
        <v>91</v>
      </c>
      <c r="W870" s="154">
        <f t="shared" si="85"/>
        <v>930.93441158378971</v>
      </c>
    </row>
    <row r="871" spans="1:23" ht="16" customHeight="1">
      <c r="A871" s="37"/>
      <c r="B871" s="38" t="str">
        <f t="shared" si="80"/>
        <v>91-Br</v>
      </c>
      <c r="C871" s="39">
        <v>91</v>
      </c>
      <c r="D871" s="40"/>
      <c r="E871" s="39">
        <v>21</v>
      </c>
      <c r="F871" s="39">
        <v>56</v>
      </c>
      <c r="G871" s="39">
        <v>35</v>
      </c>
      <c r="H871" s="39" t="s">
        <v>99</v>
      </c>
      <c r="I871" s="39" t="s">
        <v>40</v>
      </c>
      <c r="J871" s="18">
        <v>-61510.917999999998</v>
      </c>
      <c r="K871" s="18">
        <v>72.572999999999993</v>
      </c>
      <c r="L871" s="18">
        <v>768618.924</v>
      </c>
      <c r="M871" s="18">
        <v>72.572999999999993</v>
      </c>
      <c r="N871" s="39" t="s">
        <v>28</v>
      </c>
      <c r="O871" s="18">
        <v>9802</v>
      </c>
      <c r="P871" s="18">
        <v>44.720999999999997</v>
      </c>
      <c r="Q871" s="18">
        <v>90933965.299999997</v>
      </c>
      <c r="R871" s="18">
        <v>77.91</v>
      </c>
      <c r="S871" s="16">
        <f t="shared" si="81"/>
        <v>90.933965299999997</v>
      </c>
      <c r="T871" s="16">
        <f t="shared" si="83"/>
        <v>84704.408048895726</v>
      </c>
      <c r="U871" s="41">
        <f t="shared" si="82"/>
        <v>8446.3618021978018</v>
      </c>
      <c r="V871" s="18">
        <f t="shared" si="84"/>
        <v>91</v>
      </c>
      <c r="W871" s="154">
        <f t="shared" si="85"/>
        <v>930.81767086698596</v>
      </c>
    </row>
    <row r="872" spans="1:23" ht="16" customHeight="1">
      <c r="A872" s="37"/>
      <c r="B872" s="38" t="str">
        <f t="shared" si="80"/>
        <v>91-Kr</v>
      </c>
      <c r="C872" s="39">
        <v>91</v>
      </c>
      <c r="D872" s="40"/>
      <c r="E872" s="39">
        <v>19</v>
      </c>
      <c r="F872" s="39">
        <v>55</v>
      </c>
      <c r="G872" s="39">
        <v>36</v>
      </c>
      <c r="H872" s="39" t="s">
        <v>100</v>
      </c>
      <c r="I872" s="39" t="s">
        <v>40</v>
      </c>
      <c r="J872" s="18">
        <v>-71312.918000000005</v>
      </c>
      <c r="K872" s="18">
        <v>57.155999999999999</v>
      </c>
      <c r="L872" s="18">
        <v>777638.571</v>
      </c>
      <c r="M872" s="18">
        <v>57.155999999999999</v>
      </c>
      <c r="N872" s="39" t="s">
        <v>28</v>
      </c>
      <c r="O872" s="18">
        <v>6435</v>
      </c>
      <c r="P872" s="18">
        <v>56.569000000000003</v>
      </c>
      <c r="Q872" s="18">
        <v>90923442.417999998</v>
      </c>
      <c r="R872" s="18">
        <v>61.36</v>
      </c>
      <c r="S872" s="16">
        <f t="shared" si="81"/>
        <v>90.923442417999993</v>
      </c>
      <c r="T872" s="16">
        <f t="shared" si="83"/>
        <v>84694.606051503011</v>
      </c>
      <c r="U872" s="41">
        <f t="shared" si="82"/>
        <v>8545.478802197802</v>
      </c>
      <c r="V872" s="18">
        <f t="shared" si="84"/>
        <v>91</v>
      </c>
      <c r="W872" s="154">
        <f t="shared" si="85"/>
        <v>930.70995660992321</v>
      </c>
    </row>
    <row r="873" spans="1:23" ht="16" customHeight="1">
      <c r="A873" s="37"/>
      <c r="B873" s="38" t="str">
        <f t="shared" si="80"/>
        <v>91-Rb</v>
      </c>
      <c r="C873" s="39">
        <v>91</v>
      </c>
      <c r="D873" s="40"/>
      <c r="E873" s="39">
        <v>17</v>
      </c>
      <c r="F873" s="39">
        <v>54</v>
      </c>
      <c r="G873" s="39">
        <v>37</v>
      </c>
      <c r="H873" s="39" t="s">
        <v>101</v>
      </c>
      <c r="I873" s="40"/>
      <c r="J873" s="18">
        <v>-77747.918000000005</v>
      </c>
      <c r="K873" s="18">
        <v>8.1750000000000007</v>
      </c>
      <c r="L873" s="18">
        <v>783291.21699999995</v>
      </c>
      <c r="M873" s="18">
        <v>8.1760000000000002</v>
      </c>
      <c r="N873" s="39" t="s">
        <v>28</v>
      </c>
      <c r="O873" s="18">
        <v>5891.06</v>
      </c>
      <c r="P873" s="18">
        <v>9.2620000000000005</v>
      </c>
      <c r="Q873" s="18">
        <v>90916534.159999996</v>
      </c>
      <c r="R873" s="18">
        <v>8.7759999999999998</v>
      </c>
      <c r="S873" s="16">
        <f t="shared" si="81"/>
        <v>90.916534159999998</v>
      </c>
      <c r="T873" s="16">
        <f t="shared" si="83"/>
        <v>84688.171053286365</v>
      </c>
      <c r="U873" s="41">
        <f t="shared" si="82"/>
        <v>8607.5957912087906</v>
      </c>
      <c r="V873" s="18">
        <f t="shared" si="84"/>
        <v>91</v>
      </c>
      <c r="W873" s="154">
        <f t="shared" si="85"/>
        <v>930.63924234380625</v>
      </c>
    </row>
    <row r="874" spans="1:23" ht="16" customHeight="1">
      <c r="A874" s="37"/>
      <c r="B874" s="38" t="str">
        <f t="shared" si="80"/>
        <v>91-Sr</v>
      </c>
      <c r="C874" s="39">
        <v>91</v>
      </c>
      <c r="D874" s="40"/>
      <c r="E874" s="39">
        <v>15</v>
      </c>
      <c r="F874" s="39">
        <v>53</v>
      </c>
      <c r="G874" s="39">
        <v>38</v>
      </c>
      <c r="H874" s="39" t="s">
        <v>102</v>
      </c>
      <c r="I874" s="40"/>
      <c r="J874" s="18">
        <v>-83638.978000000003</v>
      </c>
      <c r="K874" s="18">
        <v>5.9640000000000004</v>
      </c>
      <c r="L874" s="18">
        <v>788399.924</v>
      </c>
      <c r="M874" s="18">
        <v>5.9649999999999999</v>
      </c>
      <c r="N874" s="39" t="s">
        <v>28</v>
      </c>
      <c r="O874" s="18">
        <v>2707.3220000000001</v>
      </c>
      <c r="P874" s="18">
        <v>5.9160000000000004</v>
      </c>
      <c r="Q874" s="18">
        <v>90910209.844999999</v>
      </c>
      <c r="R874" s="18">
        <v>6.4029999999999996</v>
      </c>
      <c r="S874" s="16">
        <f t="shared" si="81"/>
        <v>90.910209844999997</v>
      </c>
      <c r="T874" s="16">
        <f t="shared" si="83"/>
        <v>84682.279994245633</v>
      </c>
      <c r="U874" s="41">
        <f t="shared" si="82"/>
        <v>8663.7354285714282</v>
      </c>
      <c r="V874" s="18">
        <f t="shared" si="84"/>
        <v>91</v>
      </c>
      <c r="W874" s="154">
        <f t="shared" si="85"/>
        <v>930.57450543127072</v>
      </c>
    </row>
    <row r="875" spans="1:23" ht="16" customHeight="1">
      <c r="A875" s="37"/>
      <c r="B875" s="38" t="str">
        <f t="shared" si="80"/>
        <v>91-Y</v>
      </c>
      <c r="C875" s="39">
        <v>91</v>
      </c>
      <c r="D875" s="40"/>
      <c r="E875" s="39">
        <v>13</v>
      </c>
      <c r="F875" s="39">
        <v>52</v>
      </c>
      <c r="G875" s="39">
        <v>39</v>
      </c>
      <c r="H875" s="39" t="s">
        <v>103</v>
      </c>
      <c r="I875" s="40"/>
      <c r="J875" s="18">
        <v>-86346.3</v>
      </c>
      <c r="K875" s="18">
        <v>2.8050000000000002</v>
      </c>
      <c r="L875" s="18">
        <v>790324.89300000004</v>
      </c>
      <c r="M875" s="18">
        <v>2.8079999999999998</v>
      </c>
      <c r="N875" s="39" t="s">
        <v>28</v>
      </c>
      <c r="O875" s="18">
        <v>1544.8330000000001</v>
      </c>
      <c r="P875" s="18">
        <v>1.8340000000000001</v>
      </c>
      <c r="Q875" s="18">
        <v>90907303.415000007</v>
      </c>
      <c r="R875" s="18">
        <v>3.0110000000000001</v>
      </c>
      <c r="S875" s="16">
        <f t="shared" si="81"/>
        <v>90.907303415000001</v>
      </c>
      <c r="T875" s="16">
        <f t="shared" si="83"/>
        <v>84679.572673258663</v>
      </c>
      <c r="U875" s="41">
        <f t="shared" si="82"/>
        <v>8684.8889340659352</v>
      </c>
      <c r="V875" s="18">
        <f t="shared" si="84"/>
        <v>91</v>
      </c>
      <c r="W875" s="154">
        <f t="shared" si="85"/>
        <v>930.54475465119413</v>
      </c>
    </row>
    <row r="876" spans="1:23" ht="16" customHeight="1">
      <c r="A876" s="37"/>
      <c r="B876" s="38" t="str">
        <f t="shared" si="80"/>
        <v>91-Zr</v>
      </c>
      <c r="C876" s="39">
        <v>91</v>
      </c>
      <c r="D876" s="40"/>
      <c r="E876" s="39">
        <v>11</v>
      </c>
      <c r="F876" s="39">
        <v>51</v>
      </c>
      <c r="G876" s="39">
        <v>40</v>
      </c>
      <c r="H876" s="39" t="s">
        <v>104</v>
      </c>
      <c r="I876" s="40"/>
      <c r="J876" s="18">
        <v>-87891.133000000002</v>
      </c>
      <c r="K876" s="18">
        <v>2.1560000000000001</v>
      </c>
      <c r="L876" s="18">
        <v>791087.37199999997</v>
      </c>
      <c r="M876" s="18">
        <v>2.1589999999999998</v>
      </c>
      <c r="N876" s="39" t="s">
        <v>28</v>
      </c>
      <c r="O876" s="18">
        <v>-1253.3900000000001</v>
      </c>
      <c r="P876" s="18">
        <v>2.3780000000000001</v>
      </c>
      <c r="Q876" s="18">
        <v>90905644.967999995</v>
      </c>
      <c r="R876" s="18">
        <v>2.3140000000000001</v>
      </c>
      <c r="S876" s="16">
        <f t="shared" si="81"/>
        <v>90.90564496799999</v>
      </c>
      <c r="T876" s="16">
        <f t="shared" si="83"/>
        <v>84678.027840467606</v>
      </c>
      <c r="U876" s="41">
        <f t="shared" si="82"/>
        <v>8693.267824175824</v>
      </c>
      <c r="V876" s="18">
        <f t="shared" si="84"/>
        <v>91</v>
      </c>
      <c r="W876" s="154">
        <f t="shared" si="85"/>
        <v>930.52777846667698</v>
      </c>
    </row>
    <row r="877" spans="1:23" ht="16" customHeight="1">
      <c r="A877" s="37"/>
      <c r="B877" s="38" t="str">
        <f t="shared" si="80"/>
        <v>91-Nb</v>
      </c>
      <c r="C877" s="39">
        <v>91</v>
      </c>
      <c r="D877" s="40"/>
      <c r="E877" s="39">
        <v>9</v>
      </c>
      <c r="F877" s="39">
        <v>50</v>
      </c>
      <c r="G877" s="39">
        <v>41</v>
      </c>
      <c r="H877" s="39" t="s">
        <v>105</v>
      </c>
      <c r="I877" s="39" t="s">
        <v>39</v>
      </c>
      <c r="J877" s="18">
        <v>-86637.743000000002</v>
      </c>
      <c r="K877" s="18">
        <v>3.21</v>
      </c>
      <c r="L877" s="18">
        <v>789051.62899999996</v>
      </c>
      <c r="M877" s="18">
        <v>3.2120000000000002</v>
      </c>
      <c r="N877" s="39" t="s">
        <v>28</v>
      </c>
      <c r="O877" s="18">
        <v>-4434.1120000000001</v>
      </c>
      <c r="P877" s="18">
        <v>11.403</v>
      </c>
      <c r="Q877" s="18">
        <v>90906990.538000003</v>
      </c>
      <c r="R877" s="18">
        <v>3.4460000000000002</v>
      </c>
      <c r="S877" s="16">
        <f t="shared" si="81"/>
        <v>90.906990538000002</v>
      </c>
      <c r="T877" s="16">
        <f t="shared" si="83"/>
        <v>84679.281230330933</v>
      </c>
      <c r="U877" s="41">
        <f t="shared" si="82"/>
        <v>8670.8970219780222</v>
      </c>
      <c r="V877" s="18">
        <f t="shared" si="84"/>
        <v>91</v>
      </c>
      <c r="W877" s="154">
        <f t="shared" si="85"/>
        <v>930.54155198165859</v>
      </c>
    </row>
    <row r="878" spans="1:23" ht="16" customHeight="1">
      <c r="A878" s="37"/>
      <c r="B878" s="38" t="str">
        <f t="shared" si="80"/>
        <v>91-Mo</v>
      </c>
      <c r="C878" s="39">
        <v>91</v>
      </c>
      <c r="D878" s="40"/>
      <c r="E878" s="39">
        <v>7</v>
      </c>
      <c r="F878" s="39">
        <v>49</v>
      </c>
      <c r="G878" s="39">
        <v>42</v>
      </c>
      <c r="H878" s="39" t="s">
        <v>106</v>
      </c>
      <c r="I878" s="39" t="s">
        <v>69</v>
      </c>
      <c r="J878" s="18">
        <v>-82203.630999999994</v>
      </c>
      <c r="K878" s="18">
        <v>11.161</v>
      </c>
      <c r="L878" s="18">
        <v>783835.16399999999</v>
      </c>
      <c r="M878" s="18">
        <v>11.162000000000001</v>
      </c>
      <c r="N878" s="39" t="s">
        <v>28</v>
      </c>
      <c r="O878" s="18">
        <v>-6220</v>
      </c>
      <c r="P878" s="18">
        <v>200</v>
      </c>
      <c r="Q878" s="18">
        <v>90911750.753999993</v>
      </c>
      <c r="R878" s="18">
        <v>11.981999999999999</v>
      </c>
      <c r="S878" s="16">
        <f t="shared" si="81"/>
        <v>90.911750753999996</v>
      </c>
      <c r="T878" s="16">
        <f t="shared" si="83"/>
        <v>84683.715341140181</v>
      </c>
      <c r="U878" s="41">
        <f t="shared" si="82"/>
        <v>8613.5732307692306</v>
      </c>
      <c r="V878" s="18">
        <f t="shared" si="84"/>
        <v>91</v>
      </c>
      <c r="W878" s="154">
        <f t="shared" si="85"/>
        <v>930.59027847406787</v>
      </c>
    </row>
    <row r="879" spans="1:23" ht="16" customHeight="1">
      <c r="A879" s="37"/>
      <c r="B879" s="38" t="str">
        <f t="shared" si="80"/>
        <v>91-Tc</v>
      </c>
      <c r="C879" s="39">
        <v>91</v>
      </c>
      <c r="D879" s="40"/>
      <c r="E879" s="39">
        <v>5</v>
      </c>
      <c r="F879" s="39">
        <v>48</v>
      </c>
      <c r="G879" s="39">
        <v>43</v>
      </c>
      <c r="H879" s="39" t="s">
        <v>107</v>
      </c>
      <c r="I879" s="39" t="s">
        <v>39</v>
      </c>
      <c r="J879" s="18">
        <v>-75983.630999999994</v>
      </c>
      <c r="K879" s="18">
        <v>200.31100000000001</v>
      </c>
      <c r="L879" s="18">
        <v>776832.81</v>
      </c>
      <c r="M879" s="18">
        <v>200.31100000000001</v>
      </c>
      <c r="N879" s="39" t="s">
        <v>28</v>
      </c>
      <c r="O879" s="18">
        <v>-7404.6629999999996</v>
      </c>
      <c r="P879" s="18">
        <v>538.66200000000003</v>
      </c>
      <c r="Q879" s="18">
        <v>90918428.200000003</v>
      </c>
      <c r="R879" s="18">
        <v>215.04300000000001</v>
      </c>
      <c r="S879" s="16">
        <f t="shared" si="81"/>
        <v>90.918428200000008</v>
      </c>
      <c r="T879" s="16">
        <f t="shared" si="83"/>
        <v>84689.935339452626</v>
      </c>
      <c r="U879" s="41">
        <f t="shared" si="82"/>
        <v>8536.6242857142861</v>
      </c>
      <c r="V879" s="18">
        <f t="shared" si="84"/>
        <v>91</v>
      </c>
      <c r="W879" s="154">
        <f t="shared" si="85"/>
        <v>930.658630103875</v>
      </c>
    </row>
    <row r="880" spans="1:23" ht="16" customHeight="1">
      <c r="A880" s="37"/>
      <c r="B880" s="38" t="str">
        <f t="shared" si="80"/>
        <v>91-Ru</v>
      </c>
      <c r="C880" s="39">
        <v>91</v>
      </c>
      <c r="D880" s="40"/>
      <c r="E880" s="39">
        <v>3</v>
      </c>
      <c r="F880" s="39">
        <v>47</v>
      </c>
      <c r="G880" s="39">
        <v>44</v>
      </c>
      <c r="H880" s="39" t="s">
        <v>108</v>
      </c>
      <c r="I880" s="39" t="s">
        <v>97</v>
      </c>
      <c r="J880" s="18">
        <v>-68578.968999999997</v>
      </c>
      <c r="K880" s="18">
        <v>500.03699999999998</v>
      </c>
      <c r="L880" s="18">
        <v>768645.79399999999</v>
      </c>
      <c r="M880" s="18">
        <v>500.03699999999998</v>
      </c>
      <c r="N880" s="39" t="s">
        <v>28</v>
      </c>
      <c r="O880" s="18">
        <v>-9476</v>
      </c>
      <c r="P880" s="18">
        <v>641</v>
      </c>
      <c r="Q880" s="18">
        <v>90926377.434</v>
      </c>
      <c r="R880" s="18">
        <v>536.81200000000001</v>
      </c>
      <c r="S880" s="16">
        <f t="shared" si="81"/>
        <v>90.926377434000003</v>
      </c>
      <c r="T880" s="16">
        <f t="shared" si="83"/>
        <v>84697.34000016647</v>
      </c>
      <c r="U880" s="41">
        <f t="shared" si="82"/>
        <v>8446.6570769230766</v>
      </c>
      <c r="V880" s="18">
        <f t="shared" si="84"/>
        <v>91</v>
      </c>
      <c r="W880" s="154">
        <f t="shared" si="85"/>
        <v>930.74000000182934</v>
      </c>
    </row>
    <row r="881" spans="1:23" ht="16" customHeight="1">
      <c r="A881" s="37"/>
      <c r="B881" s="38" t="str">
        <f t="shared" si="80"/>
        <v>91-Rh</v>
      </c>
      <c r="C881" s="39">
        <v>91</v>
      </c>
      <c r="D881" s="40"/>
      <c r="E881" s="39">
        <v>1</v>
      </c>
      <c r="F881" s="39">
        <v>46</v>
      </c>
      <c r="G881" s="39">
        <v>45</v>
      </c>
      <c r="H881" s="39" t="s">
        <v>109</v>
      </c>
      <c r="I881" s="39" t="s">
        <v>37</v>
      </c>
      <c r="J881" s="18">
        <v>-59103</v>
      </c>
      <c r="K881" s="18">
        <v>401</v>
      </c>
      <c r="L881" s="18">
        <v>758388</v>
      </c>
      <c r="M881" s="18">
        <v>401</v>
      </c>
      <c r="N881" s="39" t="s">
        <v>28</v>
      </c>
      <c r="O881" s="18">
        <v>-12044</v>
      </c>
      <c r="P881" s="18">
        <v>718</v>
      </c>
      <c r="Q881" s="18">
        <v>90936550</v>
      </c>
      <c r="R881" s="18">
        <v>430</v>
      </c>
      <c r="S881" s="16">
        <f t="shared" si="81"/>
        <v>90.936549999999997</v>
      </c>
      <c r="T881" s="16">
        <f t="shared" si="83"/>
        <v>84706.815680442</v>
      </c>
      <c r="U881" s="41">
        <f t="shared" si="82"/>
        <v>8333.9340659340651</v>
      </c>
      <c r="V881" s="18">
        <f t="shared" si="84"/>
        <v>91</v>
      </c>
      <c r="W881" s="154">
        <f t="shared" si="85"/>
        <v>930.84412835650551</v>
      </c>
    </row>
    <row r="882" spans="1:23" ht="16" customHeight="1">
      <c r="A882" s="37"/>
      <c r="B882" s="38" t="str">
        <f t="shared" si="80"/>
        <v>91-Pd</v>
      </c>
      <c r="C882" s="39">
        <v>91</v>
      </c>
      <c r="D882" s="40"/>
      <c r="E882" s="39">
        <v>-1</v>
      </c>
      <c r="F882" s="39">
        <v>45</v>
      </c>
      <c r="G882" s="39">
        <v>46</v>
      </c>
      <c r="H882" s="39" t="s">
        <v>110</v>
      </c>
      <c r="I882" s="39" t="s">
        <v>37</v>
      </c>
      <c r="J882" s="18">
        <v>-47059</v>
      </c>
      <c r="K882" s="18">
        <v>596</v>
      </c>
      <c r="L882" s="18">
        <v>745561</v>
      </c>
      <c r="M882" s="18">
        <v>596</v>
      </c>
      <c r="N882" s="39" t="s">
        <v>28</v>
      </c>
      <c r="O882" s="18" t="s">
        <v>30</v>
      </c>
      <c r="P882" s="42"/>
      <c r="Q882" s="18">
        <v>90949480</v>
      </c>
      <c r="R882" s="18">
        <v>640</v>
      </c>
      <c r="S882" s="16">
        <f t="shared" si="81"/>
        <v>90.949479999999994</v>
      </c>
      <c r="T882" s="16">
        <f t="shared" si="83"/>
        <v>84718.859892881854</v>
      </c>
      <c r="U882" s="41">
        <f t="shared" si="82"/>
        <v>8192.9780219780223</v>
      </c>
      <c r="V882" s="18">
        <f t="shared" si="84"/>
        <v>91</v>
      </c>
      <c r="W882" s="154">
        <f t="shared" si="85"/>
        <v>930.97648233936104</v>
      </c>
    </row>
    <row r="883" spans="1:23" ht="16" customHeight="1">
      <c r="A883" s="37"/>
      <c r="B883" s="38" t="str">
        <f t="shared" si="80"/>
        <v>92-Se</v>
      </c>
      <c r="C883" s="39">
        <v>92</v>
      </c>
      <c r="D883" s="39">
        <v>0</v>
      </c>
      <c r="E883" s="39">
        <v>24</v>
      </c>
      <c r="F883" s="39">
        <v>58</v>
      </c>
      <c r="G883" s="39">
        <v>34</v>
      </c>
      <c r="H883" s="39" t="s">
        <v>98</v>
      </c>
      <c r="I883" s="39" t="s">
        <v>37</v>
      </c>
      <c r="J883" s="18">
        <v>-47199</v>
      </c>
      <c r="K883" s="18">
        <v>596</v>
      </c>
      <c r="L883" s="18">
        <v>763160</v>
      </c>
      <c r="M883" s="18">
        <v>596</v>
      </c>
      <c r="N883" s="39" t="s">
        <v>28</v>
      </c>
      <c r="O883" s="18">
        <v>9385</v>
      </c>
      <c r="P883" s="18">
        <v>598</v>
      </c>
      <c r="Q883" s="18">
        <v>91949330</v>
      </c>
      <c r="R883" s="18">
        <v>640</v>
      </c>
      <c r="S883" s="16">
        <f t="shared" si="81"/>
        <v>91.949330000000003</v>
      </c>
      <c r="T883" s="16">
        <f t="shared" si="83"/>
        <v>85650.213783678133</v>
      </c>
      <c r="U883" s="41">
        <f t="shared" si="82"/>
        <v>8295.217391304348</v>
      </c>
      <c r="V883" s="18">
        <f t="shared" si="84"/>
        <v>92</v>
      </c>
      <c r="W883" s="154">
        <f t="shared" si="85"/>
        <v>930.98058460519712</v>
      </c>
    </row>
    <row r="884" spans="1:23" ht="16" customHeight="1">
      <c r="A884" s="37"/>
      <c r="B884" s="38" t="str">
        <f t="shared" si="80"/>
        <v>92-Br</v>
      </c>
      <c r="C884" s="39">
        <v>92</v>
      </c>
      <c r="D884" s="40"/>
      <c r="E884" s="39">
        <v>22</v>
      </c>
      <c r="F884" s="39">
        <v>57</v>
      </c>
      <c r="G884" s="39">
        <v>35</v>
      </c>
      <c r="H884" s="39" t="s">
        <v>99</v>
      </c>
      <c r="I884" s="39" t="s">
        <v>40</v>
      </c>
      <c r="J884" s="18">
        <v>-56583.353999999999</v>
      </c>
      <c r="K884" s="18">
        <v>49.673999999999999</v>
      </c>
      <c r="L884" s="18">
        <v>771762.68299999996</v>
      </c>
      <c r="M884" s="18">
        <v>49.673999999999999</v>
      </c>
      <c r="N884" s="39" t="s">
        <v>28</v>
      </c>
      <c r="O884" s="18">
        <v>12204.904</v>
      </c>
      <c r="P884" s="18">
        <v>48.192</v>
      </c>
      <c r="Q884" s="18">
        <v>91939255.258000001</v>
      </c>
      <c r="R884" s="18">
        <v>53.326999999999998</v>
      </c>
      <c r="S884" s="16">
        <f t="shared" si="81"/>
        <v>91.939255258000003</v>
      </c>
      <c r="T884" s="16">
        <f t="shared" si="83"/>
        <v>85640.829225833993</v>
      </c>
      <c r="U884" s="41">
        <f t="shared" si="82"/>
        <v>8388.7248152173906</v>
      </c>
      <c r="V884" s="18">
        <f t="shared" si="84"/>
        <v>92</v>
      </c>
      <c r="W884" s="154">
        <f t="shared" si="85"/>
        <v>930.87857854167385</v>
      </c>
    </row>
    <row r="885" spans="1:23" ht="16" customHeight="1">
      <c r="A885" s="37"/>
      <c r="B885" s="38" t="str">
        <f t="shared" si="80"/>
        <v>92-Kr</v>
      </c>
      <c r="C885" s="39">
        <v>92</v>
      </c>
      <c r="D885" s="40"/>
      <c r="E885" s="39">
        <v>20</v>
      </c>
      <c r="F885" s="39">
        <v>56</v>
      </c>
      <c r="G885" s="39">
        <v>36</v>
      </c>
      <c r="H885" s="39" t="s">
        <v>100</v>
      </c>
      <c r="I885" s="39" t="s">
        <v>40</v>
      </c>
      <c r="J885" s="18">
        <v>-68788.258000000002</v>
      </c>
      <c r="K885" s="18">
        <v>12.045</v>
      </c>
      <c r="L885" s="18">
        <v>783185.23400000005</v>
      </c>
      <c r="M885" s="18">
        <v>12.045</v>
      </c>
      <c r="N885" s="39" t="s">
        <v>28</v>
      </c>
      <c r="O885" s="18">
        <v>5987</v>
      </c>
      <c r="P885" s="18">
        <v>10</v>
      </c>
      <c r="Q885" s="18">
        <v>91926152.752000004</v>
      </c>
      <c r="R885" s="18">
        <v>12.93</v>
      </c>
      <c r="S885" s="16">
        <f t="shared" si="81"/>
        <v>91.926152752000007</v>
      </c>
      <c r="T885" s="16">
        <f t="shared" si="83"/>
        <v>85628.624325156605</v>
      </c>
      <c r="U885" s="41">
        <f t="shared" si="82"/>
        <v>8512.88297826087</v>
      </c>
      <c r="V885" s="18">
        <f t="shared" si="84"/>
        <v>92</v>
      </c>
      <c r="W885" s="154">
        <f t="shared" si="85"/>
        <v>930.74591657778922</v>
      </c>
    </row>
    <row r="886" spans="1:23" ht="16" customHeight="1">
      <c r="A886" s="37"/>
      <c r="B886" s="38" t="str">
        <f t="shared" si="80"/>
        <v>92-Rb</v>
      </c>
      <c r="C886" s="39">
        <v>92</v>
      </c>
      <c r="D886" s="40"/>
      <c r="E886" s="39">
        <v>18</v>
      </c>
      <c r="F886" s="39">
        <v>55</v>
      </c>
      <c r="G886" s="39">
        <v>37</v>
      </c>
      <c r="H886" s="39" t="s">
        <v>101</v>
      </c>
      <c r="I886" s="40"/>
      <c r="J886" s="18">
        <v>-74775.258000000002</v>
      </c>
      <c r="K886" s="18">
        <v>6.7140000000000004</v>
      </c>
      <c r="L886" s="18">
        <v>788389.88</v>
      </c>
      <c r="M886" s="18">
        <v>6.7149999999999999</v>
      </c>
      <c r="N886" s="39" t="s">
        <v>28</v>
      </c>
      <c r="O886" s="18">
        <v>8099.8490000000002</v>
      </c>
      <c r="P886" s="18">
        <v>7.3120000000000003</v>
      </c>
      <c r="Q886" s="18">
        <v>91919725.442000002</v>
      </c>
      <c r="R886" s="18">
        <v>7.2069999999999999</v>
      </c>
      <c r="S886" s="16">
        <f t="shared" si="81"/>
        <v>91.919725442000001</v>
      </c>
      <c r="T886" s="16">
        <f t="shared" si="83"/>
        <v>85622.637326931013</v>
      </c>
      <c r="U886" s="41">
        <f t="shared" si="82"/>
        <v>8569.4552173913053</v>
      </c>
      <c r="V886" s="18">
        <f t="shared" si="84"/>
        <v>92</v>
      </c>
      <c r="W886" s="154">
        <f t="shared" si="85"/>
        <v>930.68084051011976</v>
      </c>
    </row>
    <row r="887" spans="1:23" ht="16" customHeight="1">
      <c r="A887" s="37"/>
      <c r="B887" s="38" t="str">
        <f t="shared" si="80"/>
        <v>92-Sr</v>
      </c>
      <c r="C887" s="39">
        <v>92</v>
      </c>
      <c r="D887" s="40"/>
      <c r="E887" s="39">
        <v>16</v>
      </c>
      <c r="F887" s="39">
        <v>54</v>
      </c>
      <c r="G887" s="39">
        <v>38</v>
      </c>
      <c r="H887" s="39" t="s">
        <v>102</v>
      </c>
      <c r="I887" s="40"/>
      <c r="J887" s="18">
        <v>-82875.106</v>
      </c>
      <c r="K887" s="18">
        <v>6.8049999999999997</v>
      </c>
      <c r="L887" s="18">
        <v>795707.375</v>
      </c>
      <c r="M887" s="18">
        <v>6.806</v>
      </c>
      <c r="N887" s="39" t="s">
        <v>28</v>
      </c>
      <c r="O887" s="18">
        <v>1940.3610000000001</v>
      </c>
      <c r="P887" s="18">
        <v>10.055999999999999</v>
      </c>
      <c r="Q887" s="18">
        <v>91911029.894999996</v>
      </c>
      <c r="R887" s="18">
        <v>7.3049999999999997</v>
      </c>
      <c r="S887" s="16">
        <f t="shared" si="81"/>
        <v>91.911029894999999</v>
      </c>
      <c r="T887" s="16">
        <f t="shared" si="83"/>
        <v>85614.53748042298</v>
      </c>
      <c r="U887" s="41">
        <f t="shared" si="82"/>
        <v>8648.9932065217399</v>
      </c>
      <c r="V887" s="18">
        <f t="shared" si="84"/>
        <v>92</v>
      </c>
      <c r="W887" s="154">
        <f t="shared" si="85"/>
        <v>930.59279870024977</v>
      </c>
    </row>
    <row r="888" spans="1:23" ht="16" customHeight="1">
      <c r="A888" s="37"/>
      <c r="B888" s="38" t="str">
        <f t="shared" si="80"/>
        <v>92-Y</v>
      </c>
      <c r="C888" s="39">
        <v>92</v>
      </c>
      <c r="D888" s="40"/>
      <c r="E888" s="39">
        <v>14</v>
      </c>
      <c r="F888" s="39">
        <v>53</v>
      </c>
      <c r="G888" s="39">
        <v>39</v>
      </c>
      <c r="H888" s="39" t="s">
        <v>103</v>
      </c>
      <c r="I888" s="40"/>
      <c r="J888" s="18">
        <v>-84815.467000000004</v>
      </c>
      <c r="K888" s="18">
        <v>9.3379999999999992</v>
      </c>
      <c r="L888" s="18">
        <v>796865.38300000003</v>
      </c>
      <c r="M888" s="18">
        <v>9.3390000000000004</v>
      </c>
      <c r="N888" s="39" t="s">
        <v>28</v>
      </c>
      <c r="O888" s="18">
        <v>3639.0920000000001</v>
      </c>
      <c r="P888" s="18">
        <v>9.1950000000000003</v>
      </c>
      <c r="Q888" s="18">
        <v>91908946.832000002</v>
      </c>
      <c r="R888" s="18">
        <v>10.025</v>
      </c>
      <c r="S888" s="16">
        <f t="shared" si="81"/>
        <v>91.908946831999998</v>
      </c>
      <c r="T888" s="16">
        <f t="shared" si="83"/>
        <v>85612.597120539183</v>
      </c>
      <c r="U888" s="41">
        <f t="shared" si="82"/>
        <v>8661.5802500000009</v>
      </c>
      <c r="V888" s="18">
        <f t="shared" si="84"/>
        <v>92</v>
      </c>
      <c r="W888" s="154">
        <f t="shared" si="85"/>
        <v>930.57170783194761</v>
      </c>
    </row>
    <row r="889" spans="1:23" ht="16" customHeight="1">
      <c r="A889" s="37"/>
      <c r="B889" s="38" t="str">
        <f t="shared" si="80"/>
        <v>92-Zr</v>
      </c>
      <c r="C889" s="39">
        <v>92</v>
      </c>
      <c r="D889" s="40"/>
      <c r="E889" s="39">
        <v>12</v>
      </c>
      <c r="F889" s="39">
        <v>52</v>
      </c>
      <c r="G889" s="39">
        <v>40</v>
      </c>
      <c r="H889" s="39" t="s">
        <v>104</v>
      </c>
      <c r="I889" s="40"/>
      <c r="J889" s="18">
        <v>-88454.558999999994</v>
      </c>
      <c r="K889" s="18">
        <v>2.149</v>
      </c>
      <c r="L889" s="18">
        <v>799722.12100000004</v>
      </c>
      <c r="M889" s="18">
        <v>2.1520000000000001</v>
      </c>
      <c r="N889" s="39" t="s">
        <v>28</v>
      </c>
      <c r="O889" s="18">
        <v>-2005.607</v>
      </c>
      <c r="P889" s="18">
        <v>1.794</v>
      </c>
      <c r="Q889" s="18">
        <v>91905040.106000006</v>
      </c>
      <c r="R889" s="18">
        <v>2.3069999999999999</v>
      </c>
      <c r="S889" s="16">
        <f t="shared" si="81"/>
        <v>91.905040106000001</v>
      </c>
      <c r="T889" s="16">
        <f t="shared" si="83"/>
        <v>85608.958030215261</v>
      </c>
      <c r="U889" s="41">
        <f t="shared" si="82"/>
        <v>8692.6317500000005</v>
      </c>
      <c r="V889" s="18">
        <f t="shared" si="84"/>
        <v>92</v>
      </c>
      <c r="W889" s="154">
        <f t="shared" si="85"/>
        <v>930.53215250233984</v>
      </c>
    </row>
    <row r="890" spans="1:23" ht="16" customHeight="1">
      <c r="A890" s="37"/>
      <c r="B890" s="38" t="str">
        <f t="shared" si="80"/>
        <v>92-Nb</v>
      </c>
      <c r="C890" s="39">
        <v>92</v>
      </c>
      <c r="D890" s="40"/>
      <c r="E890" s="39">
        <v>10</v>
      </c>
      <c r="F890" s="39">
        <v>51</v>
      </c>
      <c r="G890" s="39">
        <v>41</v>
      </c>
      <c r="H890" s="39" t="s">
        <v>105</v>
      </c>
      <c r="I890" s="40"/>
      <c r="J890" s="18">
        <v>-86448.952000000005</v>
      </c>
      <c r="K890" s="18">
        <v>2.6659999999999999</v>
      </c>
      <c r="L890" s="18">
        <v>796934.16</v>
      </c>
      <c r="M890" s="18">
        <v>2.669</v>
      </c>
      <c r="N890" s="39" t="s">
        <v>28</v>
      </c>
      <c r="O890" s="18">
        <v>356.51400000000001</v>
      </c>
      <c r="P890" s="18">
        <v>3.9529999999999998</v>
      </c>
      <c r="Q890" s="18">
        <v>91907193.214000002</v>
      </c>
      <c r="R890" s="18">
        <v>2.8620000000000001</v>
      </c>
      <c r="S890" s="16">
        <f t="shared" si="81"/>
        <v>91.907193214000003</v>
      </c>
      <c r="T890" s="16">
        <f t="shared" si="83"/>
        <v>85610.963636569315</v>
      </c>
      <c r="U890" s="41">
        <f t="shared" si="82"/>
        <v>8662.3278260869574</v>
      </c>
      <c r="V890" s="18">
        <f t="shared" si="84"/>
        <v>92</v>
      </c>
      <c r="W890" s="154">
        <f t="shared" si="85"/>
        <v>930.5539525714056</v>
      </c>
    </row>
    <row r="891" spans="1:23" ht="16" customHeight="1">
      <c r="A891" s="37"/>
      <c r="B891" s="38" t="str">
        <f t="shared" si="80"/>
        <v>92-Mo</v>
      </c>
      <c r="C891" s="39">
        <v>92</v>
      </c>
      <c r="D891" s="40"/>
      <c r="E891" s="39">
        <v>8</v>
      </c>
      <c r="F891" s="39">
        <v>50</v>
      </c>
      <c r="G891" s="39">
        <v>42</v>
      </c>
      <c r="H891" s="39" t="s">
        <v>106</v>
      </c>
      <c r="I891" s="40"/>
      <c r="J891" s="18">
        <v>-86805.466</v>
      </c>
      <c r="K891" s="18">
        <v>3.7440000000000002</v>
      </c>
      <c r="L891" s="18">
        <v>796508.321</v>
      </c>
      <c r="M891" s="18">
        <v>3.746</v>
      </c>
      <c r="N891" s="39" t="s">
        <v>28</v>
      </c>
      <c r="O891" s="18">
        <v>-7870.3540000000003</v>
      </c>
      <c r="P891" s="18">
        <v>25.725000000000001</v>
      </c>
      <c r="Q891" s="18">
        <v>91906810.480000004</v>
      </c>
      <c r="R891" s="18">
        <v>4.0199999999999996</v>
      </c>
      <c r="S891" s="16">
        <f t="shared" si="81"/>
        <v>91.906810480000004</v>
      </c>
      <c r="T891" s="16">
        <f t="shared" si="83"/>
        <v>85610.607122292131</v>
      </c>
      <c r="U891" s="41">
        <f t="shared" si="82"/>
        <v>8657.699141304347</v>
      </c>
      <c r="V891" s="18">
        <f t="shared" si="84"/>
        <v>92</v>
      </c>
      <c r="W891" s="154">
        <f t="shared" si="85"/>
        <v>930.55007741621887</v>
      </c>
    </row>
    <row r="892" spans="1:23" ht="16" customHeight="1">
      <c r="A892" s="37"/>
      <c r="B892" s="38" t="str">
        <f t="shared" si="80"/>
        <v>92-Tc</v>
      </c>
      <c r="C892" s="39">
        <v>92</v>
      </c>
      <c r="D892" s="40"/>
      <c r="E892" s="39">
        <v>6</v>
      </c>
      <c r="F892" s="39">
        <v>49</v>
      </c>
      <c r="G892" s="39">
        <v>43</v>
      </c>
      <c r="H892" s="39" t="s">
        <v>107</v>
      </c>
      <c r="I892" s="39" t="s">
        <v>39</v>
      </c>
      <c r="J892" s="18">
        <v>-78935.111000000004</v>
      </c>
      <c r="K892" s="18">
        <v>25.995999999999999</v>
      </c>
      <c r="L892" s="18">
        <v>787855.61300000001</v>
      </c>
      <c r="M892" s="18">
        <v>25.995999999999999</v>
      </c>
      <c r="N892" s="39" t="s">
        <v>28</v>
      </c>
      <c r="O892" s="18">
        <v>-4527</v>
      </c>
      <c r="P892" s="18">
        <v>299</v>
      </c>
      <c r="Q892" s="18">
        <v>91915259.655000001</v>
      </c>
      <c r="R892" s="18">
        <v>27.908000000000001</v>
      </c>
      <c r="S892" s="16">
        <f t="shared" si="81"/>
        <v>91.915259655</v>
      </c>
      <c r="T892" s="16">
        <f t="shared" si="83"/>
        <v>85618.477474855288</v>
      </c>
      <c r="U892" s="41">
        <f t="shared" si="82"/>
        <v>8563.6479673913036</v>
      </c>
      <c r="V892" s="18">
        <f t="shared" si="84"/>
        <v>92</v>
      </c>
      <c r="W892" s="154">
        <f t="shared" si="85"/>
        <v>930.63562472668787</v>
      </c>
    </row>
    <row r="893" spans="1:23" ht="16" customHeight="1">
      <c r="A893" s="37"/>
      <c r="B893" s="38" t="str">
        <f t="shared" si="80"/>
        <v>92-Ru</v>
      </c>
      <c r="C893" s="39">
        <v>92</v>
      </c>
      <c r="D893" s="40"/>
      <c r="E893" s="39">
        <v>4</v>
      </c>
      <c r="F893" s="39">
        <v>48</v>
      </c>
      <c r="G893" s="39">
        <v>44</v>
      </c>
      <c r="H893" s="39" t="s">
        <v>108</v>
      </c>
      <c r="I893" s="39" t="s">
        <v>37</v>
      </c>
      <c r="J893" s="18">
        <v>-74408</v>
      </c>
      <c r="K893" s="18">
        <v>298</v>
      </c>
      <c r="L893" s="18">
        <v>782546</v>
      </c>
      <c r="M893" s="18">
        <v>298</v>
      </c>
      <c r="N893" s="39" t="s">
        <v>28</v>
      </c>
      <c r="O893" s="18">
        <v>-11048</v>
      </c>
      <c r="P893" s="18">
        <v>499</v>
      </c>
      <c r="Q893" s="18">
        <v>91920120</v>
      </c>
      <c r="R893" s="18">
        <v>320</v>
      </c>
      <c r="S893" s="16">
        <f t="shared" si="81"/>
        <v>91.920119999999997</v>
      </c>
      <c r="T893" s="16">
        <f t="shared" si="83"/>
        <v>85623.004855188701</v>
      </c>
      <c r="U893" s="41">
        <f t="shared" si="82"/>
        <v>8505.934782608696</v>
      </c>
      <c r="V893" s="18">
        <f t="shared" si="84"/>
        <v>92</v>
      </c>
      <c r="W893" s="154">
        <f t="shared" si="85"/>
        <v>930.68483538248586</v>
      </c>
    </row>
    <row r="894" spans="1:23" ht="16" customHeight="1">
      <c r="A894" s="37"/>
      <c r="B894" s="38" t="str">
        <f t="shared" si="80"/>
        <v>92-Rh</v>
      </c>
      <c r="C894" s="39">
        <v>92</v>
      </c>
      <c r="D894" s="40"/>
      <c r="E894" s="39">
        <v>2</v>
      </c>
      <c r="F894" s="39">
        <v>47</v>
      </c>
      <c r="G894" s="39">
        <v>45</v>
      </c>
      <c r="H894" s="39" t="s">
        <v>109</v>
      </c>
      <c r="I894" s="39" t="s">
        <v>37</v>
      </c>
      <c r="J894" s="18">
        <v>-63360</v>
      </c>
      <c r="K894" s="18">
        <v>401</v>
      </c>
      <c r="L894" s="18">
        <v>770716</v>
      </c>
      <c r="M894" s="18">
        <v>401</v>
      </c>
      <c r="N894" s="39" t="s">
        <v>28</v>
      </c>
      <c r="O894" s="18">
        <v>-7862</v>
      </c>
      <c r="P894" s="18">
        <v>643</v>
      </c>
      <c r="Q894" s="18">
        <v>91931980</v>
      </c>
      <c r="R894" s="18">
        <v>430</v>
      </c>
      <c r="S894" s="16">
        <f t="shared" si="81"/>
        <v>91.931979999999996</v>
      </c>
      <c r="T894" s="16">
        <f t="shared" si="83"/>
        <v>85634.052369460682</v>
      </c>
      <c r="U894" s="41">
        <f t="shared" si="82"/>
        <v>8377.347826086956</v>
      </c>
      <c r="V894" s="18">
        <f t="shared" si="84"/>
        <v>92</v>
      </c>
      <c r="W894" s="154">
        <f t="shared" si="85"/>
        <v>930.80491705935526</v>
      </c>
    </row>
    <row r="895" spans="1:23" ht="16" customHeight="1">
      <c r="A895" s="37"/>
      <c r="B895" s="38" t="str">
        <f t="shared" si="80"/>
        <v>92-Pd</v>
      </c>
      <c r="C895" s="39">
        <v>92</v>
      </c>
      <c r="D895" s="40"/>
      <c r="E895" s="39">
        <v>0</v>
      </c>
      <c r="F895" s="39">
        <v>46</v>
      </c>
      <c r="G895" s="39">
        <v>46</v>
      </c>
      <c r="H895" s="39" t="s">
        <v>110</v>
      </c>
      <c r="I895" s="39" t="s">
        <v>37</v>
      </c>
      <c r="J895" s="18">
        <v>-55498</v>
      </c>
      <c r="K895" s="18">
        <v>503</v>
      </c>
      <c r="L895" s="18">
        <v>762072</v>
      </c>
      <c r="M895" s="18">
        <v>503</v>
      </c>
      <c r="N895" s="39" t="s">
        <v>28</v>
      </c>
      <c r="O895" s="18" t="s">
        <v>30</v>
      </c>
      <c r="P895" s="42"/>
      <c r="Q895" s="18">
        <v>91940420</v>
      </c>
      <c r="R895" s="18">
        <v>540</v>
      </c>
      <c r="S895" s="16">
        <f t="shared" si="81"/>
        <v>91.940420000000003</v>
      </c>
      <c r="T895" s="16">
        <f t="shared" si="83"/>
        <v>85641.914175569924</v>
      </c>
      <c r="U895" s="41">
        <f t="shared" si="82"/>
        <v>8283.391304347826</v>
      </c>
      <c r="V895" s="18">
        <f t="shared" si="84"/>
        <v>92</v>
      </c>
      <c r="W895" s="154">
        <f t="shared" si="85"/>
        <v>930.89037147358613</v>
      </c>
    </row>
    <row r="896" spans="1:23" ht="16" customHeight="1">
      <c r="A896" s="37"/>
      <c r="B896" s="38" t="str">
        <f t="shared" si="80"/>
        <v>93-Br</v>
      </c>
      <c r="C896" s="39">
        <v>93</v>
      </c>
      <c r="D896" s="39">
        <v>0</v>
      </c>
      <c r="E896" s="39">
        <v>23</v>
      </c>
      <c r="F896" s="39">
        <v>58</v>
      </c>
      <c r="G896" s="39">
        <v>35</v>
      </c>
      <c r="H896" s="39" t="s">
        <v>99</v>
      </c>
      <c r="I896" s="39" t="s">
        <v>37</v>
      </c>
      <c r="J896" s="18">
        <v>-53002</v>
      </c>
      <c r="K896" s="18">
        <v>298</v>
      </c>
      <c r="L896" s="18">
        <v>776253</v>
      </c>
      <c r="M896" s="18">
        <v>298</v>
      </c>
      <c r="N896" s="39" t="s">
        <v>28</v>
      </c>
      <c r="O896" s="18">
        <v>11024</v>
      </c>
      <c r="P896" s="18">
        <v>314</v>
      </c>
      <c r="Q896" s="18">
        <v>92943100</v>
      </c>
      <c r="R896" s="18">
        <v>320</v>
      </c>
      <c r="S896" s="16">
        <f t="shared" si="81"/>
        <v>92.943100000000001</v>
      </c>
      <c r="T896" s="16">
        <f t="shared" si="83"/>
        <v>86575.904193296185</v>
      </c>
      <c r="U896" s="41">
        <f t="shared" si="82"/>
        <v>8346.8064516129034</v>
      </c>
      <c r="V896" s="18">
        <f t="shared" si="84"/>
        <v>93</v>
      </c>
      <c r="W896" s="154">
        <f t="shared" si="85"/>
        <v>930.92370100318476</v>
      </c>
    </row>
    <row r="897" spans="1:23" ht="16" customHeight="1">
      <c r="A897" s="37"/>
      <c r="B897" s="38" t="str">
        <f t="shared" si="80"/>
        <v>93-Kr</v>
      </c>
      <c r="C897" s="39">
        <v>93</v>
      </c>
      <c r="D897" s="40"/>
      <c r="E897" s="39">
        <v>21</v>
      </c>
      <c r="F897" s="39">
        <v>57</v>
      </c>
      <c r="G897" s="39">
        <v>36</v>
      </c>
      <c r="H897" s="39" t="s">
        <v>100</v>
      </c>
      <c r="I897" s="39" t="s">
        <v>40</v>
      </c>
      <c r="J897" s="18">
        <v>-64026.000999999997</v>
      </c>
      <c r="K897" s="18">
        <v>100.29600000000001</v>
      </c>
      <c r="L897" s="18">
        <v>786494.3</v>
      </c>
      <c r="M897" s="18">
        <v>100.297</v>
      </c>
      <c r="N897" s="39" t="s">
        <v>28</v>
      </c>
      <c r="O897" s="18">
        <v>8600</v>
      </c>
      <c r="P897" s="18">
        <v>100</v>
      </c>
      <c r="Q897" s="18">
        <v>92931265.246000007</v>
      </c>
      <c r="R897" s="18">
        <v>107.673</v>
      </c>
      <c r="S897" s="16">
        <f t="shared" si="81"/>
        <v>92.931265246000009</v>
      </c>
      <c r="T897" s="16">
        <f t="shared" si="83"/>
        <v>86564.880195512014</v>
      </c>
      <c r="U897" s="41">
        <f t="shared" si="82"/>
        <v>8456.9279569892478</v>
      </c>
      <c r="V897" s="18">
        <f t="shared" si="84"/>
        <v>93</v>
      </c>
      <c r="W897" s="154">
        <f t="shared" si="85"/>
        <v>930.80516339260225</v>
      </c>
    </row>
    <row r="898" spans="1:23" ht="16" customHeight="1">
      <c r="A898" s="37"/>
      <c r="B898" s="38" t="str">
        <f t="shared" si="80"/>
        <v>93-Rb</v>
      </c>
      <c r="C898" s="39">
        <v>93</v>
      </c>
      <c r="D898" s="40"/>
      <c r="E898" s="39">
        <v>19</v>
      </c>
      <c r="F898" s="39">
        <v>56</v>
      </c>
      <c r="G898" s="39">
        <v>37</v>
      </c>
      <c r="H898" s="39" t="s">
        <v>101</v>
      </c>
      <c r="I898" s="40"/>
      <c r="J898" s="18">
        <v>-72626.001000000004</v>
      </c>
      <c r="K898" s="18">
        <v>7.7050000000000001</v>
      </c>
      <c r="L898" s="18">
        <v>794311.946</v>
      </c>
      <c r="M898" s="18">
        <v>7.7069999999999999</v>
      </c>
      <c r="N898" s="39" t="s">
        <v>28</v>
      </c>
      <c r="O898" s="18">
        <v>7461.5969999999998</v>
      </c>
      <c r="P898" s="18">
        <v>8.6769999999999996</v>
      </c>
      <c r="Q898" s="18">
        <v>92922032.765000001</v>
      </c>
      <c r="R898" s="18">
        <v>8.2720000000000002</v>
      </c>
      <c r="S898" s="16">
        <f t="shared" si="81"/>
        <v>92.922032764999997</v>
      </c>
      <c r="T898" s="16">
        <f t="shared" si="83"/>
        <v>86556.280198411376</v>
      </c>
      <c r="U898" s="41">
        <f t="shared" si="82"/>
        <v>8540.9886666666662</v>
      </c>
      <c r="V898" s="18">
        <f t="shared" si="84"/>
        <v>93</v>
      </c>
      <c r="W898" s="154">
        <f t="shared" si="85"/>
        <v>930.71269030549865</v>
      </c>
    </row>
    <row r="899" spans="1:23" ht="16" customHeight="1">
      <c r="A899" s="37"/>
      <c r="B899" s="38" t="str">
        <f t="shared" si="80"/>
        <v>93-Sr</v>
      </c>
      <c r="C899" s="39">
        <v>93</v>
      </c>
      <c r="D899" s="40"/>
      <c r="E899" s="39">
        <v>17</v>
      </c>
      <c r="F899" s="39">
        <v>55</v>
      </c>
      <c r="G899" s="39">
        <v>38</v>
      </c>
      <c r="H899" s="39" t="s">
        <v>102</v>
      </c>
      <c r="I899" s="40"/>
      <c r="J899" s="18">
        <v>-80087.597999999998</v>
      </c>
      <c r="K899" s="18">
        <v>7.8559999999999999</v>
      </c>
      <c r="L899" s="18">
        <v>800991.18900000001</v>
      </c>
      <c r="M899" s="18">
        <v>7.8570000000000002</v>
      </c>
      <c r="N899" s="39" t="s">
        <v>28</v>
      </c>
      <c r="O899" s="18">
        <v>4136.6040000000003</v>
      </c>
      <c r="P899" s="18">
        <v>11.811999999999999</v>
      </c>
      <c r="Q899" s="18">
        <v>92914022.409999996</v>
      </c>
      <c r="R899" s="18">
        <v>8.4339999999999993</v>
      </c>
      <c r="S899" s="16">
        <f t="shared" si="81"/>
        <v>92.914022410000001</v>
      </c>
      <c r="T899" s="16">
        <f t="shared" si="83"/>
        <v>86548.818603876294</v>
      </c>
      <c r="U899" s="41">
        <f t="shared" si="82"/>
        <v>8612.8084838709674</v>
      </c>
      <c r="V899" s="18">
        <f t="shared" si="84"/>
        <v>93</v>
      </c>
      <c r="W899" s="154">
        <f t="shared" si="85"/>
        <v>930.63245810619674</v>
      </c>
    </row>
    <row r="900" spans="1:23" ht="16" customHeight="1">
      <c r="A900" s="37"/>
      <c r="B900" s="38" t="str">
        <f t="shared" si="80"/>
        <v>93-Y</v>
      </c>
      <c r="C900" s="39">
        <v>93</v>
      </c>
      <c r="D900" s="40"/>
      <c r="E900" s="39">
        <v>15</v>
      </c>
      <c r="F900" s="39">
        <v>54</v>
      </c>
      <c r="G900" s="39">
        <v>39</v>
      </c>
      <c r="H900" s="39" t="s">
        <v>103</v>
      </c>
      <c r="I900" s="40"/>
      <c r="J900" s="18">
        <v>-84224.201000000001</v>
      </c>
      <c r="K900" s="18">
        <v>10.654</v>
      </c>
      <c r="L900" s="18">
        <v>804345.44</v>
      </c>
      <c r="M900" s="18">
        <v>10.654999999999999</v>
      </c>
      <c r="N900" s="39" t="s">
        <v>28</v>
      </c>
      <c r="O900" s="18">
        <v>2893.1770000000001</v>
      </c>
      <c r="P900" s="18">
        <v>10.5</v>
      </c>
      <c r="Q900" s="18">
        <v>92909581.582000002</v>
      </c>
      <c r="R900" s="18">
        <v>11.436999999999999</v>
      </c>
      <c r="S900" s="16">
        <f t="shared" si="81"/>
        <v>92.909581582000001</v>
      </c>
      <c r="T900" s="16">
        <f t="shared" si="83"/>
        <v>86544.682000949702</v>
      </c>
      <c r="U900" s="41">
        <f t="shared" si="82"/>
        <v>8648.8756989247304</v>
      </c>
      <c r="V900" s="18">
        <f t="shared" si="84"/>
        <v>93</v>
      </c>
      <c r="W900" s="154">
        <f t="shared" si="85"/>
        <v>930.58797850483552</v>
      </c>
    </row>
    <row r="901" spans="1:23" ht="16" customHeight="1">
      <c r="A901" s="37"/>
      <c r="B901" s="38" t="str">
        <f t="shared" si="80"/>
        <v>93-Zr</v>
      </c>
      <c r="C901" s="39">
        <v>93</v>
      </c>
      <c r="D901" s="40"/>
      <c r="E901" s="39">
        <v>13</v>
      </c>
      <c r="F901" s="39">
        <v>53</v>
      </c>
      <c r="G901" s="39">
        <v>40</v>
      </c>
      <c r="H901" s="39" t="s">
        <v>104</v>
      </c>
      <c r="I901" s="40"/>
      <c r="J901" s="18">
        <v>-87117.379000000001</v>
      </c>
      <c r="K901" s="18">
        <v>2.149</v>
      </c>
      <c r="L901" s="18">
        <v>806456.26399999997</v>
      </c>
      <c r="M901" s="18">
        <v>2.153</v>
      </c>
      <c r="N901" s="39" t="s">
        <v>28</v>
      </c>
      <c r="O901" s="18">
        <v>91.364999999999995</v>
      </c>
      <c r="P901" s="18">
        <v>1.571</v>
      </c>
      <c r="Q901" s="18">
        <v>92906475.627000004</v>
      </c>
      <c r="R901" s="18">
        <v>2.3069999999999999</v>
      </c>
      <c r="S901" s="16">
        <f t="shared" si="81"/>
        <v>92.906475627000006</v>
      </c>
      <c r="T901" s="16">
        <f t="shared" si="83"/>
        <v>86541.788823699229</v>
      </c>
      <c r="U901" s="41">
        <f t="shared" si="82"/>
        <v>8671.5727311827959</v>
      </c>
      <c r="V901" s="18">
        <f t="shared" si="84"/>
        <v>93</v>
      </c>
      <c r="W901" s="154">
        <f t="shared" si="85"/>
        <v>930.55686907203471</v>
      </c>
    </row>
    <row r="902" spans="1:23" ht="16" customHeight="1">
      <c r="A902" s="37"/>
      <c r="B902" s="38" t="str">
        <f t="shared" si="80"/>
        <v>93-Nb</v>
      </c>
      <c r="C902" s="39">
        <v>93</v>
      </c>
      <c r="D902" s="40"/>
      <c r="E902" s="39">
        <v>11</v>
      </c>
      <c r="F902" s="39">
        <v>52</v>
      </c>
      <c r="G902" s="39">
        <v>41</v>
      </c>
      <c r="H902" s="39" t="s">
        <v>105</v>
      </c>
      <c r="I902" s="40"/>
      <c r="J902" s="18">
        <v>-87208.744000000006</v>
      </c>
      <c r="K902" s="18">
        <v>2.2360000000000002</v>
      </c>
      <c r="L902" s="18">
        <v>805765.27599999995</v>
      </c>
      <c r="M902" s="18">
        <v>2.2389999999999999</v>
      </c>
      <c r="N902" s="39" t="s">
        <v>28</v>
      </c>
      <c r="O902" s="18">
        <v>-404.892</v>
      </c>
      <c r="P902" s="18">
        <v>3.5</v>
      </c>
      <c r="Q902" s="18">
        <v>92906377.542999998</v>
      </c>
      <c r="R902" s="18">
        <v>2.4</v>
      </c>
      <c r="S902" s="16">
        <f t="shared" si="81"/>
        <v>92.906377542999991</v>
      </c>
      <c r="T902" s="16">
        <f t="shared" si="83"/>
        <v>86541.6974590795</v>
      </c>
      <c r="U902" s="41">
        <f t="shared" si="82"/>
        <v>8664.1427526881707</v>
      </c>
      <c r="V902" s="18">
        <f t="shared" si="84"/>
        <v>93</v>
      </c>
      <c r="W902" s="154">
        <f t="shared" si="85"/>
        <v>930.55588665676885</v>
      </c>
    </row>
    <row r="903" spans="1:23" ht="16" customHeight="1">
      <c r="A903" s="37"/>
      <c r="B903" s="38" t="str">
        <f t="shared" si="80"/>
        <v>93-Mo</v>
      </c>
      <c r="C903" s="39">
        <v>93</v>
      </c>
      <c r="D903" s="40"/>
      <c r="E903" s="39">
        <v>9</v>
      </c>
      <c r="F903" s="39">
        <v>51</v>
      </c>
      <c r="G903" s="39">
        <v>42</v>
      </c>
      <c r="H903" s="39" t="s">
        <v>106</v>
      </c>
      <c r="I903" s="40"/>
      <c r="J903" s="18">
        <v>-86803.851999999999</v>
      </c>
      <c r="K903" s="18">
        <v>3.7440000000000002</v>
      </c>
      <c r="L903" s="18">
        <v>804578.03</v>
      </c>
      <c r="M903" s="18">
        <v>3.746</v>
      </c>
      <c r="N903" s="39" t="s">
        <v>28</v>
      </c>
      <c r="O903" s="18">
        <v>-3200.855</v>
      </c>
      <c r="P903" s="18">
        <v>1.004</v>
      </c>
      <c r="Q903" s="18">
        <v>92906812.213</v>
      </c>
      <c r="R903" s="18">
        <v>4.0199999999999996</v>
      </c>
      <c r="S903" s="16">
        <f t="shared" si="81"/>
        <v>92.906812212999995</v>
      </c>
      <c r="T903" s="16">
        <f t="shared" si="83"/>
        <v>86542.102351409063</v>
      </c>
      <c r="U903" s="41">
        <f t="shared" si="82"/>
        <v>8651.376666666667</v>
      </c>
      <c r="V903" s="18">
        <f t="shared" si="84"/>
        <v>93</v>
      </c>
      <c r="W903" s="154">
        <f t="shared" si="85"/>
        <v>930.5602403377319</v>
      </c>
    </row>
    <row r="904" spans="1:23" ht="16" customHeight="1">
      <c r="A904" s="37"/>
      <c r="B904" s="38" t="str">
        <f t="shared" si="80"/>
        <v>93-Tc</v>
      </c>
      <c r="C904" s="39">
        <v>93</v>
      </c>
      <c r="D904" s="40"/>
      <c r="E904" s="39">
        <v>7</v>
      </c>
      <c r="F904" s="39">
        <v>50</v>
      </c>
      <c r="G904" s="39">
        <v>43</v>
      </c>
      <c r="H904" s="39" t="s">
        <v>107</v>
      </c>
      <c r="I904" s="39" t="s">
        <v>65</v>
      </c>
      <c r="J904" s="18">
        <v>-83602.997000000003</v>
      </c>
      <c r="K904" s="18">
        <v>3.8759999999999999</v>
      </c>
      <c r="L904" s="18">
        <v>800594.821</v>
      </c>
      <c r="M904" s="18">
        <v>3.8780000000000001</v>
      </c>
      <c r="N904" s="39" t="s">
        <v>28</v>
      </c>
      <c r="O904" s="18">
        <v>-6337</v>
      </c>
      <c r="P904" s="18">
        <v>85</v>
      </c>
      <c r="Q904" s="18">
        <v>92910248.473000005</v>
      </c>
      <c r="R904" s="18">
        <v>4.1609999999999996</v>
      </c>
      <c r="S904" s="16">
        <f t="shared" si="81"/>
        <v>92.91024847300001</v>
      </c>
      <c r="T904" s="16">
        <f t="shared" si="83"/>
        <v>86545.303205657998</v>
      </c>
      <c r="U904" s="41">
        <f t="shared" si="82"/>
        <v>8608.5464623655917</v>
      </c>
      <c r="V904" s="18">
        <f t="shared" si="84"/>
        <v>93</v>
      </c>
      <c r="W904" s="154">
        <f t="shared" si="85"/>
        <v>930.59465812535484</v>
      </c>
    </row>
    <row r="905" spans="1:23" ht="16" customHeight="1">
      <c r="A905" s="37"/>
      <c r="B905" s="38" t="str">
        <f t="shared" si="80"/>
        <v>93-Ru</v>
      </c>
      <c r="C905" s="39">
        <v>93</v>
      </c>
      <c r="D905" s="40"/>
      <c r="E905" s="39">
        <v>5</v>
      </c>
      <c r="F905" s="39">
        <v>49</v>
      </c>
      <c r="G905" s="39">
        <v>44</v>
      </c>
      <c r="H905" s="39" t="s">
        <v>108</v>
      </c>
      <c r="I905" s="39" t="s">
        <v>39</v>
      </c>
      <c r="J905" s="18">
        <v>-77265.997000000003</v>
      </c>
      <c r="K905" s="18">
        <v>85.087999999999994</v>
      </c>
      <c r="L905" s="18">
        <v>793475.46799999999</v>
      </c>
      <c r="M905" s="18">
        <v>85.087999999999994</v>
      </c>
      <c r="N905" s="39" t="s">
        <v>28</v>
      </c>
      <c r="O905" s="18">
        <v>-8093</v>
      </c>
      <c r="P905" s="18">
        <v>409</v>
      </c>
      <c r="Q905" s="18">
        <v>92917051.523000002</v>
      </c>
      <c r="R905" s="18">
        <v>91.346000000000004</v>
      </c>
      <c r="S905" s="16">
        <f t="shared" si="81"/>
        <v>92.917051522999998</v>
      </c>
      <c r="T905" s="16">
        <f t="shared" si="83"/>
        <v>86551.640203294417</v>
      </c>
      <c r="U905" s="41">
        <f t="shared" si="82"/>
        <v>8531.9942795698917</v>
      </c>
      <c r="V905" s="18">
        <f t="shared" si="84"/>
        <v>93</v>
      </c>
      <c r="W905" s="154">
        <f t="shared" si="85"/>
        <v>930.66279788488623</v>
      </c>
    </row>
    <row r="906" spans="1:23" ht="16" customHeight="1">
      <c r="A906" s="37"/>
      <c r="B906" s="38" t="str">
        <f t="shared" si="80"/>
        <v>93-Rh</v>
      </c>
      <c r="C906" s="39">
        <v>93</v>
      </c>
      <c r="D906" s="40"/>
      <c r="E906" s="39">
        <v>3</v>
      </c>
      <c r="F906" s="39">
        <v>48</v>
      </c>
      <c r="G906" s="39">
        <v>45</v>
      </c>
      <c r="H906" s="39" t="s">
        <v>109</v>
      </c>
      <c r="I906" s="39" t="s">
        <v>37</v>
      </c>
      <c r="J906" s="18">
        <v>-69173</v>
      </c>
      <c r="K906" s="18">
        <v>401</v>
      </c>
      <c r="L906" s="18">
        <v>784600</v>
      </c>
      <c r="M906" s="18">
        <v>401</v>
      </c>
      <c r="N906" s="39" t="s">
        <v>28</v>
      </c>
      <c r="O906" s="18">
        <v>-9473</v>
      </c>
      <c r="P906" s="18">
        <v>566</v>
      </c>
      <c r="Q906" s="18">
        <v>92925740</v>
      </c>
      <c r="R906" s="18">
        <v>430</v>
      </c>
      <c r="S906" s="16">
        <f t="shared" si="81"/>
        <v>92.925740000000005</v>
      </c>
      <c r="T906" s="16">
        <f t="shared" si="83"/>
        <v>86559.733464142599</v>
      </c>
      <c r="U906" s="41">
        <f t="shared" si="82"/>
        <v>8436.5591397849457</v>
      </c>
      <c r="V906" s="18">
        <f t="shared" si="84"/>
        <v>93</v>
      </c>
      <c r="W906" s="154">
        <f t="shared" si="85"/>
        <v>930.74982219508172</v>
      </c>
    </row>
    <row r="907" spans="1:23" ht="16" customHeight="1">
      <c r="A907" s="37"/>
      <c r="B907" s="38" t="str">
        <f t="shared" si="80"/>
        <v>93-Pd</v>
      </c>
      <c r="C907" s="39">
        <v>93</v>
      </c>
      <c r="D907" s="40"/>
      <c r="E907" s="39">
        <v>1</v>
      </c>
      <c r="F907" s="39">
        <v>47</v>
      </c>
      <c r="G907" s="39">
        <v>46</v>
      </c>
      <c r="H907" s="39" t="s">
        <v>110</v>
      </c>
      <c r="I907" s="39" t="s">
        <v>37</v>
      </c>
      <c r="J907" s="18">
        <v>-59699</v>
      </c>
      <c r="K907" s="18">
        <v>401</v>
      </c>
      <c r="L907" s="18">
        <v>774344</v>
      </c>
      <c r="M907" s="18">
        <v>401</v>
      </c>
      <c r="N907" s="39" t="s">
        <v>28</v>
      </c>
      <c r="O907" s="18" t="s">
        <v>30</v>
      </c>
      <c r="P907" s="42"/>
      <c r="Q907" s="18">
        <v>92935910</v>
      </c>
      <c r="R907" s="18">
        <v>430</v>
      </c>
      <c r="S907" s="16">
        <f t="shared" si="81"/>
        <v>92.935910000000007</v>
      </c>
      <c r="T907" s="16">
        <f t="shared" si="83"/>
        <v>86569.206754205501</v>
      </c>
      <c r="U907" s="41">
        <f t="shared" si="82"/>
        <v>8326.2795698924729</v>
      </c>
      <c r="V907" s="18">
        <f t="shared" si="84"/>
        <v>93</v>
      </c>
      <c r="W907" s="154">
        <f t="shared" si="85"/>
        <v>930.85168552909136</v>
      </c>
    </row>
    <row r="908" spans="1:23" ht="16" customHeight="1">
      <c r="A908" s="37"/>
      <c r="B908" s="38" t="str">
        <f t="shared" si="80"/>
        <v>94-Br</v>
      </c>
      <c r="C908" s="39">
        <v>94</v>
      </c>
      <c r="D908" s="39">
        <v>0</v>
      </c>
      <c r="E908" s="39">
        <v>24</v>
      </c>
      <c r="F908" s="39">
        <v>59</v>
      </c>
      <c r="G908" s="39">
        <v>35</v>
      </c>
      <c r="H908" s="39" t="s">
        <v>99</v>
      </c>
      <c r="I908" s="39" t="s">
        <v>37</v>
      </c>
      <c r="J908" s="18">
        <v>-47804</v>
      </c>
      <c r="K908" s="18">
        <v>401</v>
      </c>
      <c r="L908" s="18">
        <v>779126</v>
      </c>
      <c r="M908" s="18">
        <v>401</v>
      </c>
      <c r="N908" s="39" t="s">
        <v>28</v>
      </c>
      <c r="O908" s="18">
        <v>13337</v>
      </c>
      <c r="P908" s="18">
        <v>501</v>
      </c>
      <c r="Q908" s="18">
        <v>93948680</v>
      </c>
      <c r="R908" s="18">
        <v>430</v>
      </c>
      <c r="S908" s="16">
        <f t="shared" si="81"/>
        <v>93.948679999999996</v>
      </c>
      <c r="T908" s="16">
        <f t="shared" si="83"/>
        <v>87512.595542505485</v>
      </c>
      <c r="U908" s="41">
        <f t="shared" si="82"/>
        <v>8288.5744680851058</v>
      </c>
      <c r="V908" s="18">
        <f t="shared" si="84"/>
        <v>94</v>
      </c>
      <c r="W908" s="154">
        <f t="shared" si="85"/>
        <v>930.98505896282427</v>
      </c>
    </row>
    <row r="909" spans="1:23" ht="16" customHeight="1">
      <c r="A909" s="37"/>
      <c r="B909" s="38" t="str">
        <f t="shared" si="80"/>
        <v>94-Kr</v>
      </c>
      <c r="C909" s="39">
        <v>94</v>
      </c>
      <c r="D909" s="40"/>
      <c r="E909" s="39">
        <v>22</v>
      </c>
      <c r="F909" s="39">
        <v>58</v>
      </c>
      <c r="G909" s="39">
        <v>36</v>
      </c>
      <c r="H909" s="39" t="s">
        <v>100</v>
      </c>
      <c r="I909" s="39" t="s">
        <v>40</v>
      </c>
      <c r="J909" s="18">
        <v>-61141</v>
      </c>
      <c r="K909" s="18">
        <v>300</v>
      </c>
      <c r="L909" s="18">
        <v>791681</v>
      </c>
      <c r="M909" s="18">
        <v>300</v>
      </c>
      <c r="N909" s="39" t="s">
        <v>28</v>
      </c>
      <c r="O909" s="18">
        <v>7410</v>
      </c>
      <c r="P909" s="18">
        <v>300</v>
      </c>
      <c r="Q909" s="18">
        <v>93934362</v>
      </c>
      <c r="R909" s="18">
        <v>322</v>
      </c>
      <c r="S909" s="16">
        <f t="shared" si="81"/>
        <v>93.934361999999993</v>
      </c>
      <c r="T909" s="16">
        <f t="shared" si="83"/>
        <v>87499.25841692822</v>
      </c>
      <c r="U909" s="41">
        <f t="shared" si="82"/>
        <v>8422.1382978723395</v>
      </c>
      <c r="V909" s="18">
        <f t="shared" si="84"/>
        <v>94</v>
      </c>
      <c r="W909" s="154">
        <f t="shared" si="85"/>
        <v>930.84317464817252</v>
      </c>
    </row>
    <row r="910" spans="1:23" ht="16" customHeight="1">
      <c r="A910" s="37"/>
      <c r="B910" s="38" t="str">
        <f t="shared" si="80"/>
        <v>94-Rb</v>
      </c>
      <c r="C910" s="39">
        <v>94</v>
      </c>
      <c r="D910" s="40"/>
      <c r="E910" s="39">
        <v>20</v>
      </c>
      <c r="F910" s="39">
        <v>57</v>
      </c>
      <c r="G910" s="39">
        <v>37</v>
      </c>
      <c r="H910" s="39" t="s">
        <v>101</v>
      </c>
      <c r="I910" s="40"/>
      <c r="J910" s="18">
        <v>-68551.123999999996</v>
      </c>
      <c r="K910" s="18">
        <v>8.5609999999999999</v>
      </c>
      <c r="L910" s="18">
        <v>798308.39199999999</v>
      </c>
      <c r="M910" s="18">
        <v>8.5619999999999994</v>
      </c>
      <c r="N910" s="39" t="s">
        <v>28</v>
      </c>
      <c r="O910" s="18">
        <v>10290.651</v>
      </c>
      <c r="P910" s="18">
        <v>9.9529999999999994</v>
      </c>
      <c r="Q910" s="18">
        <v>93926407.326000005</v>
      </c>
      <c r="R910" s="18">
        <v>9.19</v>
      </c>
      <c r="S910" s="16">
        <f t="shared" si="81"/>
        <v>93.926407326000003</v>
      </c>
      <c r="T910" s="16">
        <f t="shared" si="83"/>
        <v>87491.848688889106</v>
      </c>
      <c r="U910" s="41">
        <f t="shared" si="82"/>
        <v>8492.6424680851069</v>
      </c>
      <c r="V910" s="18">
        <f t="shared" si="84"/>
        <v>94</v>
      </c>
      <c r="W910" s="154">
        <f t="shared" si="85"/>
        <v>930.76434775413941</v>
      </c>
    </row>
    <row r="911" spans="1:23" ht="16" customHeight="1">
      <c r="A911" s="37"/>
      <c r="B911" s="38" t="str">
        <f t="shared" ref="B911:B974" si="86">CONCATENATE(C911,"-",H911)</f>
        <v>94-Sr</v>
      </c>
      <c r="C911" s="39">
        <v>94</v>
      </c>
      <c r="D911" s="40"/>
      <c r="E911" s="39">
        <v>18</v>
      </c>
      <c r="F911" s="39">
        <v>56</v>
      </c>
      <c r="G911" s="39">
        <v>38</v>
      </c>
      <c r="H911" s="39" t="s">
        <v>102</v>
      </c>
      <c r="I911" s="40"/>
      <c r="J911" s="18">
        <v>-78841.774000000005</v>
      </c>
      <c r="K911" s="18">
        <v>7.47</v>
      </c>
      <c r="L911" s="18">
        <v>807816.68900000001</v>
      </c>
      <c r="M911" s="18">
        <v>7.4710000000000001</v>
      </c>
      <c r="N911" s="39" t="s">
        <v>28</v>
      </c>
      <c r="O911" s="18">
        <v>3507.8649999999998</v>
      </c>
      <c r="P911" s="18">
        <v>7.867</v>
      </c>
      <c r="Q911" s="18">
        <v>93915359.856000006</v>
      </c>
      <c r="R911" s="18">
        <v>8.0190000000000001</v>
      </c>
      <c r="S911" s="16">
        <f t="shared" ref="S911:S974" si="87">Q911/1000000</f>
        <v>93.915359856000009</v>
      </c>
      <c r="T911" s="16">
        <f t="shared" si="83"/>
        <v>87481.558041123993</v>
      </c>
      <c r="U911" s="41">
        <f t="shared" ref="U911:U974" si="88">L911/C911</f>
        <v>8593.7945638297879</v>
      </c>
      <c r="V911" s="18">
        <f t="shared" si="84"/>
        <v>94</v>
      </c>
      <c r="W911" s="154">
        <f t="shared" si="85"/>
        <v>930.65487277791487</v>
      </c>
    </row>
    <row r="912" spans="1:23" ht="16" customHeight="1">
      <c r="A912" s="37"/>
      <c r="B912" s="38" t="str">
        <f t="shared" si="86"/>
        <v>94-Y</v>
      </c>
      <c r="C912" s="39">
        <v>94</v>
      </c>
      <c r="D912" s="40"/>
      <c r="E912" s="39">
        <v>16</v>
      </c>
      <c r="F912" s="39">
        <v>55</v>
      </c>
      <c r="G912" s="39">
        <v>39</v>
      </c>
      <c r="H912" s="39" t="s">
        <v>103</v>
      </c>
      <c r="I912" s="40"/>
      <c r="J912" s="18">
        <v>-82349.638999999996</v>
      </c>
      <c r="K912" s="18">
        <v>7.6719999999999997</v>
      </c>
      <c r="L912" s="18">
        <v>810542.2</v>
      </c>
      <c r="M912" s="18">
        <v>7.6740000000000004</v>
      </c>
      <c r="N912" s="39" t="s">
        <v>28</v>
      </c>
      <c r="O912" s="18">
        <v>4916.6499999999996</v>
      </c>
      <c r="P912" s="18">
        <v>7.4829999999999997</v>
      </c>
      <c r="Q912" s="18">
        <v>93911594.008000001</v>
      </c>
      <c r="R912" s="18">
        <v>8.2370000000000001</v>
      </c>
      <c r="S912" s="16">
        <f t="shared" si="87"/>
        <v>93.911594007999994</v>
      </c>
      <c r="T912" s="16">
        <f t="shared" ref="T912:T975" si="89">S912*$W$9</f>
        <v>87478.050177757526</v>
      </c>
      <c r="U912" s="41">
        <f t="shared" si="88"/>
        <v>8622.7893617021273</v>
      </c>
      <c r="V912" s="18">
        <f t="shared" ref="V912:V975" si="90">C912</f>
        <v>94</v>
      </c>
      <c r="W912" s="154">
        <f t="shared" ref="W912:W975" si="91">T912/V912</f>
        <v>930.61755508252691</v>
      </c>
    </row>
    <row r="913" spans="1:23" ht="16" customHeight="1">
      <c r="A913" s="37"/>
      <c r="B913" s="38" t="str">
        <f t="shared" si="86"/>
        <v>94-Zr</v>
      </c>
      <c r="C913" s="39">
        <v>94</v>
      </c>
      <c r="D913" s="40"/>
      <c r="E913" s="39">
        <v>14</v>
      </c>
      <c r="F913" s="39">
        <v>54</v>
      </c>
      <c r="G913" s="39">
        <v>40</v>
      </c>
      <c r="H913" s="39" t="s">
        <v>104</v>
      </c>
      <c r="I913" s="40"/>
      <c r="J913" s="18">
        <v>-87266.289000000004</v>
      </c>
      <c r="K913" s="18">
        <v>2.3420000000000001</v>
      </c>
      <c r="L913" s="18">
        <v>814676.49699999997</v>
      </c>
      <c r="M913" s="18">
        <v>2.3460000000000001</v>
      </c>
      <c r="N913" s="39" t="s">
        <v>28</v>
      </c>
      <c r="O913" s="18">
        <v>-901.39800000000002</v>
      </c>
      <c r="P913" s="18">
        <v>2.2130000000000001</v>
      </c>
      <c r="Q913" s="18">
        <v>93906315.765000001</v>
      </c>
      <c r="R913" s="18">
        <v>2.5139999999999998</v>
      </c>
      <c r="S913" s="16">
        <f t="shared" si="87"/>
        <v>93.906315765000002</v>
      </c>
      <c r="T913" s="16">
        <f t="shared" si="89"/>
        <v>87473.133528105463</v>
      </c>
      <c r="U913" s="41">
        <f t="shared" si="88"/>
        <v>8666.7712446808509</v>
      </c>
      <c r="V913" s="18">
        <f t="shared" si="90"/>
        <v>94</v>
      </c>
      <c r="W913" s="154">
        <f t="shared" si="91"/>
        <v>930.56525029899433</v>
      </c>
    </row>
    <row r="914" spans="1:23" ht="16" customHeight="1">
      <c r="A914" s="37"/>
      <c r="B914" s="38" t="str">
        <f t="shared" si="86"/>
        <v>94-Nb</v>
      </c>
      <c r="C914" s="39">
        <v>94</v>
      </c>
      <c r="D914" s="40"/>
      <c r="E914" s="39">
        <v>12</v>
      </c>
      <c r="F914" s="39">
        <v>53</v>
      </c>
      <c r="G914" s="39">
        <v>41</v>
      </c>
      <c r="H914" s="39" t="s">
        <v>105</v>
      </c>
      <c r="I914" s="40"/>
      <c r="J914" s="18">
        <v>-86364.891000000003</v>
      </c>
      <c r="K914" s="18">
        <v>2.2360000000000002</v>
      </c>
      <c r="L914" s="18">
        <v>812992.745</v>
      </c>
      <c r="M914" s="18">
        <v>2.2400000000000002</v>
      </c>
      <c r="N914" s="39" t="s">
        <v>28</v>
      </c>
      <c r="O914" s="18">
        <v>2045.4469999999999</v>
      </c>
      <c r="P914" s="18">
        <v>1.9390000000000001</v>
      </c>
      <c r="Q914" s="18">
        <v>93907283.457000002</v>
      </c>
      <c r="R914" s="18">
        <v>2.4009999999999998</v>
      </c>
      <c r="S914" s="16">
        <f t="shared" si="87"/>
        <v>93.907283457000005</v>
      </c>
      <c r="T914" s="16">
        <f t="shared" si="89"/>
        <v>87474.034927024608</v>
      </c>
      <c r="U914" s="41">
        <f t="shared" si="88"/>
        <v>8648.8589893617027</v>
      </c>
      <c r="V914" s="18">
        <f t="shared" si="90"/>
        <v>94</v>
      </c>
      <c r="W914" s="154">
        <f t="shared" si="91"/>
        <v>930.574839649198</v>
      </c>
    </row>
    <row r="915" spans="1:23" ht="16" customHeight="1">
      <c r="A915" s="37"/>
      <c r="B915" s="38" t="str">
        <f t="shared" si="86"/>
        <v>94-Mo</v>
      </c>
      <c r="C915" s="39">
        <v>94</v>
      </c>
      <c r="D915" s="40"/>
      <c r="E915" s="39">
        <v>10</v>
      </c>
      <c r="F915" s="39">
        <v>52</v>
      </c>
      <c r="G915" s="39">
        <v>42</v>
      </c>
      <c r="H915" s="39" t="s">
        <v>106</v>
      </c>
      <c r="I915" s="40"/>
      <c r="J915" s="18">
        <v>-88410.338000000003</v>
      </c>
      <c r="K915" s="18">
        <v>1.8260000000000001</v>
      </c>
      <c r="L915" s="18">
        <v>814255.83900000004</v>
      </c>
      <c r="M915" s="18">
        <v>1.831</v>
      </c>
      <c r="N915" s="39" t="s">
        <v>28</v>
      </c>
      <c r="O915" s="18">
        <v>-4255.7449999999999</v>
      </c>
      <c r="P915" s="18">
        <v>4.069</v>
      </c>
      <c r="Q915" s="18">
        <v>93905087.577999994</v>
      </c>
      <c r="R915" s="18">
        <v>1.96</v>
      </c>
      <c r="S915" s="16">
        <f t="shared" si="87"/>
        <v>93.905087577999993</v>
      </c>
      <c r="T915" s="16">
        <f t="shared" si="89"/>
        <v>87471.989479757132</v>
      </c>
      <c r="U915" s="41">
        <f t="shared" si="88"/>
        <v>8662.2961595744691</v>
      </c>
      <c r="V915" s="18">
        <f t="shared" si="90"/>
        <v>94</v>
      </c>
      <c r="W915" s="154">
        <f t="shared" si="91"/>
        <v>930.55307957188438</v>
      </c>
    </row>
    <row r="916" spans="1:23" ht="16" customHeight="1">
      <c r="A916" s="37"/>
      <c r="B916" s="38" t="str">
        <f t="shared" si="86"/>
        <v>94-Tc</v>
      </c>
      <c r="C916" s="39">
        <v>94</v>
      </c>
      <c r="D916" s="40"/>
      <c r="E916" s="39">
        <v>8</v>
      </c>
      <c r="F916" s="39">
        <v>51</v>
      </c>
      <c r="G916" s="39">
        <v>43</v>
      </c>
      <c r="H916" s="39" t="s">
        <v>107</v>
      </c>
      <c r="I916" s="39" t="s">
        <v>39</v>
      </c>
      <c r="J916" s="18">
        <v>-84154.592999999993</v>
      </c>
      <c r="K916" s="18">
        <v>4.46</v>
      </c>
      <c r="L916" s="18">
        <v>809217.74100000004</v>
      </c>
      <c r="M916" s="18">
        <v>4.4610000000000003</v>
      </c>
      <c r="N916" s="39" t="s">
        <v>28</v>
      </c>
      <c r="O916" s="18">
        <v>-1586.576</v>
      </c>
      <c r="P916" s="18">
        <v>13.452</v>
      </c>
      <c r="Q916" s="18">
        <v>93909656.309</v>
      </c>
      <c r="R916" s="18">
        <v>4.7880000000000003</v>
      </c>
      <c r="S916" s="16">
        <f t="shared" si="87"/>
        <v>93.909656308999999</v>
      </c>
      <c r="T916" s="16">
        <f t="shared" si="89"/>
        <v>87476.245223511549</v>
      </c>
      <c r="U916" s="41">
        <f t="shared" si="88"/>
        <v>8608.6993723404266</v>
      </c>
      <c r="V916" s="18">
        <f t="shared" si="90"/>
        <v>94</v>
      </c>
      <c r="W916" s="154">
        <f t="shared" si="91"/>
        <v>930.59835344161218</v>
      </c>
    </row>
    <row r="917" spans="1:23" ht="16" customHeight="1">
      <c r="A917" s="37"/>
      <c r="B917" s="38" t="str">
        <f t="shared" si="86"/>
        <v>94-Ru</v>
      </c>
      <c r="C917" s="39">
        <v>94</v>
      </c>
      <c r="D917" s="40"/>
      <c r="E917" s="39">
        <v>6</v>
      </c>
      <c r="F917" s="39">
        <v>50</v>
      </c>
      <c r="G917" s="39">
        <v>44</v>
      </c>
      <c r="H917" s="39" t="s">
        <v>108</v>
      </c>
      <c r="I917" s="39" t="s">
        <v>62</v>
      </c>
      <c r="J917" s="18">
        <v>-82568.017000000007</v>
      </c>
      <c r="K917" s="18">
        <v>12.733000000000001</v>
      </c>
      <c r="L917" s="18">
        <v>806848.81200000003</v>
      </c>
      <c r="M917" s="18">
        <v>12.733000000000001</v>
      </c>
      <c r="N917" s="39" t="s">
        <v>28</v>
      </c>
      <c r="O917" s="18">
        <v>-9630</v>
      </c>
      <c r="P917" s="18">
        <v>447</v>
      </c>
      <c r="Q917" s="18">
        <v>93911359.569000006</v>
      </c>
      <c r="R917" s="18">
        <v>13.669</v>
      </c>
      <c r="S917" s="16">
        <f t="shared" si="87"/>
        <v>93.911359569000012</v>
      </c>
      <c r="T917" s="16">
        <f t="shared" si="89"/>
        <v>87477.831799325984</v>
      </c>
      <c r="U917" s="41">
        <f t="shared" si="88"/>
        <v>8583.4979999999996</v>
      </c>
      <c r="V917" s="18">
        <f t="shared" si="90"/>
        <v>94</v>
      </c>
      <c r="W917" s="154">
        <f t="shared" si="91"/>
        <v>930.61523190772323</v>
      </c>
    </row>
    <row r="918" spans="1:23" ht="16" customHeight="1">
      <c r="A918" s="37"/>
      <c r="B918" s="38" t="str">
        <f t="shared" si="86"/>
        <v>94-Rh</v>
      </c>
      <c r="C918" s="39">
        <v>94</v>
      </c>
      <c r="D918" s="40"/>
      <c r="E918" s="39">
        <v>4</v>
      </c>
      <c r="F918" s="39">
        <v>49</v>
      </c>
      <c r="G918" s="39">
        <v>45</v>
      </c>
      <c r="H918" s="39" t="s">
        <v>109</v>
      </c>
      <c r="I918" s="39" t="s">
        <v>49</v>
      </c>
      <c r="J918" s="18">
        <v>-72938</v>
      </c>
      <c r="K918" s="18">
        <v>447</v>
      </c>
      <c r="L918" s="18">
        <v>796436</v>
      </c>
      <c r="M918" s="18">
        <v>447</v>
      </c>
      <c r="N918" s="39" t="s">
        <v>28</v>
      </c>
      <c r="O918" s="18">
        <v>-6588</v>
      </c>
      <c r="P918" s="18">
        <v>600</v>
      </c>
      <c r="Q918" s="18">
        <v>93921698</v>
      </c>
      <c r="R918" s="18">
        <v>480</v>
      </c>
      <c r="S918" s="16">
        <f t="shared" si="87"/>
        <v>93.921698000000006</v>
      </c>
      <c r="T918" s="16">
        <f t="shared" si="89"/>
        <v>87487.461981789922</v>
      </c>
      <c r="U918" s="41">
        <f t="shared" si="88"/>
        <v>8472.7234042553191</v>
      </c>
      <c r="V918" s="18">
        <f t="shared" si="90"/>
        <v>94</v>
      </c>
      <c r="W918" s="154">
        <f t="shared" si="91"/>
        <v>930.71768065733954</v>
      </c>
    </row>
    <row r="919" spans="1:23" ht="16" customHeight="1">
      <c r="A919" s="37"/>
      <c r="B919" s="38" t="str">
        <f t="shared" si="86"/>
        <v>94-Pd</v>
      </c>
      <c r="C919" s="39">
        <v>94</v>
      </c>
      <c r="D919" s="40"/>
      <c r="E919" s="39">
        <v>2</v>
      </c>
      <c r="F919" s="39">
        <v>48</v>
      </c>
      <c r="G919" s="39">
        <v>46</v>
      </c>
      <c r="H919" s="39" t="s">
        <v>110</v>
      </c>
      <c r="I919" s="39" t="s">
        <v>37</v>
      </c>
      <c r="J919" s="18">
        <v>-66350</v>
      </c>
      <c r="K919" s="18">
        <v>401</v>
      </c>
      <c r="L919" s="18">
        <v>789066</v>
      </c>
      <c r="M919" s="18">
        <v>401</v>
      </c>
      <c r="N919" s="39" t="s">
        <v>28</v>
      </c>
      <c r="O919" s="18">
        <v>-13050</v>
      </c>
      <c r="P919" s="18">
        <v>643</v>
      </c>
      <c r="Q919" s="18">
        <v>93928770</v>
      </c>
      <c r="R919" s="18">
        <v>430</v>
      </c>
      <c r="S919" s="16">
        <f t="shared" si="87"/>
        <v>93.92877</v>
      </c>
      <c r="T919" s="16">
        <f t="shared" si="89"/>
        <v>87494.049504634051</v>
      </c>
      <c r="U919" s="41">
        <f t="shared" si="88"/>
        <v>8394.3191489361707</v>
      </c>
      <c r="V919" s="18">
        <f t="shared" si="90"/>
        <v>94</v>
      </c>
      <c r="W919" s="154">
        <f t="shared" si="91"/>
        <v>930.78776068759623</v>
      </c>
    </row>
    <row r="920" spans="1:23" ht="16" customHeight="1">
      <c r="A920" s="37"/>
      <c r="B920" s="38" t="str">
        <f t="shared" si="86"/>
        <v>94-Ag</v>
      </c>
      <c r="C920" s="39">
        <v>94</v>
      </c>
      <c r="D920" s="40"/>
      <c r="E920" s="39">
        <v>0</v>
      </c>
      <c r="F920" s="39">
        <v>47</v>
      </c>
      <c r="G920" s="39">
        <v>47</v>
      </c>
      <c r="H920" s="39" t="s">
        <v>111</v>
      </c>
      <c r="I920" s="39" t="s">
        <v>37</v>
      </c>
      <c r="J920" s="18">
        <v>-53300</v>
      </c>
      <c r="K920" s="18">
        <v>503</v>
      </c>
      <c r="L920" s="18">
        <v>775234</v>
      </c>
      <c r="M920" s="18">
        <v>503</v>
      </c>
      <c r="N920" s="39" t="s">
        <v>28</v>
      </c>
      <c r="O920" s="18" t="s">
        <v>30</v>
      </c>
      <c r="P920" s="42"/>
      <c r="Q920" s="18">
        <v>93942780</v>
      </c>
      <c r="R920" s="18">
        <v>540</v>
      </c>
      <c r="S920" s="16">
        <f t="shared" si="87"/>
        <v>93.942779999999999</v>
      </c>
      <c r="T920" s="16">
        <f t="shared" si="89"/>
        <v>87507.099730177943</v>
      </c>
      <c r="U920" s="41">
        <f t="shared" si="88"/>
        <v>8247.1702127659573</v>
      </c>
      <c r="V920" s="18">
        <f t="shared" si="90"/>
        <v>94</v>
      </c>
      <c r="W920" s="154">
        <f t="shared" si="91"/>
        <v>930.92659287423339</v>
      </c>
    </row>
    <row r="921" spans="1:23" ht="16" customHeight="1">
      <c r="A921" s="37"/>
      <c r="B921" s="38" t="str">
        <f t="shared" si="86"/>
        <v>95-Kr</v>
      </c>
      <c r="C921" s="39">
        <v>95</v>
      </c>
      <c r="D921" s="39">
        <v>0</v>
      </c>
      <c r="E921" s="39">
        <v>23</v>
      </c>
      <c r="F921" s="39">
        <v>59</v>
      </c>
      <c r="G921" s="39">
        <v>36</v>
      </c>
      <c r="H921" s="39" t="s">
        <v>100</v>
      </c>
      <c r="I921" s="39" t="s">
        <v>37</v>
      </c>
      <c r="J921" s="18">
        <v>-56039</v>
      </c>
      <c r="K921" s="18">
        <v>401</v>
      </c>
      <c r="L921" s="18">
        <v>794650</v>
      </c>
      <c r="M921" s="18">
        <v>401</v>
      </c>
      <c r="N921" s="39" t="s">
        <v>28</v>
      </c>
      <c r="O921" s="18">
        <v>9800</v>
      </c>
      <c r="P921" s="18">
        <v>401</v>
      </c>
      <c r="Q921" s="18">
        <v>94939840</v>
      </c>
      <c r="R921" s="18">
        <v>430</v>
      </c>
      <c r="S921" s="16">
        <f t="shared" si="87"/>
        <v>94.939840000000004</v>
      </c>
      <c r="T921" s="16">
        <f t="shared" si="89"/>
        <v>88435.854753788823</v>
      </c>
      <c r="U921" s="41">
        <f t="shared" si="88"/>
        <v>8364.7368421052633</v>
      </c>
      <c r="V921" s="18">
        <f t="shared" si="90"/>
        <v>95</v>
      </c>
      <c r="W921" s="154">
        <f t="shared" si="91"/>
        <v>930.90373425040866</v>
      </c>
    </row>
    <row r="922" spans="1:23" ht="16" customHeight="1">
      <c r="A922" s="37"/>
      <c r="B922" s="38" t="str">
        <f t="shared" si="86"/>
        <v>95-Rb</v>
      </c>
      <c r="C922" s="39">
        <v>95</v>
      </c>
      <c r="D922" s="40"/>
      <c r="E922" s="39">
        <v>21</v>
      </c>
      <c r="F922" s="39">
        <v>58</v>
      </c>
      <c r="G922" s="39">
        <v>37</v>
      </c>
      <c r="H922" s="39" t="s">
        <v>101</v>
      </c>
      <c r="I922" s="40"/>
      <c r="J922" s="18">
        <v>-65838.676000000007</v>
      </c>
      <c r="K922" s="18">
        <v>19.29</v>
      </c>
      <c r="L922" s="18">
        <v>803667.26699999999</v>
      </c>
      <c r="M922" s="18">
        <v>19.291</v>
      </c>
      <c r="N922" s="39" t="s">
        <v>28</v>
      </c>
      <c r="O922" s="18">
        <v>9278.6540000000005</v>
      </c>
      <c r="P922" s="18">
        <v>19.283999999999999</v>
      </c>
      <c r="Q922" s="18">
        <v>94929319.260000005</v>
      </c>
      <c r="R922" s="18">
        <v>20.709</v>
      </c>
      <c r="S922" s="16">
        <f t="shared" si="87"/>
        <v>94.92931926</v>
      </c>
      <c r="T922" s="16">
        <f t="shared" si="89"/>
        <v>88426.054751655436</v>
      </c>
      <c r="U922" s="41">
        <f t="shared" si="88"/>
        <v>8459.6554421052624</v>
      </c>
      <c r="V922" s="18">
        <f t="shared" si="90"/>
        <v>95</v>
      </c>
      <c r="W922" s="154">
        <f t="shared" si="91"/>
        <v>930.80057633321508</v>
      </c>
    </row>
    <row r="923" spans="1:23" ht="16" customHeight="1">
      <c r="A923" s="37"/>
      <c r="B923" s="38" t="str">
        <f t="shared" si="86"/>
        <v>95-Sr</v>
      </c>
      <c r="C923" s="39">
        <v>95</v>
      </c>
      <c r="D923" s="40"/>
      <c r="E923" s="39">
        <v>19</v>
      </c>
      <c r="F923" s="39">
        <v>57</v>
      </c>
      <c r="G923" s="39">
        <v>38</v>
      </c>
      <c r="H923" s="39" t="s">
        <v>102</v>
      </c>
      <c r="I923" s="40"/>
      <c r="J923" s="18">
        <v>-75117.33</v>
      </c>
      <c r="K923" s="18">
        <v>7.6879999999999997</v>
      </c>
      <c r="L923" s="18">
        <v>812163.56700000004</v>
      </c>
      <c r="M923" s="18">
        <v>7.6890000000000001</v>
      </c>
      <c r="N923" s="39" t="s">
        <v>28</v>
      </c>
      <c r="O923" s="18">
        <v>6086.85</v>
      </c>
      <c r="P923" s="18">
        <v>7.5810000000000004</v>
      </c>
      <c r="Q923" s="18">
        <v>94919358.213</v>
      </c>
      <c r="R923" s="18">
        <v>8.2530000000000001</v>
      </c>
      <c r="S923" s="16">
        <f t="shared" si="87"/>
        <v>94.919358212999995</v>
      </c>
      <c r="T923" s="16">
        <f t="shared" si="89"/>
        <v>88416.776099977826</v>
      </c>
      <c r="U923" s="41">
        <f t="shared" si="88"/>
        <v>8549.0901789473683</v>
      </c>
      <c r="V923" s="18">
        <f t="shared" si="90"/>
        <v>95</v>
      </c>
      <c r="W923" s="154">
        <f t="shared" si="91"/>
        <v>930.70290631555611</v>
      </c>
    </row>
    <row r="924" spans="1:23" ht="16" customHeight="1">
      <c r="A924" s="37"/>
      <c r="B924" s="38" t="str">
        <f t="shared" si="86"/>
        <v>95-Y</v>
      </c>
      <c r="C924" s="39">
        <v>95</v>
      </c>
      <c r="D924" s="40"/>
      <c r="E924" s="39">
        <v>17</v>
      </c>
      <c r="F924" s="39">
        <v>56</v>
      </c>
      <c r="G924" s="39">
        <v>39</v>
      </c>
      <c r="H924" s="39" t="s">
        <v>103</v>
      </c>
      <c r="I924" s="40"/>
      <c r="J924" s="18">
        <v>-81204.179000000004</v>
      </c>
      <c r="K924" s="18">
        <v>7.6440000000000001</v>
      </c>
      <c r="L924" s="18">
        <v>817468.06299999997</v>
      </c>
      <c r="M924" s="18">
        <v>7.6449999999999996</v>
      </c>
      <c r="N924" s="39" t="s">
        <v>28</v>
      </c>
      <c r="O924" s="18">
        <v>4453.4449999999997</v>
      </c>
      <c r="P924" s="18">
        <v>7.4580000000000002</v>
      </c>
      <c r="Q924" s="18">
        <v>94912823.709000006</v>
      </c>
      <c r="R924" s="18">
        <v>8.2059999999999995</v>
      </c>
      <c r="S924" s="16">
        <f t="shared" si="87"/>
        <v>94.912823709000008</v>
      </c>
      <c r="T924" s="16">
        <f t="shared" si="89"/>
        <v>88410.689251225704</v>
      </c>
      <c r="U924" s="41">
        <f t="shared" si="88"/>
        <v>8604.9269789473674</v>
      </c>
      <c r="V924" s="18">
        <f t="shared" si="90"/>
        <v>95</v>
      </c>
      <c r="W924" s="154">
        <f t="shared" si="91"/>
        <v>930.63883422342849</v>
      </c>
    </row>
    <row r="925" spans="1:23" ht="16" customHeight="1">
      <c r="A925" s="37"/>
      <c r="B925" s="38" t="str">
        <f t="shared" si="86"/>
        <v>95-Zr</v>
      </c>
      <c r="C925" s="39">
        <v>95</v>
      </c>
      <c r="D925" s="40"/>
      <c r="E925" s="39">
        <v>15</v>
      </c>
      <c r="F925" s="39">
        <v>55</v>
      </c>
      <c r="G925" s="39">
        <v>40</v>
      </c>
      <c r="H925" s="39" t="s">
        <v>104</v>
      </c>
      <c r="I925" s="40"/>
      <c r="J925" s="18">
        <v>-85657.623999999996</v>
      </c>
      <c r="K925" s="18">
        <v>2.3290000000000002</v>
      </c>
      <c r="L925" s="18">
        <v>821139.15500000003</v>
      </c>
      <c r="M925" s="18">
        <v>2.3330000000000002</v>
      </c>
      <c r="N925" s="39" t="s">
        <v>28</v>
      </c>
      <c r="O925" s="18">
        <v>1124.835</v>
      </c>
      <c r="P925" s="18">
        <v>1.8879999999999999</v>
      </c>
      <c r="Q925" s="18">
        <v>94908042.738999993</v>
      </c>
      <c r="R925" s="18">
        <v>2.5</v>
      </c>
      <c r="S925" s="16">
        <f t="shared" si="87"/>
        <v>94.908042738999995</v>
      </c>
      <c r="T925" s="16">
        <f t="shared" si="89"/>
        <v>88406.235808197962</v>
      </c>
      <c r="U925" s="41">
        <f t="shared" si="88"/>
        <v>8643.5700526315795</v>
      </c>
      <c r="V925" s="18">
        <f t="shared" si="90"/>
        <v>95</v>
      </c>
      <c r="W925" s="154">
        <f t="shared" si="91"/>
        <v>930.59195587576801</v>
      </c>
    </row>
    <row r="926" spans="1:23" ht="16" customHeight="1">
      <c r="A926" s="37"/>
      <c r="B926" s="38" t="str">
        <f t="shared" si="86"/>
        <v>95-Nb</v>
      </c>
      <c r="C926" s="39">
        <v>95</v>
      </c>
      <c r="D926" s="40"/>
      <c r="E926" s="39">
        <v>13</v>
      </c>
      <c r="F926" s="39">
        <v>54</v>
      </c>
      <c r="G926" s="39">
        <v>41</v>
      </c>
      <c r="H926" s="39" t="s">
        <v>105</v>
      </c>
      <c r="I926" s="40"/>
      <c r="J926" s="18">
        <v>-86782.46</v>
      </c>
      <c r="K926" s="18">
        <v>1.875</v>
      </c>
      <c r="L926" s="18">
        <v>821481.63699999999</v>
      </c>
      <c r="M926" s="18">
        <v>1.879</v>
      </c>
      <c r="N926" s="39" t="s">
        <v>28</v>
      </c>
      <c r="O926" s="18">
        <v>925.61699999999996</v>
      </c>
      <c r="P926" s="18">
        <v>0.496</v>
      </c>
      <c r="Q926" s="18">
        <v>94906835.178000003</v>
      </c>
      <c r="R926" s="18">
        <v>2.0129999999999999</v>
      </c>
      <c r="S926" s="16">
        <f t="shared" si="87"/>
        <v>94.906835178000009</v>
      </c>
      <c r="T926" s="16">
        <f t="shared" si="89"/>
        <v>88405.110972836934</v>
      </c>
      <c r="U926" s="41">
        <f t="shared" si="88"/>
        <v>8647.1751263157894</v>
      </c>
      <c r="V926" s="18">
        <f t="shared" si="90"/>
        <v>95</v>
      </c>
      <c r="W926" s="154">
        <f t="shared" si="91"/>
        <v>930.58011550354672</v>
      </c>
    </row>
    <row r="927" spans="1:23" ht="16" customHeight="1">
      <c r="A927" s="37"/>
      <c r="B927" s="38" t="str">
        <f t="shared" si="86"/>
        <v>95-Mo</v>
      </c>
      <c r="C927" s="39">
        <v>95</v>
      </c>
      <c r="D927" s="40"/>
      <c r="E927" s="39">
        <v>11</v>
      </c>
      <c r="F927" s="39">
        <v>53</v>
      </c>
      <c r="G927" s="39">
        <v>42</v>
      </c>
      <c r="H927" s="39" t="s">
        <v>106</v>
      </c>
      <c r="I927" s="40"/>
      <c r="J927" s="18">
        <v>-87708.077000000005</v>
      </c>
      <c r="K927" s="18">
        <v>1.825</v>
      </c>
      <c r="L927" s="18">
        <v>821624.90099999995</v>
      </c>
      <c r="M927" s="18">
        <v>1.829</v>
      </c>
      <c r="N927" s="39" t="s">
        <v>28</v>
      </c>
      <c r="O927" s="18">
        <v>-1690.6310000000001</v>
      </c>
      <c r="P927" s="18">
        <v>5.0819999999999999</v>
      </c>
      <c r="Q927" s="18">
        <v>94905841.487000003</v>
      </c>
      <c r="R927" s="18">
        <v>1.9590000000000001</v>
      </c>
      <c r="S927" s="16">
        <f t="shared" si="87"/>
        <v>94.905841487000004</v>
      </c>
      <c r="T927" s="16">
        <f t="shared" si="89"/>
        <v>88404.18535601531</v>
      </c>
      <c r="U927" s="41">
        <f t="shared" si="88"/>
        <v>8648.683168421052</v>
      </c>
      <c r="V927" s="18">
        <f t="shared" si="90"/>
        <v>95</v>
      </c>
      <c r="W927" s="154">
        <f t="shared" si="91"/>
        <v>930.57037216858225</v>
      </c>
    </row>
    <row r="928" spans="1:23" ht="16" customHeight="1">
      <c r="A928" s="37"/>
      <c r="B928" s="38" t="str">
        <f t="shared" si="86"/>
        <v>95-Tc</v>
      </c>
      <c r="C928" s="39">
        <v>95</v>
      </c>
      <c r="D928" s="40"/>
      <c r="E928" s="39">
        <v>9</v>
      </c>
      <c r="F928" s="39">
        <v>52</v>
      </c>
      <c r="G928" s="39">
        <v>43</v>
      </c>
      <c r="H928" s="39" t="s">
        <v>107</v>
      </c>
      <c r="I928" s="40"/>
      <c r="J928" s="18">
        <v>-86017.445999999996</v>
      </c>
      <c r="K928" s="18">
        <v>5.3869999999999996</v>
      </c>
      <c r="L928" s="18">
        <v>819151.91599999997</v>
      </c>
      <c r="M928" s="18">
        <v>5.3879999999999999</v>
      </c>
      <c r="N928" s="39" t="s">
        <v>28</v>
      </c>
      <c r="O928" s="18">
        <v>-2567.453</v>
      </c>
      <c r="P928" s="18">
        <v>12.664999999999999</v>
      </c>
      <c r="Q928" s="18">
        <v>94907656.453999996</v>
      </c>
      <c r="R928" s="18">
        <v>5.7830000000000004</v>
      </c>
      <c r="S928" s="16">
        <f t="shared" si="87"/>
        <v>94.907656453999991</v>
      </c>
      <c r="T928" s="16">
        <f t="shared" si="89"/>
        <v>88405.875986186948</v>
      </c>
      <c r="U928" s="41">
        <f t="shared" si="88"/>
        <v>8622.6517473684198</v>
      </c>
      <c r="V928" s="18">
        <f t="shared" si="90"/>
        <v>95</v>
      </c>
      <c r="W928" s="154">
        <f t="shared" si="91"/>
        <v>930.58816827565204</v>
      </c>
    </row>
    <row r="929" spans="1:23" ht="16" customHeight="1">
      <c r="A929" s="37"/>
      <c r="B929" s="38" t="str">
        <f t="shared" si="86"/>
        <v>95-Ru</v>
      </c>
      <c r="C929" s="39">
        <v>95</v>
      </c>
      <c r="D929" s="40"/>
      <c r="E929" s="39">
        <v>7</v>
      </c>
      <c r="F929" s="39">
        <v>51</v>
      </c>
      <c r="G929" s="39">
        <v>44</v>
      </c>
      <c r="H929" s="39" t="s">
        <v>108</v>
      </c>
      <c r="I929" s="40"/>
      <c r="J929" s="18">
        <v>-83449.993000000002</v>
      </c>
      <c r="K929" s="18">
        <v>11.874000000000001</v>
      </c>
      <c r="L929" s="18">
        <v>815802.11</v>
      </c>
      <c r="M929" s="18">
        <v>11.875</v>
      </c>
      <c r="N929" s="39" t="s">
        <v>28</v>
      </c>
      <c r="O929" s="18">
        <v>-5110</v>
      </c>
      <c r="P929" s="18">
        <v>150</v>
      </c>
      <c r="Q929" s="18">
        <v>94910412.729000002</v>
      </c>
      <c r="R929" s="18">
        <v>12.747</v>
      </c>
      <c r="S929" s="16">
        <f t="shared" si="87"/>
        <v>94.910412729000001</v>
      </c>
      <c r="T929" s="16">
        <f t="shared" si="89"/>
        <v>88408.443438750197</v>
      </c>
      <c r="U929" s="41">
        <f t="shared" si="88"/>
        <v>8587.3906315789463</v>
      </c>
      <c r="V929" s="18">
        <f t="shared" si="90"/>
        <v>95</v>
      </c>
      <c r="W929" s="154">
        <f t="shared" si="91"/>
        <v>930.61519409210734</v>
      </c>
    </row>
    <row r="930" spans="1:23" ht="16" customHeight="1">
      <c r="A930" s="37"/>
      <c r="B930" s="38" t="str">
        <f t="shared" si="86"/>
        <v>95-Rh</v>
      </c>
      <c r="C930" s="39">
        <v>95</v>
      </c>
      <c r="D930" s="40"/>
      <c r="E930" s="39">
        <v>5</v>
      </c>
      <c r="F930" s="39">
        <v>50</v>
      </c>
      <c r="G930" s="39">
        <v>45</v>
      </c>
      <c r="H930" s="39" t="s">
        <v>109</v>
      </c>
      <c r="I930" s="39" t="s">
        <v>39</v>
      </c>
      <c r="J930" s="18">
        <v>-78339.993000000002</v>
      </c>
      <c r="K930" s="18">
        <v>150.46899999999999</v>
      </c>
      <c r="L930" s="18">
        <v>809909.75600000005</v>
      </c>
      <c r="M930" s="18">
        <v>150.46899999999999</v>
      </c>
      <c r="N930" s="39" t="s">
        <v>28</v>
      </c>
      <c r="O930" s="18">
        <v>-8189</v>
      </c>
      <c r="P930" s="18">
        <v>428</v>
      </c>
      <c r="Q930" s="18">
        <v>94915898.540999994</v>
      </c>
      <c r="R930" s="18">
        <v>161.535</v>
      </c>
      <c r="S930" s="16">
        <f t="shared" si="87"/>
        <v>94.91589854099999</v>
      </c>
      <c r="T930" s="16">
        <f t="shared" si="89"/>
        <v>88413.553437600392</v>
      </c>
      <c r="U930" s="41">
        <f t="shared" si="88"/>
        <v>8525.3658526315794</v>
      </c>
      <c r="V930" s="18">
        <f t="shared" si="90"/>
        <v>95</v>
      </c>
      <c r="W930" s="154">
        <f t="shared" si="91"/>
        <v>930.66898355368835</v>
      </c>
    </row>
    <row r="931" spans="1:23" ht="16" customHeight="1">
      <c r="A931" s="37"/>
      <c r="B931" s="38" t="str">
        <f t="shared" si="86"/>
        <v>95-Pd</v>
      </c>
      <c r="C931" s="39">
        <v>95</v>
      </c>
      <c r="D931" s="40"/>
      <c r="E931" s="39">
        <v>3</v>
      </c>
      <c r="F931" s="39">
        <v>49</v>
      </c>
      <c r="G931" s="39">
        <v>46</v>
      </c>
      <c r="H931" s="39" t="s">
        <v>110</v>
      </c>
      <c r="I931" s="39" t="s">
        <v>37</v>
      </c>
      <c r="J931" s="18">
        <v>-70151</v>
      </c>
      <c r="K931" s="18">
        <v>401</v>
      </c>
      <c r="L931" s="18">
        <v>800938</v>
      </c>
      <c r="M931" s="18">
        <v>401</v>
      </c>
      <c r="N931" s="39" t="s">
        <v>28</v>
      </c>
      <c r="O931" s="18">
        <v>-10051</v>
      </c>
      <c r="P931" s="18">
        <v>566</v>
      </c>
      <c r="Q931" s="18">
        <v>94924690</v>
      </c>
      <c r="R931" s="18">
        <v>430</v>
      </c>
      <c r="S931" s="16">
        <f t="shared" si="87"/>
        <v>94.924689999999998</v>
      </c>
      <c r="T931" s="16">
        <f t="shared" si="89"/>
        <v>88421.742625524013</v>
      </c>
      <c r="U931" s="41">
        <f t="shared" si="88"/>
        <v>8430.9263157894729</v>
      </c>
      <c r="V931" s="18">
        <f t="shared" si="90"/>
        <v>95</v>
      </c>
      <c r="W931" s="154">
        <f t="shared" si="91"/>
        <v>930.75518553183167</v>
      </c>
    </row>
    <row r="932" spans="1:23" ht="16" customHeight="1">
      <c r="A932" s="37"/>
      <c r="B932" s="38" t="str">
        <f t="shared" si="86"/>
        <v>95-Ag</v>
      </c>
      <c r="C932" s="39">
        <v>95</v>
      </c>
      <c r="D932" s="40"/>
      <c r="E932" s="39">
        <v>1</v>
      </c>
      <c r="F932" s="39">
        <v>48</v>
      </c>
      <c r="G932" s="39">
        <v>47</v>
      </c>
      <c r="H932" s="39" t="s">
        <v>111</v>
      </c>
      <c r="I932" s="39" t="s">
        <v>37</v>
      </c>
      <c r="J932" s="18">
        <v>-60100</v>
      </c>
      <c r="K932" s="18">
        <v>401</v>
      </c>
      <c r="L932" s="18">
        <v>790105</v>
      </c>
      <c r="M932" s="18">
        <v>401</v>
      </c>
      <c r="N932" s="39" t="s">
        <v>28</v>
      </c>
      <c r="O932" s="18" t="s">
        <v>30</v>
      </c>
      <c r="P932" s="42"/>
      <c r="Q932" s="18">
        <v>94935480</v>
      </c>
      <c r="R932" s="18">
        <v>430</v>
      </c>
      <c r="S932" s="16">
        <f t="shared" si="87"/>
        <v>94.935479999999998</v>
      </c>
      <c r="T932" s="16">
        <f t="shared" si="89"/>
        <v>88431.79344162812</v>
      </c>
      <c r="U932" s="41">
        <f t="shared" si="88"/>
        <v>8316.894736842105</v>
      </c>
      <c r="V932" s="18">
        <f t="shared" si="90"/>
        <v>95</v>
      </c>
      <c r="W932" s="154">
        <f t="shared" si="91"/>
        <v>930.86098359608548</v>
      </c>
    </row>
    <row r="933" spans="1:23" ht="16" customHeight="1">
      <c r="A933" s="37"/>
      <c r="B933" s="38" t="str">
        <f t="shared" si="86"/>
        <v>96-Kr</v>
      </c>
      <c r="C933" s="39">
        <v>96</v>
      </c>
      <c r="D933" s="39">
        <v>0</v>
      </c>
      <c r="E933" s="39">
        <v>24</v>
      </c>
      <c r="F933" s="39">
        <v>60</v>
      </c>
      <c r="G933" s="39">
        <v>36</v>
      </c>
      <c r="H933" s="39" t="s">
        <v>100</v>
      </c>
      <c r="I933" s="39" t="s">
        <v>37</v>
      </c>
      <c r="J933" s="18">
        <v>-53030</v>
      </c>
      <c r="K933" s="18">
        <v>503</v>
      </c>
      <c r="L933" s="18">
        <v>799712</v>
      </c>
      <c r="M933" s="18">
        <v>503</v>
      </c>
      <c r="N933" s="39" t="s">
        <v>28</v>
      </c>
      <c r="O933" s="18">
        <v>8184</v>
      </c>
      <c r="P933" s="18">
        <v>504</v>
      </c>
      <c r="Q933" s="18">
        <v>95943070</v>
      </c>
      <c r="R933" s="18">
        <v>540</v>
      </c>
      <c r="S933" s="16">
        <f t="shared" si="87"/>
        <v>95.943070000000006</v>
      </c>
      <c r="T933" s="16">
        <f t="shared" si="89"/>
        <v>89370.357093003244</v>
      </c>
      <c r="U933" s="41">
        <f t="shared" si="88"/>
        <v>8330.3333333333339</v>
      </c>
      <c r="V933" s="18">
        <f t="shared" si="90"/>
        <v>96</v>
      </c>
      <c r="W933" s="154">
        <f t="shared" si="91"/>
        <v>930.94121971878383</v>
      </c>
    </row>
    <row r="934" spans="1:23" ht="16" customHeight="1">
      <c r="A934" s="37"/>
      <c r="B934" s="38" t="str">
        <f t="shared" si="86"/>
        <v>96-Rb</v>
      </c>
      <c r="C934" s="39">
        <v>96</v>
      </c>
      <c r="D934" s="40"/>
      <c r="E934" s="39">
        <v>22</v>
      </c>
      <c r="F934" s="39">
        <v>59</v>
      </c>
      <c r="G934" s="39">
        <v>37</v>
      </c>
      <c r="H934" s="39" t="s">
        <v>101</v>
      </c>
      <c r="I934" s="40"/>
      <c r="J934" s="18">
        <v>-61214.086000000003</v>
      </c>
      <c r="K934" s="18">
        <v>25.53</v>
      </c>
      <c r="L934" s="18">
        <v>807114</v>
      </c>
      <c r="M934" s="18">
        <v>25.530999999999999</v>
      </c>
      <c r="N934" s="39" t="s">
        <v>28</v>
      </c>
      <c r="O934" s="18">
        <v>11740.072</v>
      </c>
      <c r="P934" s="18">
        <v>27.236000000000001</v>
      </c>
      <c r="Q934" s="18">
        <v>95934283.961999997</v>
      </c>
      <c r="R934" s="18">
        <v>27.408000000000001</v>
      </c>
      <c r="S934" s="16">
        <f t="shared" si="87"/>
        <v>95.934283961999995</v>
      </c>
      <c r="T934" s="16">
        <f t="shared" si="89"/>
        <v>89362.172954706504</v>
      </c>
      <c r="U934" s="41">
        <f t="shared" si="88"/>
        <v>8407.4375</v>
      </c>
      <c r="V934" s="18">
        <f t="shared" si="90"/>
        <v>96</v>
      </c>
      <c r="W934" s="154">
        <f t="shared" si="91"/>
        <v>930.85596827819279</v>
      </c>
    </row>
    <row r="935" spans="1:23" ht="16" customHeight="1">
      <c r="A935" s="37"/>
      <c r="B935" s="38" t="str">
        <f t="shared" si="86"/>
        <v>96-Sr</v>
      </c>
      <c r="C935" s="39">
        <v>96</v>
      </c>
      <c r="D935" s="40"/>
      <c r="E935" s="39">
        <v>20</v>
      </c>
      <c r="F935" s="39">
        <v>58</v>
      </c>
      <c r="G935" s="39">
        <v>38</v>
      </c>
      <c r="H935" s="39" t="s">
        <v>102</v>
      </c>
      <c r="I935" s="40"/>
      <c r="J935" s="18">
        <v>-72954.157999999996</v>
      </c>
      <c r="K935" s="18">
        <v>24.620999999999999</v>
      </c>
      <c r="L935" s="18">
        <v>818071.71900000004</v>
      </c>
      <c r="M935" s="18">
        <v>24.620999999999999</v>
      </c>
      <c r="N935" s="39" t="s">
        <v>28</v>
      </c>
      <c r="O935" s="18">
        <v>5386.5360000000001</v>
      </c>
      <c r="P935" s="18">
        <v>14.811</v>
      </c>
      <c r="Q935" s="18">
        <v>95921680.473000005</v>
      </c>
      <c r="R935" s="18">
        <v>26.431000000000001</v>
      </c>
      <c r="S935" s="16">
        <f t="shared" si="87"/>
        <v>95.921680473000009</v>
      </c>
      <c r="T935" s="16">
        <f t="shared" si="89"/>
        <v>89350.432885178336</v>
      </c>
      <c r="U935" s="41">
        <f t="shared" si="88"/>
        <v>8521.580406250001</v>
      </c>
      <c r="V935" s="18">
        <f t="shared" si="90"/>
        <v>96</v>
      </c>
      <c r="W935" s="154">
        <f t="shared" si="91"/>
        <v>930.73367588727433</v>
      </c>
    </row>
    <row r="936" spans="1:23" ht="16" customHeight="1">
      <c r="A936" s="37"/>
      <c r="B936" s="38" t="str">
        <f t="shared" si="86"/>
        <v>96-Y</v>
      </c>
      <c r="C936" s="39">
        <v>96</v>
      </c>
      <c r="D936" s="40"/>
      <c r="E936" s="39">
        <v>18</v>
      </c>
      <c r="F936" s="39">
        <v>57</v>
      </c>
      <c r="G936" s="39">
        <v>39</v>
      </c>
      <c r="H936" s="39" t="s">
        <v>103</v>
      </c>
      <c r="I936" s="40"/>
      <c r="J936" s="18">
        <v>-78340.695000000007</v>
      </c>
      <c r="K936" s="18">
        <v>21.887</v>
      </c>
      <c r="L936" s="18">
        <v>822675.902</v>
      </c>
      <c r="M936" s="18">
        <v>21.887</v>
      </c>
      <c r="N936" s="39" t="s">
        <v>28</v>
      </c>
      <c r="O936" s="18">
        <v>7099.951</v>
      </c>
      <c r="P936" s="18">
        <v>21.710999999999999</v>
      </c>
      <c r="Q936" s="18">
        <v>95915897.787</v>
      </c>
      <c r="R936" s="18">
        <v>23.495999999999999</v>
      </c>
      <c r="S936" s="16">
        <f t="shared" si="87"/>
        <v>95.915897787000006</v>
      </c>
      <c r="T936" s="16">
        <f t="shared" si="89"/>
        <v>89345.046350092714</v>
      </c>
      <c r="U936" s="41">
        <f t="shared" si="88"/>
        <v>8569.5406458333327</v>
      </c>
      <c r="V936" s="18">
        <f t="shared" si="90"/>
        <v>96</v>
      </c>
      <c r="W936" s="154">
        <f t="shared" si="91"/>
        <v>930.67756614679911</v>
      </c>
    </row>
    <row r="937" spans="1:23" ht="16" customHeight="1">
      <c r="A937" s="37"/>
      <c r="B937" s="38" t="str">
        <f t="shared" si="86"/>
        <v>96-Zr</v>
      </c>
      <c r="C937" s="39">
        <v>96</v>
      </c>
      <c r="D937" s="40"/>
      <c r="E937" s="39">
        <v>16</v>
      </c>
      <c r="F937" s="39">
        <v>56</v>
      </c>
      <c r="G937" s="39">
        <v>40</v>
      </c>
      <c r="H937" s="39" t="s">
        <v>104</v>
      </c>
      <c r="I937" s="40"/>
      <c r="J937" s="18">
        <v>-85440.645999999993</v>
      </c>
      <c r="K937" s="18">
        <v>3.2090000000000001</v>
      </c>
      <c r="L937" s="18">
        <v>828993.49899999995</v>
      </c>
      <c r="M937" s="18">
        <v>3.2109999999999999</v>
      </c>
      <c r="N937" s="39" t="s">
        <v>28</v>
      </c>
      <c r="O937" s="18">
        <v>163.56899999999999</v>
      </c>
      <c r="P937" s="18">
        <v>4.3150000000000004</v>
      </c>
      <c r="Q937" s="18">
        <v>95908275.674999997</v>
      </c>
      <c r="R937" s="18">
        <v>3.4449999999999998</v>
      </c>
      <c r="S937" s="16">
        <f t="shared" si="87"/>
        <v>95.908275674999999</v>
      </c>
      <c r="T937" s="16">
        <f t="shared" si="89"/>
        <v>89337.946401433132</v>
      </c>
      <c r="U937" s="41">
        <f t="shared" si="88"/>
        <v>8635.3489479166656</v>
      </c>
      <c r="V937" s="18">
        <f t="shared" si="90"/>
        <v>96</v>
      </c>
      <c r="W937" s="154">
        <f t="shared" si="91"/>
        <v>930.60360834826179</v>
      </c>
    </row>
    <row r="938" spans="1:23" ht="16" customHeight="1">
      <c r="A938" s="37"/>
      <c r="B938" s="38" t="str">
        <f t="shared" si="86"/>
        <v>96-Nb</v>
      </c>
      <c r="C938" s="39">
        <v>96</v>
      </c>
      <c r="D938" s="40"/>
      <c r="E938" s="39">
        <v>14</v>
      </c>
      <c r="F938" s="39">
        <v>55</v>
      </c>
      <c r="G938" s="39">
        <v>41</v>
      </c>
      <c r="H938" s="39" t="s">
        <v>105</v>
      </c>
      <c r="I938" s="39" t="s">
        <v>40</v>
      </c>
      <c r="J938" s="18">
        <v>-85604.214999999997</v>
      </c>
      <c r="K938" s="18">
        <v>3.6840000000000002</v>
      </c>
      <c r="L938" s="18">
        <v>828374.71499999997</v>
      </c>
      <c r="M938" s="18">
        <v>3.6859999999999999</v>
      </c>
      <c r="N938" s="39" t="s">
        <v>28</v>
      </c>
      <c r="O938" s="18">
        <v>3186.8</v>
      </c>
      <c r="P938" s="18">
        <v>3.2</v>
      </c>
      <c r="Q938" s="18">
        <v>95908100.076000005</v>
      </c>
      <c r="R938" s="18">
        <v>3.9540000000000002</v>
      </c>
      <c r="S938" s="16">
        <f t="shared" si="87"/>
        <v>95.908100076000011</v>
      </c>
      <c r="T938" s="16">
        <f t="shared" si="89"/>
        <v>89337.782832085868</v>
      </c>
      <c r="U938" s="41">
        <f t="shared" si="88"/>
        <v>8628.9032812499991</v>
      </c>
      <c r="V938" s="18">
        <f t="shared" si="90"/>
        <v>96</v>
      </c>
      <c r="W938" s="154">
        <f t="shared" si="91"/>
        <v>930.60190450089442</v>
      </c>
    </row>
    <row r="939" spans="1:23" ht="16" customHeight="1">
      <c r="A939" s="37"/>
      <c r="B939" s="38" t="str">
        <f t="shared" si="86"/>
        <v>96-Mo</v>
      </c>
      <c r="C939" s="39">
        <v>96</v>
      </c>
      <c r="D939" s="40"/>
      <c r="E939" s="39">
        <v>12</v>
      </c>
      <c r="F939" s="39">
        <v>54</v>
      </c>
      <c r="G939" s="39">
        <v>42</v>
      </c>
      <c r="H939" s="39" t="s">
        <v>106</v>
      </c>
      <c r="I939" s="40"/>
      <c r="J939" s="18">
        <v>-88791.014999999999</v>
      </c>
      <c r="K939" s="18">
        <v>1.825</v>
      </c>
      <c r="L939" s="18">
        <v>830779.16200000001</v>
      </c>
      <c r="M939" s="18">
        <v>1.829</v>
      </c>
      <c r="N939" s="39" t="s">
        <v>28</v>
      </c>
      <c r="O939" s="18">
        <v>-2973.2339999999999</v>
      </c>
      <c r="P939" s="18">
        <v>5.1449999999999996</v>
      </c>
      <c r="Q939" s="18">
        <v>95904678.903999999</v>
      </c>
      <c r="R939" s="18">
        <v>1.9590000000000001</v>
      </c>
      <c r="S939" s="16">
        <f t="shared" si="87"/>
        <v>95.904678903999994</v>
      </c>
      <c r="T939" s="16">
        <f t="shared" si="89"/>
        <v>89334.59603221259</v>
      </c>
      <c r="U939" s="41">
        <f t="shared" si="88"/>
        <v>8653.9496041666662</v>
      </c>
      <c r="V939" s="18">
        <f t="shared" si="90"/>
        <v>96</v>
      </c>
      <c r="W939" s="154">
        <f t="shared" si="91"/>
        <v>930.56870866888119</v>
      </c>
    </row>
    <row r="940" spans="1:23" ht="16" customHeight="1">
      <c r="A940" s="37"/>
      <c r="B940" s="38" t="str">
        <f t="shared" si="86"/>
        <v>96-Tc</v>
      </c>
      <c r="C940" s="39">
        <v>96</v>
      </c>
      <c r="D940" s="40"/>
      <c r="E940" s="39">
        <v>10</v>
      </c>
      <c r="F940" s="39">
        <v>53</v>
      </c>
      <c r="G940" s="39">
        <v>43</v>
      </c>
      <c r="H940" s="39" t="s">
        <v>107</v>
      </c>
      <c r="I940" s="39" t="s">
        <v>39</v>
      </c>
      <c r="J940" s="18">
        <v>-85817.781000000003</v>
      </c>
      <c r="K940" s="18">
        <v>5.4589999999999996</v>
      </c>
      <c r="L940" s="18">
        <v>827023.57400000002</v>
      </c>
      <c r="M940" s="18">
        <v>5.46</v>
      </c>
      <c r="N940" s="39" t="s">
        <v>28</v>
      </c>
      <c r="O940" s="18">
        <v>254.411</v>
      </c>
      <c r="P940" s="18">
        <v>9.5329999999999995</v>
      </c>
      <c r="Q940" s="18">
        <v>95907870.803000003</v>
      </c>
      <c r="R940" s="18">
        <v>5.86</v>
      </c>
      <c r="S940" s="16">
        <f t="shared" si="87"/>
        <v>95.907870803000009</v>
      </c>
      <c r="T940" s="16">
        <f t="shared" si="89"/>
        <v>89337.56926575031</v>
      </c>
      <c r="U940" s="41">
        <f t="shared" si="88"/>
        <v>8614.8288958333342</v>
      </c>
      <c r="V940" s="18">
        <f t="shared" si="90"/>
        <v>96</v>
      </c>
      <c r="W940" s="154">
        <f t="shared" si="91"/>
        <v>930.59967985156572</v>
      </c>
    </row>
    <row r="941" spans="1:23" ht="16" customHeight="1">
      <c r="A941" s="37"/>
      <c r="B941" s="38" t="str">
        <f t="shared" si="86"/>
        <v>96-Ru</v>
      </c>
      <c r="C941" s="39">
        <v>96</v>
      </c>
      <c r="D941" s="40"/>
      <c r="E941" s="39">
        <v>8</v>
      </c>
      <c r="F941" s="39">
        <v>52</v>
      </c>
      <c r="G941" s="39">
        <v>44</v>
      </c>
      <c r="H941" s="39" t="s">
        <v>108</v>
      </c>
      <c r="I941" s="40"/>
      <c r="J941" s="18">
        <v>-86072.191999999995</v>
      </c>
      <c r="K941" s="18">
        <v>7.8819999999999997</v>
      </c>
      <c r="L941" s="18">
        <v>826495.63199999998</v>
      </c>
      <c r="M941" s="18">
        <v>7.883</v>
      </c>
      <c r="N941" s="39" t="s">
        <v>28</v>
      </c>
      <c r="O941" s="18">
        <v>-6446.4319999999998</v>
      </c>
      <c r="P941" s="18">
        <v>9.8960000000000008</v>
      </c>
      <c r="Q941" s="18">
        <v>95907597.680999994</v>
      </c>
      <c r="R941" s="18">
        <v>8.4619999999999997</v>
      </c>
      <c r="S941" s="16">
        <f t="shared" si="87"/>
        <v>95.907597680999999</v>
      </c>
      <c r="T941" s="16">
        <f t="shared" si="89"/>
        <v>89337.314854351222</v>
      </c>
      <c r="U941" s="41">
        <f t="shared" si="88"/>
        <v>8609.3294999999998</v>
      </c>
      <c r="V941" s="18">
        <f t="shared" si="90"/>
        <v>96</v>
      </c>
      <c r="W941" s="154">
        <f t="shared" si="91"/>
        <v>930.59702973282526</v>
      </c>
    </row>
    <row r="942" spans="1:23" ht="16" customHeight="1">
      <c r="A942" s="37"/>
      <c r="B942" s="38" t="str">
        <f t="shared" si="86"/>
        <v>96-Rh</v>
      </c>
      <c r="C942" s="39">
        <v>96</v>
      </c>
      <c r="D942" s="40"/>
      <c r="E942" s="39">
        <v>6</v>
      </c>
      <c r="F942" s="39">
        <v>51</v>
      </c>
      <c r="G942" s="39">
        <v>45</v>
      </c>
      <c r="H942" s="39" t="s">
        <v>109</v>
      </c>
      <c r="I942" s="39" t="s">
        <v>39</v>
      </c>
      <c r="J942" s="18">
        <v>-79625.759999999995</v>
      </c>
      <c r="K942" s="18">
        <v>12.651</v>
      </c>
      <c r="L942" s="18">
        <v>819266.84699999995</v>
      </c>
      <c r="M942" s="18">
        <v>12.651999999999999</v>
      </c>
      <c r="N942" s="39" t="s">
        <v>28</v>
      </c>
      <c r="O942" s="18">
        <v>-3450</v>
      </c>
      <c r="P942" s="18">
        <v>150</v>
      </c>
      <c r="Q942" s="18">
        <v>95914518.211999997</v>
      </c>
      <c r="R942" s="18">
        <v>13.581</v>
      </c>
      <c r="S942" s="16">
        <f t="shared" si="87"/>
        <v>95.914518212000004</v>
      </c>
      <c r="T942" s="16">
        <f t="shared" si="89"/>
        <v>89343.761284789027</v>
      </c>
      <c r="U942" s="41">
        <f t="shared" si="88"/>
        <v>8534.0296562499989</v>
      </c>
      <c r="V942" s="18">
        <f t="shared" si="90"/>
        <v>96</v>
      </c>
      <c r="W942" s="154">
        <f t="shared" si="91"/>
        <v>930.66418004988566</v>
      </c>
    </row>
    <row r="943" spans="1:23" ht="16" customHeight="1">
      <c r="A943" s="37"/>
      <c r="B943" s="38" t="str">
        <f t="shared" si="86"/>
        <v>96-Pd</v>
      </c>
      <c r="C943" s="39">
        <v>96</v>
      </c>
      <c r="D943" s="40"/>
      <c r="E943" s="39">
        <v>4</v>
      </c>
      <c r="F943" s="39">
        <v>50</v>
      </c>
      <c r="G943" s="39">
        <v>46</v>
      </c>
      <c r="H943" s="39" t="s">
        <v>110</v>
      </c>
      <c r="I943" s="39" t="s">
        <v>39</v>
      </c>
      <c r="J943" s="18">
        <v>-76175.759999999995</v>
      </c>
      <c r="K943" s="18">
        <v>150.53299999999999</v>
      </c>
      <c r="L943" s="18">
        <v>815034.49300000002</v>
      </c>
      <c r="M943" s="18">
        <v>150.53299999999999</v>
      </c>
      <c r="N943" s="39" t="s">
        <v>28</v>
      </c>
      <c r="O943" s="18">
        <v>-11605</v>
      </c>
      <c r="P943" s="18">
        <v>428</v>
      </c>
      <c r="Q943" s="18">
        <v>95918221.939999998</v>
      </c>
      <c r="R943" s="18">
        <v>161.60300000000001</v>
      </c>
      <c r="S943" s="16">
        <f t="shared" si="87"/>
        <v>95.918221939999995</v>
      </c>
      <c r="T943" s="16">
        <f t="shared" si="89"/>
        <v>89347.211283772107</v>
      </c>
      <c r="U943" s="41">
        <f t="shared" si="88"/>
        <v>8489.9426354166662</v>
      </c>
      <c r="V943" s="18">
        <f t="shared" si="90"/>
        <v>96</v>
      </c>
      <c r="W943" s="154">
        <f t="shared" si="91"/>
        <v>930.70011753929282</v>
      </c>
    </row>
    <row r="944" spans="1:23" ht="16" customHeight="1">
      <c r="A944" s="37"/>
      <c r="B944" s="38" t="str">
        <f t="shared" si="86"/>
        <v>96-Ag</v>
      </c>
      <c r="C944" s="39">
        <v>96</v>
      </c>
      <c r="D944" s="40"/>
      <c r="E944" s="39">
        <v>2</v>
      </c>
      <c r="F944" s="39">
        <v>49</v>
      </c>
      <c r="G944" s="39">
        <v>47</v>
      </c>
      <c r="H944" s="39" t="s">
        <v>111</v>
      </c>
      <c r="I944" s="39" t="s">
        <v>37</v>
      </c>
      <c r="J944" s="18">
        <v>-64571</v>
      </c>
      <c r="K944" s="18">
        <v>401</v>
      </c>
      <c r="L944" s="18">
        <v>802648</v>
      </c>
      <c r="M944" s="18">
        <v>401</v>
      </c>
      <c r="N944" s="39" t="s">
        <v>28</v>
      </c>
      <c r="O944" s="18">
        <v>-8467</v>
      </c>
      <c r="P944" s="18">
        <v>643</v>
      </c>
      <c r="Q944" s="18">
        <v>95930680</v>
      </c>
      <c r="R944" s="18">
        <v>430</v>
      </c>
      <c r="S944" s="16">
        <f t="shared" si="87"/>
        <v>95.930679999999995</v>
      </c>
      <c r="T944" s="16">
        <f t="shared" si="89"/>
        <v>89358.815887115386</v>
      </c>
      <c r="U944" s="41">
        <f t="shared" si="88"/>
        <v>8360.9166666666661</v>
      </c>
      <c r="V944" s="18">
        <f t="shared" si="90"/>
        <v>96</v>
      </c>
      <c r="W944" s="154">
        <f t="shared" si="91"/>
        <v>930.82099882411865</v>
      </c>
    </row>
    <row r="945" spans="1:23" ht="16" customHeight="1">
      <c r="A945" s="37"/>
      <c r="B945" s="38" t="str">
        <f t="shared" si="86"/>
        <v>96-Cd</v>
      </c>
      <c r="C945" s="39">
        <v>96</v>
      </c>
      <c r="D945" s="40"/>
      <c r="E945" s="39">
        <v>0</v>
      </c>
      <c r="F945" s="39">
        <v>48</v>
      </c>
      <c r="G945" s="39">
        <v>48</v>
      </c>
      <c r="H945" s="39" t="s">
        <v>112</v>
      </c>
      <c r="I945" s="39" t="s">
        <v>37</v>
      </c>
      <c r="J945" s="18">
        <v>-56104</v>
      </c>
      <c r="K945" s="18">
        <v>503</v>
      </c>
      <c r="L945" s="18">
        <v>793398</v>
      </c>
      <c r="M945" s="18">
        <v>503</v>
      </c>
      <c r="N945" s="39" t="s">
        <v>28</v>
      </c>
      <c r="O945" s="18" t="s">
        <v>30</v>
      </c>
      <c r="P945" s="42"/>
      <c r="Q945" s="18">
        <v>95939770</v>
      </c>
      <c r="R945" s="18">
        <v>540</v>
      </c>
      <c r="S945" s="16">
        <f t="shared" si="87"/>
        <v>95.939769999999996</v>
      </c>
      <c r="T945" s="16">
        <f t="shared" si="89"/>
        <v>89367.283164074266</v>
      </c>
      <c r="U945" s="41">
        <f t="shared" si="88"/>
        <v>8264.5625</v>
      </c>
      <c r="V945" s="18">
        <f t="shared" si="90"/>
        <v>96</v>
      </c>
      <c r="W945" s="154">
        <f t="shared" si="91"/>
        <v>930.90919962577357</v>
      </c>
    </row>
    <row r="946" spans="1:23" ht="16" customHeight="1">
      <c r="A946" s="37"/>
      <c r="B946" s="38" t="str">
        <f t="shared" si="86"/>
        <v>97-Kr</v>
      </c>
      <c r="C946" s="39">
        <v>97</v>
      </c>
      <c r="D946" s="39">
        <v>0</v>
      </c>
      <c r="E946" s="39">
        <v>25</v>
      </c>
      <c r="F946" s="39">
        <v>61</v>
      </c>
      <c r="G946" s="39">
        <v>36</v>
      </c>
      <c r="H946" s="39" t="s">
        <v>100</v>
      </c>
      <c r="I946" s="39" t="s">
        <v>37</v>
      </c>
      <c r="J946" s="18">
        <v>-47916</v>
      </c>
      <c r="K946" s="18">
        <v>503</v>
      </c>
      <c r="L946" s="18">
        <v>802670</v>
      </c>
      <c r="M946" s="18">
        <v>503</v>
      </c>
      <c r="N946" s="39" t="s">
        <v>28</v>
      </c>
      <c r="O946" s="18">
        <v>10449</v>
      </c>
      <c r="P946" s="18">
        <v>504</v>
      </c>
      <c r="Q946" s="18">
        <v>96948560</v>
      </c>
      <c r="R946" s="18">
        <v>540</v>
      </c>
      <c r="S946" s="16">
        <f t="shared" si="87"/>
        <v>96.948560000000001</v>
      </c>
      <c r="T946" s="16">
        <f t="shared" si="89"/>
        <v>90306.964607787202</v>
      </c>
      <c r="U946" s="41">
        <f t="shared" si="88"/>
        <v>8274.9484536082473</v>
      </c>
      <c r="V946" s="18">
        <f t="shared" si="90"/>
        <v>97</v>
      </c>
      <c r="W946" s="154">
        <f t="shared" si="91"/>
        <v>930.99963513182684</v>
      </c>
    </row>
    <row r="947" spans="1:23" ht="16" customHeight="1">
      <c r="A947" s="37"/>
      <c r="B947" s="38" t="str">
        <f t="shared" si="86"/>
        <v>97-Rb</v>
      </c>
      <c r="C947" s="39">
        <v>97</v>
      </c>
      <c r="D947" s="40"/>
      <c r="E947" s="39">
        <v>23</v>
      </c>
      <c r="F947" s="39">
        <v>60</v>
      </c>
      <c r="G947" s="39">
        <v>37</v>
      </c>
      <c r="H947" s="39" t="s">
        <v>101</v>
      </c>
      <c r="I947" s="40"/>
      <c r="J947" s="18">
        <v>-58364.737999999998</v>
      </c>
      <c r="K947" s="18">
        <v>28.239000000000001</v>
      </c>
      <c r="L947" s="18">
        <v>812335.97499999998</v>
      </c>
      <c r="M947" s="18">
        <v>28.239000000000001</v>
      </c>
      <c r="N947" s="39" t="s">
        <v>28</v>
      </c>
      <c r="O947" s="18">
        <v>10427.241</v>
      </c>
      <c r="P947" s="18">
        <v>26.876999999999999</v>
      </c>
      <c r="Q947" s="18">
        <v>96937342.863000005</v>
      </c>
      <c r="R947" s="18">
        <v>30.315999999999999</v>
      </c>
      <c r="S947" s="16">
        <f t="shared" si="87"/>
        <v>96.937342863000012</v>
      </c>
      <c r="T947" s="16">
        <f t="shared" si="89"/>
        <v>90296.515916294942</v>
      </c>
      <c r="U947" s="41">
        <f t="shared" si="88"/>
        <v>8374.5976804123711</v>
      </c>
      <c r="V947" s="18">
        <f t="shared" si="90"/>
        <v>97</v>
      </c>
      <c r="W947" s="154">
        <f t="shared" si="91"/>
        <v>930.89191666283443</v>
      </c>
    </row>
    <row r="948" spans="1:23" ht="16" customHeight="1">
      <c r="A948" s="37"/>
      <c r="B948" s="38" t="str">
        <f t="shared" si="86"/>
        <v>97-Sr</v>
      </c>
      <c r="C948" s="39">
        <v>97</v>
      </c>
      <c r="D948" s="40"/>
      <c r="E948" s="39">
        <v>21</v>
      </c>
      <c r="F948" s="39">
        <v>59</v>
      </c>
      <c r="G948" s="39">
        <v>38</v>
      </c>
      <c r="H948" s="39" t="s">
        <v>102</v>
      </c>
      <c r="I948" s="40"/>
      <c r="J948" s="18">
        <v>-68791.979000000007</v>
      </c>
      <c r="K948" s="18">
        <v>18.960999999999999</v>
      </c>
      <c r="L948" s="18">
        <v>821980.86199999996</v>
      </c>
      <c r="M948" s="18">
        <v>18.960999999999999</v>
      </c>
      <c r="N948" s="39" t="s">
        <v>28</v>
      </c>
      <c r="O948" s="18">
        <v>7468.4759999999997</v>
      </c>
      <c r="P948" s="18">
        <v>15.705</v>
      </c>
      <c r="Q948" s="18">
        <v>96926148.756999999</v>
      </c>
      <c r="R948" s="18">
        <v>20.355</v>
      </c>
      <c r="S948" s="16">
        <f t="shared" si="87"/>
        <v>96.926148756999993</v>
      </c>
      <c r="T948" s="16">
        <f t="shared" si="89"/>
        <v>90286.088678032102</v>
      </c>
      <c r="U948" s="41">
        <f t="shared" si="88"/>
        <v>8474.0295051546382</v>
      </c>
      <c r="V948" s="18">
        <f t="shared" si="90"/>
        <v>97</v>
      </c>
      <c r="W948" s="154">
        <f t="shared" si="91"/>
        <v>930.78441936115564</v>
      </c>
    </row>
    <row r="949" spans="1:23" ht="16" customHeight="1">
      <c r="A949" s="37"/>
      <c r="B949" s="38" t="str">
        <f t="shared" si="86"/>
        <v>97-Y</v>
      </c>
      <c r="C949" s="39">
        <v>97</v>
      </c>
      <c r="D949" s="40"/>
      <c r="E949" s="39">
        <v>19</v>
      </c>
      <c r="F949" s="39">
        <v>58</v>
      </c>
      <c r="G949" s="39">
        <v>39</v>
      </c>
      <c r="H949" s="39" t="s">
        <v>103</v>
      </c>
      <c r="I949" s="40"/>
      <c r="J949" s="18">
        <v>-76260.455000000002</v>
      </c>
      <c r="K949" s="18">
        <v>11.682</v>
      </c>
      <c r="L949" s="18">
        <v>828666.98499999999</v>
      </c>
      <c r="M949" s="18">
        <v>11.682</v>
      </c>
      <c r="N949" s="39" t="s">
        <v>28</v>
      </c>
      <c r="O949" s="18">
        <v>6688.4059999999999</v>
      </c>
      <c r="P949" s="18">
        <v>11.29</v>
      </c>
      <c r="Q949" s="18">
        <v>96918131.017000005</v>
      </c>
      <c r="R949" s="18">
        <v>12.541</v>
      </c>
      <c r="S949" s="16">
        <f t="shared" si="87"/>
        <v>96.918131017000007</v>
      </c>
      <c r="T949" s="16">
        <f t="shared" si="89"/>
        <v>90278.620204416686</v>
      </c>
      <c r="U949" s="41">
        <f t="shared" si="88"/>
        <v>8542.9586082474234</v>
      </c>
      <c r="V949" s="18">
        <f t="shared" si="90"/>
        <v>97</v>
      </c>
      <c r="W949" s="154">
        <f t="shared" si="91"/>
        <v>930.70742478780085</v>
      </c>
    </row>
    <row r="950" spans="1:23" ht="16" customHeight="1">
      <c r="A950" s="37"/>
      <c r="B950" s="38" t="str">
        <f t="shared" si="86"/>
        <v>97-Zr</v>
      </c>
      <c r="C950" s="39">
        <v>97</v>
      </c>
      <c r="D950" s="40"/>
      <c r="E950" s="39">
        <v>17</v>
      </c>
      <c r="F950" s="39">
        <v>57</v>
      </c>
      <c r="G950" s="39">
        <v>40</v>
      </c>
      <c r="H950" s="39" t="s">
        <v>104</v>
      </c>
      <c r="I950" s="40"/>
      <c r="J950" s="18">
        <v>-82948.861000000004</v>
      </c>
      <c r="K950" s="18">
        <v>3.0859999999999999</v>
      </c>
      <c r="L950" s="18">
        <v>834573.03700000001</v>
      </c>
      <c r="M950" s="18">
        <v>3.0880000000000001</v>
      </c>
      <c r="N950" s="39" t="s">
        <v>28</v>
      </c>
      <c r="O950" s="18">
        <v>2658.085</v>
      </c>
      <c r="P950" s="18">
        <v>1.907</v>
      </c>
      <c r="Q950" s="18">
        <v>96910950.716000006</v>
      </c>
      <c r="R950" s="18">
        <v>3.3119999999999998</v>
      </c>
      <c r="S950" s="16">
        <f t="shared" si="87"/>
        <v>96.910950716000002</v>
      </c>
      <c r="T950" s="16">
        <f t="shared" si="89"/>
        <v>90271.931799882557</v>
      </c>
      <c r="U950" s="41">
        <f t="shared" si="88"/>
        <v>8603.8457422680422</v>
      </c>
      <c r="V950" s="18">
        <f t="shared" si="90"/>
        <v>97</v>
      </c>
      <c r="W950" s="154">
        <f t="shared" si="91"/>
        <v>930.63847216373767</v>
      </c>
    </row>
    <row r="951" spans="1:23" ht="16" customHeight="1">
      <c r="A951" s="37"/>
      <c r="B951" s="38" t="str">
        <f t="shared" si="86"/>
        <v>97-Nb</v>
      </c>
      <c r="C951" s="39">
        <v>97</v>
      </c>
      <c r="D951" s="40"/>
      <c r="E951" s="39">
        <v>15</v>
      </c>
      <c r="F951" s="39">
        <v>56</v>
      </c>
      <c r="G951" s="39">
        <v>41</v>
      </c>
      <c r="H951" s="39" t="s">
        <v>105</v>
      </c>
      <c r="I951" s="40"/>
      <c r="J951" s="18">
        <v>-85606.945999999996</v>
      </c>
      <c r="K951" s="18">
        <v>2.605</v>
      </c>
      <c r="L951" s="18">
        <v>836448.76899999997</v>
      </c>
      <c r="M951" s="18">
        <v>2.6080000000000001</v>
      </c>
      <c r="N951" s="39" t="s">
        <v>28</v>
      </c>
      <c r="O951" s="18">
        <v>1933.885</v>
      </c>
      <c r="P951" s="18">
        <v>1.907</v>
      </c>
      <c r="Q951" s="18">
        <v>96908097.143999994</v>
      </c>
      <c r="R951" s="18">
        <v>2.7970000000000002</v>
      </c>
      <c r="S951" s="16">
        <f t="shared" si="87"/>
        <v>96.908097143999996</v>
      </c>
      <c r="T951" s="16">
        <f t="shared" si="89"/>
        <v>90269.273715785079</v>
      </c>
      <c r="U951" s="41">
        <f t="shared" si="88"/>
        <v>8623.1831855670098</v>
      </c>
      <c r="V951" s="18">
        <f t="shared" si="90"/>
        <v>97</v>
      </c>
      <c r="W951" s="154">
        <f t="shared" si="91"/>
        <v>930.61106923489774</v>
      </c>
    </row>
    <row r="952" spans="1:23" ht="16" customHeight="1">
      <c r="A952" s="37"/>
      <c r="B952" s="38" t="str">
        <f t="shared" si="86"/>
        <v>97-Mo</v>
      </c>
      <c r="C952" s="39">
        <v>97</v>
      </c>
      <c r="D952" s="40"/>
      <c r="E952" s="39">
        <v>13</v>
      </c>
      <c r="F952" s="39">
        <v>55</v>
      </c>
      <c r="G952" s="39">
        <v>42</v>
      </c>
      <c r="H952" s="39" t="s">
        <v>106</v>
      </c>
      <c r="I952" s="40"/>
      <c r="J952" s="18">
        <v>-87540.831000000006</v>
      </c>
      <c r="K952" s="18">
        <v>1.823</v>
      </c>
      <c r="L952" s="18">
        <v>837600.3</v>
      </c>
      <c r="M952" s="18">
        <v>1.8280000000000001</v>
      </c>
      <c r="N952" s="39" t="s">
        <v>28</v>
      </c>
      <c r="O952" s="18">
        <v>-320.25700000000001</v>
      </c>
      <c r="P952" s="18">
        <v>4.1180000000000003</v>
      </c>
      <c r="Q952" s="18">
        <v>96906021.033000007</v>
      </c>
      <c r="R952" s="18">
        <v>1.9570000000000001</v>
      </c>
      <c r="S952" s="16">
        <f t="shared" si="87"/>
        <v>96.906021033000002</v>
      </c>
      <c r="T952" s="16">
        <f t="shared" si="89"/>
        <v>90267.339831644887</v>
      </c>
      <c r="U952" s="41">
        <f t="shared" si="88"/>
        <v>8635.0546391752578</v>
      </c>
      <c r="V952" s="18">
        <f t="shared" si="90"/>
        <v>97</v>
      </c>
      <c r="W952" s="154">
        <f t="shared" si="91"/>
        <v>930.59113228499882</v>
      </c>
    </row>
    <row r="953" spans="1:23" ht="16" customHeight="1">
      <c r="A953" s="37"/>
      <c r="B953" s="38" t="str">
        <f t="shared" si="86"/>
        <v>97-Tc</v>
      </c>
      <c r="C953" s="39">
        <v>97</v>
      </c>
      <c r="D953" s="40"/>
      <c r="E953" s="39">
        <v>11</v>
      </c>
      <c r="F953" s="39">
        <v>54</v>
      </c>
      <c r="G953" s="39">
        <v>43</v>
      </c>
      <c r="H953" s="39" t="s">
        <v>107</v>
      </c>
      <c r="I953" s="40"/>
      <c r="J953" s="18">
        <v>-87220.573999999993</v>
      </c>
      <c r="K953" s="18">
        <v>4.5</v>
      </c>
      <c r="L953" s="18">
        <v>836497.69</v>
      </c>
      <c r="M953" s="18">
        <v>4.5019999999999998</v>
      </c>
      <c r="N953" s="39" t="s">
        <v>28</v>
      </c>
      <c r="O953" s="18">
        <v>-1108.202</v>
      </c>
      <c r="P953" s="18">
        <v>9.4309999999999992</v>
      </c>
      <c r="Q953" s="18">
        <v>96906364.842999995</v>
      </c>
      <c r="R953" s="18">
        <v>4.8310000000000004</v>
      </c>
      <c r="S953" s="16">
        <f t="shared" si="87"/>
        <v>96.906364842999992</v>
      </c>
      <c r="T953" s="16">
        <f t="shared" si="89"/>
        <v>90267.660088464589</v>
      </c>
      <c r="U953" s="41">
        <f t="shared" si="88"/>
        <v>8623.6875257731954</v>
      </c>
      <c r="V953" s="18">
        <f t="shared" si="90"/>
        <v>97</v>
      </c>
      <c r="W953" s="154">
        <f t="shared" si="91"/>
        <v>930.59443390169679</v>
      </c>
    </row>
    <row r="954" spans="1:23" ht="16" customHeight="1">
      <c r="A954" s="37"/>
      <c r="B954" s="38" t="str">
        <f t="shared" si="86"/>
        <v>97-Ru</v>
      </c>
      <c r="C954" s="39">
        <v>97</v>
      </c>
      <c r="D954" s="40"/>
      <c r="E954" s="39">
        <v>9</v>
      </c>
      <c r="F954" s="39">
        <v>53</v>
      </c>
      <c r="G954" s="39">
        <v>44</v>
      </c>
      <c r="H954" s="39" t="s">
        <v>108</v>
      </c>
      <c r="I954" s="39" t="s">
        <v>47</v>
      </c>
      <c r="J954" s="18">
        <v>-86112.372000000003</v>
      </c>
      <c r="K954" s="18">
        <v>8.35</v>
      </c>
      <c r="L954" s="18">
        <v>834607.13500000001</v>
      </c>
      <c r="M954" s="18">
        <v>8.3510000000000009</v>
      </c>
      <c r="N954" s="39" t="s">
        <v>28</v>
      </c>
      <c r="O954" s="18">
        <v>-3523</v>
      </c>
      <c r="P954" s="18">
        <v>35.354999999999997</v>
      </c>
      <c r="Q954" s="18">
        <v>96907554.546000004</v>
      </c>
      <c r="R954" s="18">
        <v>8.9640000000000004</v>
      </c>
      <c r="S954" s="16">
        <f t="shared" si="87"/>
        <v>96.907554546</v>
      </c>
      <c r="T954" s="16">
        <f t="shared" si="89"/>
        <v>90268.768289212647</v>
      </c>
      <c r="U954" s="41">
        <f t="shared" si="88"/>
        <v>8604.1972680412364</v>
      </c>
      <c r="V954" s="18">
        <f t="shared" si="90"/>
        <v>97</v>
      </c>
      <c r="W954" s="154">
        <f t="shared" si="91"/>
        <v>930.60585865167673</v>
      </c>
    </row>
    <row r="955" spans="1:23" ht="16" customHeight="1">
      <c r="A955" s="37"/>
      <c r="B955" s="38" t="str">
        <f t="shared" si="86"/>
        <v>97-Rh</v>
      </c>
      <c r="C955" s="39">
        <v>97</v>
      </c>
      <c r="D955" s="40"/>
      <c r="E955" s="39">
        <v>7</v>
      </c>
      <c r="F955" s="39">
        <v>52</v>
      </c>
      <c r="G955" s="39">
        <v>45</v>
      </c>
      <c r="H955" s="39" t="s">
        <v>109</v>
      </c>
      <c r="I955" s="39" t="s">
        <v>39</v>
      </c>
      <c r="J955" s="18">
        <v>-82589.372000000003</v>
      </c>
      <c r="K955" s="18">
        <v>36.328000000000003</v>
      </c>
      <c r="L955" s="18">
        <v>830301.78200000001</v>
      </c>
      <c r="M955" s="18">
        <v>36.328000000000003</v>
      </c>
      <c r="N955" s="39" t="s">
        <v>28</v>
      </c>
      <c r="O955" s="18">
        <v>-4790</v>
      </c>
      <c r="P955" s="18">
        <v>300</v>
      </c>
      <c r="Q955" s="18">
        <v>96911336.643000007</v>
      </c>
      <c r="R955" s="18">
        <v>39</v>
      </c>
      <c r="S955" s="16">
        <f t="shared" si="87"/>
        <v>96.911336643000013</v>
      </c>
      <c r="T955" s="16">
        <f t="shared" si="89"/>
        <v>90272.29128841887</v>
      </c>
      <c r="U955" s="41">
        <f t="shared" si="88"/>
        <v>8559.8121855670106</v>
      </c>
      <c r="V955" s="18">
        <f t="shared" si="90"/>
        <v>97</v>
      </c>
      <c r="W955" s="154">
        <f t="shared" si="91"/>
        <v>930.64217823112233</v>
      </c>
    </row>
    <row r="956" spans="1:23" ht="16" customHeight="1">
      <c r="A956" s="37"/>
      <c r="B956" s="38" t="str">
        <f t="shared" si="86"/>
        <v>97-Pd</v>
      </c>
      <c r="C956" s="39">
        <v>97</v>
      </c>
      <c r="D956" s="40"/>
      <c r="E956" s="39">
        <v>5</v>
      </c>
      <c r="F956" s="39">
        <v>51</v>
      </c>
      <c r="G956" s="39">
        <v>46</v>
      </c>
      <c r="H956" s="39" t="s">
        <v>110</v>
      </c>
      <c r="I956" s="39" t="s">
        <v>39</v>
      </c>
      <c r="J956" s="18">
        <v>-77799.372000000003</v>
      </c>
      <c r="K956" s="18">
        <v>302.19200000000001</v>
      </c>
      <c r="L956" s="18">
        <v>824729.42799999996</v>
      </c>
      <c r="M956" s="18">
        <v>302.19200000000001</v>
      </c>
      <c r="N956" s="39" t="s">
        <v>28</v>
      </c>
      <c r="O956" s="18">
        <v>-7006</v>
      </c>
      <c r="P956" s="18">
        <v>502</v>
      </c>
      <c r="Q956" s="18">
        <v>96916478.921000004</v>
      </c>
      <c r="R956" s="18">
        <v>324.416</v>
      </c>
      <c r="S956" s="16">
        <f t="shared" si="87"/>
        <v>96.916478921000007</v>
      </c>
      <c r="T956" s="16">
        <f t="shared" si="89"/>
        <v>90277.081287541587</v>
      </c>
      <c r="U956" s="41">
        <f t="shared" si="88"/>
        <v>8502.3652371134012</v>
      </c>
      <c r="V956" s="18">
        <f t="shared" si="90"/>
        <v>97</v>
      </c>
      <c r="W956" s="154">
        <f t="shared" si="91"/>
        <v>930.69155966537721</v>
      </c>
    </row>
    <row r="957" spans="1:23" ht="16" customHeight="1">
      <c r="A957" s="37"/>
      <c r="B957" s="38" t="str">
        <f t="shared" si="86"/>
        <v>97-Ag</v>
      </c>
      <c r="C957" s="39">
        <v>97</v>
      </c>
      <c r="D957" s="40"/>
      <c r="E957" s="39">
        <v>3</v>
      </c>
      <c r="F957" s="39">
        <v>50</v>
      </c>
      <c r="G957" s="39">
        <v>47</v>
      </c>
      <c r="H957" s="39" t="s">
        <v>111</v>
      </c>
      <c r="I957" s="39" t="s">
        <v>37</v>
      </c>
      <c r="J957" s="18">
        <v>-70794</v>
      </c>
      <c r="K957" s="18">
        <v>401</v>
      </c>
      <c r="L957" s="18">
        <v>816941</v>
      </c>
      <c r="M957" s="18">
        <v>401</v>
      </c>
      <c r="N957" s="39" t="s">
        <v>28</v>
      </c>
      <c r="O957" s="18">
        <v>-10191</v>
      </c>
      <c r="P957" s="18">
        <v>566</v>
      </c>
      <c r="Q957" s="18">
        <v>96924000</v>
      </c>
      <c r="R957" s="18">
        <v>430</v>
      </c>
      <c r="S957" s="16">
        <f t="shared" si="87"/>
        <v>96.924000000000007</v>
      </c>
      <c r="T957" s="16">
        <f t="shared" si="89"/>
        <v>90284.087124606784</v>
      </c>
      <c r="U957" s="41">
        <f t="shared" si="88"/>
        <v>8422.0721649484531</v>
      </c>
      <c r="V957" s="18">
        <f t="shared" si="90"/>
        <v>97</v>
      </c>
      <c r="W957" s="154">
        <f t="shared" si="91"/>
        <v>930.76378478976062</v>
      </c>
    </row>
    <row r="958" spans="1:23" ht="16" customHeight="1">
      <c r="A958" s="37"/>
      <c r="B958" s="38" t="str">
        <f t="shared" si="86"/>
        <v>97-Cd</v>
      </c>
      <c r="C958" s="39">
        <v>97</v>
      </c>
      <c r="D958" s="40"/>
      <c r="E958" s="39">
        <v>1</v>
      </c>
      <c r="F958" s="39">
        <v>49</v>
      </c>
      <c r="G958" s="39">
        <v>48</v>
      </c>
      <c r="H958" s="39" t="s">
        <v>112</v>
      </c>
      <c r="I958" s="39" t="s">
        <v>37</v>
      </c>
      <c r="J958" s="18">
        <v>-60603</v>
      </c>
      <c r="K958" s="18">
        <v>401</v>
      </c>
      <c r="L958" s="18">
        <v>805968</v>
      </c>
      <c r="M958" s="18">
        <v>401</v>
      </c>
      <c r="N958" s="39" t="s">
        <v>28</v>
      </c>
      <c r="O958" s="18" t="s">
        <v>30</v>
      </c>
      <c r="P958" s="42"/>
      <c r="Q958" s="18">
        <v>96934940</v>
      </c>
      <c r="R958" s="18">
        <v>430</v>
      </c>
      <c r="S958" s="16">
        <f t="shared" si="87"/>
        <v>96.934939999999997</v>
      </c>
      <c r="T958" s="16">
        <f t="shared" si="89"/>
        <v>90294.277664753099</v>
      </c>
      <c r="U958" s="41">
        <f t="shared" si="88"/>
        <v>8308.9484536082473</v>
      </c>
      <c r="V958" s="18">
        <f t="shared" si="90"/>
        <v>97</v>
      </c>
      <c r="W958" s="154">
        <f t="shared" si="91"/>
        <v>930.86884190467117</v>
      </c>
    </row>
    <row r="959" spans="1:23" ht="16" customHeight="1">
      <c r="A959" s="37"/>
      <c r="B959" s="38" t="str">
        <f t="shared" si="86"/>
        <v>98-Rb</v>
      </c>
      <c r="C959" s="39">
        <v>98</v>
      </c>
      <c r="D959" s="39">
        <v>0</v>
      </c>
      <c r="E959" s="39">
        <v>24</v>
      </c>
      <c r="F959" s="39">
        <v>61</v>
      </c>
      <c r="G959" s="39">
        <v>37</v>
      </c>
      <c r="H959" s="39" t="s">
        <v>101</v>
      </c>
      <c r="I959" s="40"/>
      <c r="J959" s="18">
        <v>-54302.779000000002</v>
      </c>
      <c r="K959" s="18">
        <v>33.502000000000002</v>
      </c>
      <c r="L959" s="18">
        <v>816345.33799999999</v>
      </c>
      <c r="M959" s="18">
        <v>33.503</v>
      </c>
      <c r="N959" s="39" t="s">
        <v>28</v>
      </c>
      <c r="O959" s="18">
        <v>12325.880999999999</v>
      </c>
      <c r="P959" s="18">
        <v>24.434000000000001</v>
      </c>
      <c r="Q959" s="18">
        <v>97941703.556999996</v>
      </c>
      <c r="R959" s="18">
        <v>35.966000000000001</v>
      </c>
      <c r="S959" s="16">
        <f t="shared" si="87"/>
        <v>97.941703556999997</v>
      </c>
      <c r="T959" s="16">
        <f t="shared" si="89"/>
        <v>91232.071489750699</v>
      </c>
      <c r="U959" s="41">
        <f t="shared" si="88"/>
        <v>8330.0544693877546</v>
      </c>
      <c r="V959" s="18">
        <f t="shared" si="90"/>
        <v>98</v>
      </c>
      <c r="W959" s="154">
        <f t="shared" si="91"/>
        <v>930.93950499745608</v>
      </c>
    </row>
    <row r="960" spans="1:23" ht="16" customHeight="1">
      <c r="A960" s="37"/>
      <c r="B960" s="38" t="str">
        <f t="shared" si="86"/>
        <v>98-Sr</v>
      </c>
      <c r="C960" s="39">
        <v>98</v>
      </c>
      <c r="D960" s="40"/>
      <c r="E960" s="39">
        <v>22</v>
      </c>
      <c r="F960" s="39">
        <v>60</v>
      </c>
      <c r="G960" s="39">
        <v>38</v>
      </c>
      <c r="H960" s="39" t="s">
        <v>102</v>
      </c>
      <c r="I960" s="40"/>
      <c r="J960" s="18">
        <v>-66628.659</v>
      </c>
      <c r="K960" s="18">
        <v>25.559000000000001</v>
      </c>
      <c r="L960" s="18">
        <v>827888.86499999999</v>
      </c>
      <c r="M960" s="18">
        <v>25.559000000000001</v>
      </c>
      <c r="N960" s="39" t="s">
        <v>28</v>
      </c>
      <c r="O960" s="18">
        <v>5823.3760000000002</v>
      </c>
      <c r="P960" s="18">
        <v>9.6389999999999993</v>
      </c>
      <c r="Q960" s="18">
        <v>97928471.177000001</v>
      </c>
      <c r="R960" s="18">
        <v>27.437999999999999</v>
      </c>
      <c r="S960" s="16">
        <f t="shared" si="87"/>
        <v>97.928471177000006</v>
      </c>
      <c r="T960" s="16">
        <f t="shared" si="89"/>
        <v>91219.745612271596</v>
      </c>
      <c r="U960" s="41">
        <f t="shared" si="88"/>
        <v>8447.8455612244888</v>
      </c>
      <c r="V960" s="18">
        <f t="shared" si="90"/>
        <v>98</v>
      </c>
      <c r="W960" s="154">
        <f t="shared" si="91"/>
        <v>930.81373073746522</v>
      </c>
    </row>
    <row r="961" spans="1:23" ht="16" customHeight="1">
      <c r="A961" s="37"/>
      <c r="B961" s="38" t="str">
        <f t="shared" si="86"/>
        <v>98-Y</v>
      </c>
      <c r="C961" s="39">
        <v>98</v>
      </c>
      <c r="D961" s="40"/>
      <c r="E961" s="39">
        <v>20</v>
      </c>
      <c r="F961" s="39">
        <v>59</v>
      </c>
      <c r="G961" s="39">
        <v>39</v>
      </c>
      <c r="H961" s="39" t="s">
        <v>103</v>
      </c>
      <c r="I961" s="40"/>
      <c r="J961" s="18">
        <v>-72452.035000000003</v>
      </c>
      <c r="K961" s="18">
        <v>24.006</v>
      </c>
      <c r="L961" s="18">
        <v>832929.88800000004</v>
      </c>
      <c r="M961" s="18">
        <v>24.006</v>
      </c>
      <c r="N961" s="39" t="s">
        <v>28</v>
      </c>
      <c r="O961" s="18">
        <v>8824.1890000000003</v>
      </c>
      <c r="P961" s="18">
        <v>14.569000000000001</v>
      </c>
      <c r="Q961" s="18">
        <v>97922219.525000006</v>
      </c>
      <c r="R961" s="18">
        <v>25.771000000000001</v>
      </c>
      <c r="S961" s="16">
        <f t="shared" si="87"/>
        <v>97.922219525000003</v>
      </c>
      <c r="T961" s="16">
        <f t="shared" si="89"/>
        <v>91213.922238351399</v>
      </c>
      <c r="U961" s="41">
        <f t="shared" si="88"/>
        <v>8499.2845714285722</v>
      </c>
      <c r="V961" s="18">
        <f t="shared" si="90"/>
        <v>98</v>
      </c>
      <c r="W961" s="154">
        <f t="shared" si="91"/>
        <v>930.75430855460615</v>
      </c>
    </row>
    <row r="962" spans="1:23" ht="16" customHeight="1">
      <c r="A962" s="37"/>
      <c r="B962" s="38" t="str">
        <f t="shared" si="86"/>
        <v>98-Zr</v>
      </c>
      <c r="C962" s="39">
        <v>98</v>
      </c>
      <c r="D962" s="40"/>
      <c r="E962" s="39">
        <v>18</v>
      </c>
      <c r="F962" s="39">
        <v>58</v>
      </c>
      <c r="G962" s="39">
        <v>40</v>
      </c>
      <c r="H962" s="39" t="s">
        <v>104</v>
      </c>
      <c r="I962" s="40"/>
      <c r="J962" s="18">
        <v>-81276.224000000002</v>
      </c>
      <c r="K962" s="18">
        <v>19.7</v>
      </c>
      <c r="L962" s="18">
        <v>840971.723</v>
      </c>
      <c r="M962" s="18">
        <v>19.7</v>
      </c>
      <c r="N962" s="39" t="s">
        <v>28</v>
      </c>
      <c r="O962" s="18">
        <v>2250.1880000000001</v>
      </c>
      <c r="P962" s="18">
        <v>20.081</v>
      </c>
      <c r="Q962" s="18">
        <v>97912746.365999997</v>
      </c>
      <c r="R962" s="18">
        <v>21.149000000000001</v>
      </c>
      <c r="S962" s="16">
        <f t="shared" si="87"/>
        <v>97.912746365999993</v>
      </c>
      <c r="T962" s="16">
        <f t="shared" si="89"/>
        <v>91205.09805123054</v>
      </c>
      <c r="U962" s="41">
        <f t="shared" si="88"/>
        <v>8581.3441122448985</v>
      </c>
      <c r="V962" s="18">
        <f t="shared" si="90"/>
        <v>98</v>
      </c>
      <c r="W962" s="154">
        <f t="shared" si="91"/>
        <v>930.664265828883</v>
      </c>
    </row>
    <row r="963" spans="1:23" ht="16" customHeight="1">
      <c r="A963" s="37"/>
      <c r="B963" s="38" t="str">
        <f t="shared" si="86"/>
        <v>98-Nb</v>
      </c>
      <c r="C963" s="39">
        <v>98</v>
      </c>
      <c r="D963" s="40"/>
      <c r="E963" s="39">
        <v>16</v>
      </c>
      <c r="F963" s="39">
        <v>57</v>
      </c>
      <c r="G963" s="39">
        <v>41</v>
      </c>
      <c r="H963" s="39" t="s">
        <v>105</v>
      </c>
      <c r="I963" s="39" t="s">
        <v>87</v>
      </c>
      <c r="J963" s="18">
        <v>-83526.411999999997</v>
      </c>
      <c r="K963" s="18">
        <v>5.9409999999999998</v>
      </c>
      <c r="L963" s="18">
        <v>842439.55799999996</v>
      </c>
      <c r="M963" s="18">
        <v>5.9420000000000002</v>
      </c>
      <c r="N963" s="39" t="s">
        <v>28</v>
      </c>
      <c r="O963" s="18">
        <v>4585.5990000000002</v>
      </c>
      <c r="P963" s="18">
        <v>5.7789999999999999</v>
      </c>
      <c r="Q963" s="18">
        <v>97910330.689999998</v>
      </c>
      <c r="R963" s="18">
        <v>6.3780000000000001</v>
      </c>
      <c r="S963" s="16">
        <f t="shared" si="87"/>
        <v>97.910330689999995</v>
      </c>
      <c r="T963" s="16">
        <f t="shared" si="89"/>
        <v>91202.847864461015</v>
      </c>
      <c r="U963" s="41">
        <f t="shared" si="88"/>
        <v>8596.3220204081626</v>
      </c>
      <c r="V963" s="18">
        <f t="shared" si="90"/>
        <v>98</v>
      </c>
      <c r="W963" s="154">
        <f t="shared" si="91"/>
        <v>930.64130473939815</v>
      </c>
    </row>
    <row r="964" spans="1:23" ht="16" customHeight="1">
      <c r="A964" s="37"/>
      <c r="B964" s="38" t="str">
        <f t="shared" si="86"/>
        <v>98-Mo</v>
      </c>
      <c r="C964" s="39">
        <v>98</v>
      </c>
      <c r="D964" s="40"/>
      <c r="E964" s="39">
        <v>14</v>
      </c>
      <c r="F964" s="39">
        <v>56</v>
      </c>
      <c r="G964" s="39">
        <v>42</v>
      </c>
      <c r="H964" s="39" t="s">
        <v>106</v>
      </c>
      <c r="I964" s="40"/>
      <c r="J964" s="18">
        <v>-88112.010999999999</v>
      </c>
      <c r="K964" s="18">
        <v>1.8240000000000001</v>
      </c>
      <c r="L964" s="18">
        <v>846242.80299999996</v>
      </c>
      <c r="M964" s="18">
        <v>1.8280000000000001</v>
      </c>
      <c r="N964" s="39" t="s">
        <v>28</v>
      </c>
      <c r="O964" s="18">
        <v>-1683.9970000000001</v>
      </c>
      <c r="P964" s="18">
        <v>3.3849999999999998</v>
      </c>
      <c r="Q964" s="18">
        <v>97905407.846000001</v>
      </c>
      <c r="R964" s="18">
        <v>1.958</v>
      </c>
      <c r="S964" s="16">
        <f t="shared" si="87"/>
        <v>97.905407846000003</v>
      </c>
      <c r="T964" s="16">
        <f t="shared" si="89"/>
        <v>91198.262266708174</v>
      </c>
      <c r="U964" s="41">
        <f t="shared" si="88"/>
        <v>8635.1306428571424</v>
      </c>
      <c r="V964" s="18">
        <f t="shared" si="90"/>
        <v>98</v>
      </c>
      <c r="W964" s="154">
        <f t="shared" si="91"/>
        <v>930.59451292559356</v>
      </c>
    </row>
    <row r="965" spans="1:23" ht="16" customHeight="1">
      <c r="A965" s="37"/>
      <c r="B965" s="38" t="str">
        <f t="shared" si="86"/>
        <v>98-Tc</v>
      </c>
      <c r="C965" s="39">
        <v>98</v>
      </c>
      <c r="D965" s="40"/>
      <c r="E965" s="39">
        <v>12</v>
      </c>
      <c r="F965" s="39">
        <v>55</v>
      </c>
      <c r="G965" s="39">
        <v>43</v>
      </c>
      <c r="H965" s="39" t="s">
        <v>107</v>
      </c>
      <c r="I965" s="40"/>
      <c r="J965" s="18">
        <v>-86428.013000000006</v>
      </c>
      <c r="K965" s="18">
        <v>3.782</v>
      </c>
      <c r="L965" s="18">
        <v>843776.45200000005</v>
      </c>
      <c r="M965" s="18">
        <v>3.7839999999999998</v>
      </c>
      <c r="N965" s="39" t="s">
        <v>28</v>
      </c>
      <c r="O965" s="18">
        <v>1796.461</v>
      </c>
      <c r="P965" s="18">
        <v>7.141</v>
      </c>
      <c r="Q965" s="18">
        <v>97907215.692000002</v>
      </c>
      <c r="R965" s="18">
        <v>4.0599999999999996</v>
      </c>
      <c r="S965" s="16">
        <f t="shared" si="87"/>
        <v>97.907215692000008</v>
      </c>
      <c r="T965" s="16">
        <f t="shared" si="89"/>
        <v>91199.946263713791</v>
      </c>
      <c r="U965" s="41">
        <f t="shared" si="88"/>
        <v>8609.9637959183674</v>
      </c>
      <c r="V965" s="18">
        <f t="shared" si="90"/>
        <v>98</v>
      </c>
      <c r="W965" s="154">
        <f t="shared" si="91"/>
        <v>930.61169656850802</v>
      </c>
    </row>
    <row r="966" spans="1:23" ht="16" customHeight="1">
      <c r="A966" s="37"/>
      <c r="B966" s="38" t="str">
        <f t="shared" si="86"/>
        <v>98-Ru</v>
      </c>
      <c r="C966" s="39">
        <v>98</v>
      </c>
      <c r="D966" s="40"/>
      <c r="E966" s="39">
        <v>10</v>
      </c>
      <c r="F966" s="39">
        <v>54</v>
      </c>
      <c r="G966" s="39">
        <v>44</v>
      </c>
      <c r="H966" s="39" t="s">
        <v>108</v>
      </c>
      <c r="I966" s="40"/>
      <c r="J966" s="18">
        <v>-88224.474000000002</v>
      </c>
      <c r="K966" s="18">
        <v>6.2709999999999999</v>
      </c>
      <c r="L966" s="18">
        <v>844790.56</v>
      </c>
      <c r="M966" s="18">
        <v>6.2720000000000002</v>
      </c>
      <c r="N966" s="39" t="s">
        <v>28</v>
      </c>
      <c r="O966" s="18">
        <v>-5057.3779999999997</v>
      </c>
      <c r="P966" s="18">
        <v>9.8979999999999997</v>
      </c>
      <c r="Q966" s="18">
        <v>97905287.111000001</v>
      </c>
      <c r="R966" s="18">
        <v>6.7320000000000002</v>
      </c>
      <c r="S966" s="16">
        <f t="shared" si="87"/>
        <v>97.905287111000007</v>
      </c>
      <c r="T966" s="16">
        <f t="shared" si="89"/>
        <v>91198.149802826592</v>
      </c>
      <c r="U966" s="41">
        <f t="shared" si="88"/>
        <v>8620.3118367346942</v>
      </c>
      <c r="V966" s="18">
        <f t="shared" si="90"/>
        <v>98</v>
      </c>
      <c r="W966" s="154">
        <f t="shared" si="91"/>
        <v>930.59336533496526</v>
      </c>
    </row>
    <row r="967" spans="1:23" ht="16" customHeight="1">
      <c r="A967" s="37"/>
      <c r="B967" s="38" t="str">
        <f t="shared" si="86"/>
        <v>98-Rh</v>
      </c>
      <c r="C967" s="39">
        <v>98</v>
      </c>
      <c r="D967" s="40"/>
      <c r="E967" s="39">
        <v>8</v>
      </c>
      <c r="F967" s="39">
        <v>53</v>
      </c>
      <c r="G967" s="39">
        <v>45</v>
      </c>
      <c r="H967" s="39" t="s">
        <v>109</v>
      </c>
      <c r="I967" s="39" t="s">
        <v>39</v>
      </c>
      <c r="J967" s="18">
        <v>-83167.096000000005</v>
      </c>
      <c r="K967" s="18">
        <v>11.717000000000001</v>
      </c>
      <c r="L967" s="18">
        <v>838950.82799999998</v>
      </c>
      <c r="M967" s="18">
        <v>11.718</v>
      </c>
      <c r="N967" s="39" t="s">
        <v>28</v>
      </c>
      <c r="O967" s="18">
        <v>-1867.0119999999999</v>
      </c>
      <c r="P967" s="18">
        <v>24.478999999999999</v>
      </c>
      <c r="Q967" s="18">
        <v>97910716.430999994</v>
      </c>
      <c r="R967" s="18">
        <v>12.579000000000001</v>
      </c>
      <c r="S967" s="16">
        <f t="shared" si="87"/>
        <v>97.910716430999997</v>
      </c>
      <c r="T967" s="16">
        <f t="shared" si="89"/>
        <v>91203.207179739504</v>
      </c>
      <c r="U967" s="41">
        <f t="shared" si="88"/>
        <v>8560.722734693878</v>
      </c>
      <c r="V967" s="18">
        <f t="shared" si="90"/>
        <v>98</v>
      </c>
      <c r="W967" s="154">
        <f t="shared" si="91"/>
        <v>930.64497122183172</v>
      </c>
    </row>
    <row r="968" spans="1:23" ht="16" customHeight="1">
      <c r="A968" s="37"/>
      <c r="B968" s="38" t="str">
        <f t="shared" si="86"/>
        <v>98-Pd</v>
      </c>
      <c r="C968" s="39">
        <v>98</v>
      </c>
      <c r="D968" s="40"/>
      <c r="E968" s="39">
        <v>6</v>
      </c>
      <c r="F968" s="39">
        <v>52</v>
      </c>
      <c r="G968" s="39">
        <v>46</v>
      </c>
      <c r="H968" s="39" t="s">
        <v>110</v>
      </c>
      <c r="I968" s="39" t="s">
        <v>46</v>
      </c>
      <c r="J968" s="18">
        <v>-81300.084000000003</v>
      </c>
      <c r="K968" s="18">
        <v>21.497</v>
      </c>
      <c r="L968" s="18">
        <v>836301.46299999999</v>
      </c>
      <c r="M968" s="18">
        <v>21.497</v>
      </c>
      <c r="N968" s="39" t="s">
        <v>28</v>
      </c>
      <c r="O968" s="18">
        <v>-8420</v>
      </c>
      <c r="P968" s="18">
        <v>150</v>
      </c>
      <c r="Q968" s="18">
        <v>97912720.751000002</v>
      </c>
      <c r="R968" s="18">
        <v>23.077999999999999</v>
      </c>
      <c r="S968" s="16">
        <f t="shared" si="87"/>
        <v>97.912720751000009</v>
      </c>
      <c r="T968" s="16">
        <f t="shared" si="89"/>
        <v>91205.074191021602</v>
      </c>
      <c r="U968" s="41">
        <f t="shared" si="88"/>
        <v>8533.6883979591839</v>
      </c>
      <c r="V968" s="18">
        <f t="shared" si="90"/>
        <v>98</v>
      </c>
      <c r="W968" s="154">
        <f t="shared" si="91"/>
        <v>930.66402235736325</v>
      </c>
    </row>
    <row r="969" spans="1:23" ht="16" customHeight="1">
      <c r="A969" s="37"/>
      <c r="B969" s="38" t="str">
        <f t="shared" si="86"/>
        <v>98-Ag</v>
      </c>
      <c r="C969" s="39">
        <v>98</v>
      </c>
      <c r="D969" s="40"/>
      <c r="E969" s="39">
        <v>4</v>
      </c>
      <c r="F969" s="39">
        <v>51</v>
      </c>
      <c r="G969" s="39">
        <v>47</v>
      </c>
      <c r="H969" s="39" t="s">
        <v>111</v>
      </c>
      <c r="I969" s="39" t="s">
        <v>39</v>
      </c>
      <c r="J969" s="18">
        <v>-72880.084000000003</v>
      </c>
      <c r="K969" s="18">
        <v>151.53299999999999</v>
      </c>
      <c r="L969" s="18">
        <v>827099.11</v>
      </c>
      <c r="M969" s="18">
        <v>151.53299999999999</v>
      </c>
      <c r="N969" s="39" t="s">
        <v>28</v>
      </c>
      <c r="O969" s="18">
        <v>-5420</v>
      </c>
      <c r="P969" s="18">
        <v>140</v>
      </c>
      <c r="Q969" s="18">
        <v>97921759.995000005</v>
      </c>
      <c r="R969" s="18">
        <v>162.67699999999999</v>
      </c>
      <c r="S969" s="16">
        <f t="shared" si="87"/>
        <v>97.921759995000002</v>
      </c>
      <c r="T969" s="16">
        <f t="shared" si="89"/>
        <v>91213.494189090561</v>
      </c>
      <c r="U969" s="41">
        <f t="shared" si="88"/>
        <v>8439.7868367346946</v>
      </c>
      <c r="V969" s="18">
        <f t="shared" si="90"/>
        <v>98</v>
      </c>
      <c r="W969" s="154">
        <f t="shared" si="91"/>
        <v>930.74994070500577</v>
      </c>
    </row>
    <row r="970" spans="1:23" ht="16" customHeight="1">
      <c r="A970" s="37"/>
      <c r="B970" s="38" t="str">
        <f t="shared" si="86"/>
        <v>98-Cd</v>
      </c>
      <c r="C970" s="39">
        <v>98</v>
      </c>
      <c r="D970" s="40"/>
      <c r="E970" s="39">
        <v>2</v>
      </c>
      <c r="F970" s="39">
        <v>50</v>
      </c>
      <c r="G970" s="39">
        <v>48</v>
      </c>
      <c r="H970" s="39" t="s">
        <v>112</v>
      </c>
      <c r="I970" s="39" t="s">
        <v>39</v>
      </c>
      <c r="J970" s="18">
        <v>-67460</v>
      </c>
      <c r="K970" s="18">
        <v>206</v>
      </c>
      <c r="L970" s="18">
        <v>820897</v>
      </c>
      <c r="M970" s="18">
        <v>206</v>
      </c>
      <c r="N970" s="39" t="s">
        <v>28</v>
      </c>
      <c r="O970" s="18">
        <v>-13657</v>
      </c>
      <c r="P970" s="18">
        <v>544</v>
      </c>
      <c r="Q970" s="18">
        <v>97927579</v>
      </c>
      <c r="R970" s="18">
        <v>221</v>
      </c>
      <c r="S970" s="16">
        <f t="shared" si="87"/>
        <v>97.927578999999994</v>
      </c>
      <c r="T970" s="16">
        <f t="shared" si="89"/>
        <v>91218.914555092779</v>
      </c>
      <c r="U970" s="41">
        <f t="shared" si="88"/>
        <v>8376.5</v>
      </c>
      <c r="V970" s="18">
        <f t="shared" si="90"/>
        <v>98</v>
      </c>
      <c r="W970" s="154">
        <f t="shared" si="91"/>
        <v>930.80525056217118</v>
      </c>
    </row>
    <row r="971" spans="1:23" ht="16" customHeight="1">
      <c r="A971" s="37"/>
      <c r="B971" s="38" t="str">
        <f t="shared" si="86"/>
        <v>98-In</v>
      </c>
      <c r="C971" s="39">
        <v>98</v>
      </c>
      <c r="D971" s="40"/>
      <c r="E971" s="39">
        <v>0</v>
      </c>
      <c r="F971" s="39">
        <v>49</v>
      </c>
      <c r="G971" s="39">
        <v>49</v>
      </c>
      <c r="H971" s="39" t="s">
        <v>113</v>
      </c>
      <c r="I971" s="39" t="s">
        <v>37</v>
      </c>
      <c r="J971" s="18">
        <v>-53803</v>
      </c>
      <c r="K971" s="18">
        <v>503</v>
      </c>
      <c r="L971" s="18">
        <v>806457</v>
      </c>
      <c r="M971" s="18">
        <v>503</v>
      </c>
      <c r="N971" s="39" t="s">
        <v>28</v>
      </c>
      <c r="O971" s="18" t="s">
        <v>30</v>
      </c>
      <c r="P971" s="42"/>
      <c r="Q971" s="18">
        <v>97942240</v>
      </c>
      <c r="R971" s="18">
        <v>540</v>
      </c>
      <c r="S971" s="16">
        <f t="shared" si="87"/>
        <v>97.942239999999998</v>
      </c>
      <c r="T971" s="16">
        <f t="shared" si="89"/>
        <v>91232.571182979926</v>
      </c>
      <c r="U971" s="41">
        <f t="shared" si="88"/>
        <v>8229.1530612244896</v>
      </c>
      <c r="V971" s="18">
        <f t="shared" si="90"/>
        <v>98</v>
      </c>
      <c r="W971" s="154">
        <f t="shared" si="91"/>
        <v>930.94460390795848</v>
      </c>
    </row>
    <row r="972" spans="1:23" ht="16" customHeight="1">
      <c r="A972" s="37"/>
      <c r="B972" s="38" t="str">
        <f t="shared" si="86"/>
        <v>99-Rb</v>
      </c>
      <c r="C972" s="39">
        <v>99</v>
      </c>
      <c r="D972" s="39">
        <v>0</v>
      </c>
      <c r="E972" s="39">
        <v>25</v>
      </c>
      <c r="F972" s="39">
        <v>62</v>
      </c>
      <c r="G972" s="39">
        <v>37</v>
      </c>
      <c r="H972" s="39" t="s">
        <v>101</v>
      </c>
      <c r="I972" s="40"/>
      <c r="J972" s="18">
        <v>-50840.360999999997</v>
      </c>
      <c r="K972" s="18">
        <v>152.28100000000001</v>
      </c>
      <c r="L972" s="18">
        <v>820954.24399999995</v>
      </c>
      <c r="M972" s="18">
        <v>152.28100000000001</v>
      </c>
      <c r="N972" s="39" t="s">
        <v>28</v>
      </c>
      <c r="O972" s="18">
        <v>11276.271000000001</v>
      </c>
      <c r="P972" s="18">
        <v>110.396</v>
      </c>
      <c r="Q972" s="18">
        <v>98945420.615999997</v>
      </c>
      <c r="R972" s="18">
        <v>163.48099999999999</v>
      </c>
      <c r="S972" s="16">
        <f t="shared" si="87"/>
        <v>98.945420615999993</v>
      </c>
      <c r="T972" s="16">
        <f t="shared" si="89"/>
        <v>92167.027521313677</v>
      </c>
      <c r="U972" s="41">
        <f t="shared" si="88"/>
        <v>8292.4671111111111</v>
      </c>
      <c r="V972" s="18">
        <f t="shared" si="90"/>
        <v>99</v>
      </c>
      <c r="W972" s="154">
        <f t="shared" si="91"/>
        <v>930.98007597286539</v>
      </c>
    </row>
    <row r="973" spans="1:23" ht="16" customHeight="1">
      <c r="A973" s="37"/>
      <c r="B973" s="38" t="str">
        <f t="shared" si="86"/>
        <v>99-Sr</v>
      </c>
      <c r="C973" s="39">
        <v>99</v>
      </c>
      <c r="D973" s="40"/>
      <c r="E973" s="39">
        <v>23</v>
      </c>
      <c r="F973" s="39">
        <v>61</v>
      </c>
      <c r="G973" s="39">
        <v>38</v>
      </c>
      <c r="H973" s="39" t="s">
        <v>102</v>
      </c>
      <c r="I973" s="40"/>
      <c r="J973" s="18">
        <v>-62116.633000000002</v>
      </c>
      <c r="K973" s="18">
        <v>139.70599999999999</v>
      </c>
      <c r="L973" s="18">
        <v>831448.16200000001</v>
      </c>
      <c r="M973" s="18">
        <v>139.70599999999999</v>
      </c>
      <c r="N973" s="39" t="s">
        <v>28</v>
      </c>
      <c r="O973" s="18">
        <v>8085.6480000000001</v>
      </c>
      <c r="P973" s="18">
        <v>138.809</v>
      </c>
      <c r="Q973" s="18">
        <v>98933315.038000003</v>
      </c>
      <c r="R973" s="18">
        <v>149.98099999999999</v>
      </c>
      <c r="S973" s="16">
        <f t="shared" si="87"/>
        <v>98.933315038000003</v>
      </c>
      <c r="T973" s="16">
        <f t="shared" si="89"/>
        <v>92155.751252702757</v>
      </c>
      <c r="U973" s="41">
        <f t="shared" si="88"/>
        <v>8398.4662828282835</v>
      </c>
      <c r="V973" s="18">
        <f t="shared" si="90"/>
        <v>99</v>
      </c>
      <c r="W973" s="154">
        <f t="shared" si="91"/>
        <v>930.86617426972487</v>
      </c>
    </row>
    <row r="974" spans="1:23" ht="16" customHeight="1">
      <c r="A974" s="37"/>
      <c r="B974" s="38" t="str">
        <f t="shared" si="86"/>
        <v>99-Y</v>
      </c>
      <c r="C974" s="39">
        <v>99</v>
      </c>
      <c r="D974" s="40"/>
      <c r="E974" s="39">
        <v>21</v>
      </c>
      <c r="F974" s="39">
        <v>60</v>
      </c>
      <c r="G974" s="39">
        <v>39</v>
      </c>
      <c r="H974" s="39" t="s">
        <v>103</v>
      </c>
      <c r="I974" s="40"/>
      <c r="J974" s="18">
        <v>-70202.28</v>
      </c>
      <c r="K974" s="18">
        <v>24.391999999999999</v>
      </c>
      <c r="L974" s="18">
        <v>838751.45600000001</v>
      </c>
      <c r="M974" s="18">
        <v>24.391999999999999</v>
      </c>
      <c r="N974" s="39" t="s">
        <v>28</v>
      </c>
      <c r="O974" s="18">
        <v>7567.1329999999998</v>
      </c>
      <c r="P974" s="18">
        <v>13.984999999999999</v>
      </c>
      <c r="Q974" s="18">
        <v>98924634.736000001</v>
      </c>
      <c r="R974" s="18">
        <v>26.184999999999999</v>
      </c>
      <c r="S974" s="16">
        <f t="shared" si="87"/>
        <v>98.924634736000002</v>
      </c>
      <c r="T974" s="16">
        <f t="shared" si="89"/>
        <v>92147.665606814888</v>
      </c>
      <c r="U974" s="41">
        <f t="shared" si="88"/>
        <v>8472.2369292929288</v>
      </c>
      <c r="V974" s="18">
        <f t="shared" si="90"/>
        <v>99</v>
      </c>
      <c r="W974" s="154">
        <f t="shared" si="91"/>
        <v>930.78450107893821</v>
      </c>
    </row>
    <row r="975" spans="1:23" ht="16" customHeight="1">
      <c r="A975" s="37"/>
      <c r="B975" s="38" t="str">
        <f t="shared" ref="B975:B1038" si="92">CONCATENATE(C975,"-",H975)</f>
        <v>99-Zr</v>
      </c>
      <c r="C975" s="39">
        <v>99</v>
      </c>
      <c r="D975" s="40"/>
      <c r="E975" s="39">
        <v>19</v>
      </c>
      <c r="F975" s="39">
        <v>59</v>
      </c>
      <c r="G975" s="39">
        <v>40</v>
      </c>
      <c r="H975" s="39" t="s">
        <v>104</v>
      </c>
      <c r="I975" s="40"/>
      <c r="J975" s="18">
        <v>-77769.413</v>
      </c>
      <c r="K975" s="18">
        <v>20.026</v>
      </c>
      <c r="L975" s="18">
        <v>845536.23499999999</v>
      </c>
      <c r="M975" s="18">
        <v>20.026</v>
      </c>
      <c r="N975" s="39" t="s">
        <v>28</v>
      </c>
      <c r="O975" s="18">
        <v>4558.0039999999999</v>
      </c>
      <c r="P975" s="18">
        <v>14.981999999999999</v>
      </c>
      <c r="Q975" s="18">
        <v>98916511.084000006</v>
      </c>
      <c r="R975" s="18">
        <v>21.498999999999999</v>
      </c>
      <c r="S975" s="16">
        <f t="shared" ref="S975:S1038" si="93">Q975/1000000</f>
        <v>98.916511084000007</v>
      </c>
      <c r="T975" s="16">
        <f t="shared" si="89"/>
        <v>92140.098476847721</v>
      </c>
      <c r="U975" s="41">
        <f t="shared" ref="U975:U1038" si="94">L975/C975</f>
        <v>8540.7700505050507</v>
      </c>
      <c r="V975" s="18">
        <f t="shared" si="90"/>
        <v>99</v>
      </c>
      <c r="W975" s="154">
        <f t="shared" si="91"/>
        <v>930.70806542270429</v>
      </c>
    </row>
    <row r="976" spans="1:23" ht="16" customHeight="1">
      <c r="A976" s="37"/>
      <c r="B976" s="38" t="str">
        <f t="shared" si="92"/>
        <v>99-Nb</v>
      </c>
      <c r="C976" s="39">
        <v>99</v>
      </c>
      <c r="D976" s="40"/>
      <c r="E976" s="39">
        <v>17</v>
      </c>
      <c r="F976" s="39">
        <v>58</v>
      </c>
      <c r="G976" s="39">
        <v>41</v>
      </c>
      <c r="H976" s="39" t="s">
        <v>105</v>
      </c>
      <c r="I976" s="40"/>
      <c r="J976" s="18">
        <v>-82327.417000000001</v>
      </c>
      <c r="K976" s="18">
        <v>13.32</v>
      </c>
      <c r="L976" s="18">
        <v>849311.88600000006</v>
      </c>
      <c r="M976" s="18">
        <v>13.32</v>
      </c>
      <c r="N976" s="39" t="s">
        <v>28</v>
      </c>
      <c r="O976" s="18">
        <v>3638.6619999999998</v>
      </c>
      <c r="P976" s="18">
        <v>13.29</v>
      </c>
      <c r="Q976" s="18">
        <v>98911617.863999993</v>
      </c>
      <c r="R976" s="18">
        <v>14.298999999999999</v>
      </c>
      <c r="S976" s="16">
        <f t="shared" si="93"/>
        <v>98.911617863999993</v>
      </c>
      <c r="T976" s="16">
        <f t="shared" ref="T976:T1039" si="95">S976*$W$9</f>
        <v>92135.540473661706</v>
      </c>
      <c r="U976" s="41">
        <f t="shared" si="94"/>
        <v>8578.9079393939392</v>
      </c>
      <c r="V976" s="18">
        <f t="shared" ref="V976:V1039" si="96">C976</f>
        <v>99</v>
      </c>
      <c r="W976" s="154">
        <f t="shared" ref="W976:W1039" si="97">T976/V976</f>
        <v>930.66202498648192</v>
      </c>
    </row>
    <row r="977" spans="1:23" ht="16" customHeight="1">
      <c r="A977" s="37"/>
      <c r="B977" s="38" t="str">
        <f t="shared" si="92"/>
        <v>99-Mo</v>
      </c>
      <c r="C977" s="39">
        <v>99</v>
      </c>
      <c r="D977" s="40"/>
      <c r="E977" s="39">
        <v>15</v>
      </c>
      <c r="F977" s="39">
        <v>57</v>
      </c>
      <c r="G977" s="39">
        <v>42</v>
      </c>
      <c r="H977" s="39" t="s">
        <v>106</v>
      </c>
      <c r="I977" s="40"/>
      <c r="J977" s="18">
        <v>-85966.080000000002</v>
      </c>
      <c r="K977" s="18">
        <v>1.8260000000000001</v>
      </c>
      <c r="L977" s="18">
        <v>852168.19499999995</v>
      </c>
      <c r="M977" s="18">
        <v>1.831</v>
      </c>
      <c r="N977" s="39" t="s">
        <v>28</v>
      </c>
      <c r="O977" s="18">
        <v>1357.2270000000001</v>
      </c>
      <c r="P977" s="18">
        <v>0.95899999999999996</v>
      </c>
      <c r="Q977" s="18">
        <v>98907711.598000005</v>
      </c>
      <c r="R977" s="18">
        <v>1.9610000000000001</v>
      </c>
      <c r="S977" s="16">
        <f t="shared" si="93"/>
        <v>98.907711598000006</v>
      </c>
      <c r="T977" s="16">
        <f t="shared" si="95"/>
        <v>92131.90181182485</v>
      </c>
      <c r="U977" s="41">
        <f t="shared" si="94"/>
        <v>8607.7595454545444</v>
      </c>
      <c r="V977" s="18">
        <f t="shared" si="96"/>
        <v>99</v>
      </c>
      <c r="W977" s="154">
        <f t="shared" si="97"/>
        <v>930.62527082651366</v>
      </c>
    </row>
    <row r="978" spans="1:23" ht="16" customHeight="1">
      <c r="A978" s="37"/>
      <c r="B978" s="38" t="str">
        <f t="shared" si="92"/>
        <v>99-Tc</v>
      </c>
      <c r="C978" s="39">
        <v>99</v>
      </c>
      <c r="D978" s="40"/>
      <c r="E978" s="39">
        <v>13</v>
      </c>
      <c r="F978" s="39">
        <v>56</v>
      </c>
      <c r="G978" s="39">
        <v>43</v>
      </c>
      <c r="H978" s="39" t="s">
        <v>107</v>
      </c>
      <c r="I978" s="40"/>
      <c r="J978" s="18">
        <v>-87323.307000000001</v>
      </c>
      <c r="K978" s="18">
        <v>1.9159999999999999</v>
      </c>
      <c r="L978" s="18">
        <v>852743.06900000002</v>
      </c>
      <c r="M978" s="18">
        <v>1.921</v>
      </c>
      <c r="N978" s="39" t="s">
        <v>28</v>
      </c>
      <c r="O978" s="18">
        <v>293.65100000000001</v>
      </c>
      <c r="P978" s="18">
        <v>1.417</v>
      </c>
      <c r="Q978" s="18">
        <v>98906254.554000005</v>
      </c>
      <c r="R978" s="18">
        <v>2.0569999999999999</v>
      </c>
      <c r="S978" s="16">
        <f t="shared" si="93"/>
        <v>98.906254554</v>
      </c>
      <c r="T978" s="16">
        <f t="shared" si="95"/>
        <v>92130.54458464231</v>
      </c>
      <c r="U978" s="41">
        <f t="shared" si="94"/>
        <v>8613.5663535353542</v>
      </c>
      <c r="V978" s="18">
        <f t="shared" si="96"/>
        <v>99</v>
      </c>
      <c r="W978" s="154">
        <f t="shared" si="97"/>
        <v>930.61156146103349</v>
      </c>
    </row>
    <row r="979" spans="1:23" ht="16" customHeight="1">
      <c r="A979" s="37"/>
      <c r="B979" s="38" t="str">
        <f t="shared" si="92"/>
        <v>99-Ru</v>
      </c>
      <c r="C979" s="39">
        <v>99</v>
      </c>
      <c r="D979" s="40"/>
      <c r="E979" s="39">
        <v>11</v>
      </c>
      <c r="F979" s="39">
        <v>55</v>
      </c>
      <c r="G979" s="39">
        <v>44</v>
      </c>
      <c r="H979" s="39" t="s">
        <v>108</v>
      </c>
      <c r="I979" s="40"/>
      <c r="J979" s="18">
        <v>-87616.957999999999</v>
      </c>
      <c r="K979" s="18">
        <v>2.0019999999999998</v>
      </c>
      <c r="L979" s="18">
        <v>852254.36600000004</v>
      </c>
      <c r="M979" s="18">
        <v>2.0059999999999998</v>
      </c>
      <c r="N979" s="39" t="s">
        <v>28</v>
      </c>
      <c r="O979" s="18">
        <v>-2042.5740000000001</v>
      </c>
      <c r="P979" s="18">
        <v>6.8760000000000003</v>
      </c>
      <c r="Q979" s="18">
        <v>98905939.306999996</v>
      </c>
      <c r="R979" s="18">
        <v>2.149</v>
      </c>
      <c r="S979" s="16">
        <f t="shared" si="93"/>
        <v>98.905939306999997</v>
      </c>
      <c r="T979" s="16">
        <f t="shared" si="95"/>
        <v>92130.250934074706</v>
      </c>
      <c r="U979" s="41">
        <f t="shared" si="94"/>
        <v>8608.6299595959608</v>
      </c>
      <c r="V979" s="18">
        <f t="shared" si="96"/>
        <v>99</v>
      </c>
      <c r="W979" s="154">
        <f t="shared" si="97"/>
        <v>930.60859529368395</v>
      </c>
    </row>
    <row r="980" spans="1:23" ht="16" customHeight="1">
      <c r="A980" s="37"/>
      <c r="B980" s="38" t="str">
        <f t="shared" si="92"/>
        <v>99-Rh</v>
      </c>
      <c r="C980" s="39">
        <v>99</v>
      </c>
      <c r="D980" s="40"/>
      <c r="E980" s="39">
        <v>9</v>
      </c>
      <c r="F980" s="39">
        <v>54</v>
      </c>
      <c r="G980" s="39">
        <v>45</v>
      </c>
      <c r="H980" s="39" t="s">
        <v>109</v>
      </c>
      <c r="I980" s="40"/>
      <c r="J980" s="18">
        <v>-85574.384000000005</v>
      </c>
      <c r="K980" s="18">
        <v>7.1340000000000003</v>
      </c>
      <c r="L980" s="18">
        <v>849429.43900000001</v>
      </c>
      <c r="M980" s="18">
        <v>7.1360000000000001</v>
      </c>
      <c r="N980" s="39" t="s">
        <v>28</v>
      </c>
      <c r="O980" s="18">
        <v>-3386.5909999999999</v>
      </c>
      <c r="P980" s="18">
        <v>15.037000000000001</v>
      </c>
      <c r="Q980" s="18">
        <v>98908132.100999996</v>
      </c>
      <c r="R980" s="18">
        <v>7.6589999999999998</v>
      </c>
      <c r="S980" s="16">
        <f t="shared" si="93"/>
        <v>98.908132100999993</v>
      </c>
      <c r="T980" s="16">
        <f t="shared" si="95"/>
        <v>92132.293507684357</v>
      </c>
      <c r="U980" s="41">
        <f t="shared" si="94"/>
        <v>8580.0953434343428</v>
      </c>
      <c r="V980" s="18">
        <f t="shared" si="96"/>
        <v>99</v>
      </c>
      <c r="W980" s="154">
        <f t="shared" si="97"/>
        <v>930.62922735034704</v>
      </c>
    </row>
    <row r="981" spans="1:23" ht="16" customHeight="1">
      <c r="A981" s="37"/>
      <c r="B981" s="38" t="str">
        <f t="shared" si="92"/>
        <v>99-Pd</v>
      </c>
      <c r="C981" s="39">
        <v>99</v>
      </c>
      <c r="D981" s="40"/>
      <c r="E981" s="39">
        <v>7</v>
      </c>
      <c r="F981" s="39">
        <v>53</v>
      </c>
      <c r="G981" s="39">
        <v>46</v>
      </c>
      <c r="H981" s="39" t="s">
        <v>110</v>
      </c>
      <c r="I981" s="40"/>
      <c r="J981" s="18">
        <v>-82187.793000000005</v>
      </c>
      <c r="K981" s="18">
        <v>15.179</v>
      </c>
      <c r="L981" s="18">
        <v>845260.49399999995</v>
      </c>
      <c r="M981" s="18">
        <v>15.18</v>
      </c>
      <c r="N981" s="39" t="s">
        <v>28</v>
      </c>
      <c r="O981" s="18">
        <v>-5430</v>
      </c>
      <c r="P981" s="18">
        <v>150</v>
      </c>
      <c r="Q981" s="18">
        <v>98911767.756999999</v>
      </c>
      <c r="R981" s="18">
        <v>16.295999999999999</v>
      </c>
      <c r="S981" s="16">
        <f t="shared" si="93"/>
        <v>98.911767756999993</v>
      </c>
      <c r="T981" s="16">
        <f t="shared" si="95"/>
        <v>92135.680098034107</v>
      </c>
      <c r="U981" s="41">
        <f t="shared" si="94"/>
        <v>8537.9847878787878</v>
      </c>
      <c r="V981" s="18">
        <f t="shared" si="96"/>
        <v>99</v>
      </c>
      <c r="W981" s="154">
        <f t="shared" si="97"/>
        <v>930.66343533367785</v>
      </c>
    </row>
    <row r="982" spans="1:23" ht="16" customHeight="1">
      <c r="A982" s="37"/>
      <c r="B982" s="38" t="str">
        <f t="shared" si="92"/>
        <v>99-Ag</v>
      </c>
      <c r="C982" s="39">
        <v>99</v>
      </c>
      <c r="D982" s="40"/>
      <c r="E982" s="39">
        <v>5</v>
      </c>
      <c r="F982" s="39">
        <v>52</v>
      </c>
      <c r="G982" s="39">
        <v>47</v>
      </c>
      <c r="H982" s="39" t="s">
        <v>111</v>
      </c>
      <c r="I982" s="39" t="s">
        <v>39</v>
      </c>
      <c r="J982" s="18">
        <v>-76757.793000000005</v>
      </c>
      <c r="K982" s="18">
        <v>150.76599999999999</v>
      </c>
      <c r="L982" s="18">
        <v>839048.14099999995</v>
      </c>
      <c r="M982" s="18">
        <v>150.76599999999999</v>
      </c>
      <c r="N982" s="39" t="s">
        <v>28</v>
      </c>
      <c r="O982" s="18">
        <v>-6905</v>
      </c>
      <c r="P982" s="18">
        <v>254</v>
      </c>
      <c r="Q982" s="18">
        <v>98917597.103</v>
      </c>
      <c r="R982" s="18">
        <v>161.85400000000001</v>
      </c>
      <c r="S982" s="16">
        <f t="shared" si="93"/>
        <v>98.917597103000006</v>
      </c>
      <c r="T982" s="16">
        <f t="shared" si="95"/>
        <v>92141.11009661181</v>
      </c>
      <c r="U982" s="41">
        <f t="shared" si="94"/>
        <v>8475.2337474747474</v>
      </c>
      <c r="V982" s="18">
        <f t="shared" si="96"/>
        <v>99</v>
      </c>
      <c r="W982" s="154">
        <f t="shared" si="97"/>
        <v>930.71828380415968</v>
      </c>
    </row>
    <row r="983" spans="1:23" ht="16" customHeight="1">
      <c r="A983" s="37"/>
      <c r="B983" s="38" t="str">
        <f t="shared" si="92"/>
        <v>99-Cd</v>
      </c>
      <c r="C983" s="39">
        <v>99</v>
      </c>
      <c r="D983" s="40"/>
      <c r="E983" s="39">
        <v>3</v>
      </c>
      <c r="F983" s="39">
        <v>51</v>
      </c>
      <c r="G983" s="39">
        <v>48</v>
      </c>
      <c r="H983" s="39" t="s">
        <v>112</v>
      </c>
      <c r="I983" s="39" t="s">
        <v>37</v>
      </c>
      <c r="J983" s="18">
        <v>-69853</v>
      </c>
      <c r="K983" s="18">
        <v>205</v>
      </c>
      <c r="L983" s="18">
        <v>831361</v>
      </c>
      <c r="M983" s="18">
        <v>205</v>
      </c>
      <c r="N983" s="39" t="s">
        <v>28</v>
      </c>
      <c r="O983" s="18">
        <v>-8942</v>
      </c>
      <c r="P983" s="18">
        <v>543</v>
      </c>
      <c r="Q983" s="18">
        <v>98925010</v>
      </c>
      <c r="R983" s="18">
        <v>220</v>
      </c>
      <c r="S983" s="16">
        <f t="shared" si="93"/>
        <v>98.92501</v>
      </c>
      <c r="T983" s="16">
        <f t="shared" si="95"/>
        <v>92148.015162834752</v>
      </c>
      <c r="U983" s="41">
        <f t="shared" si="94"/>
        <v>8397.5858585858587</v>
      </c>
      <c r="V983" s="18">
        <f t="shared" si="96"/>
        <v>99</v>
      </c>
      <c r="W983" s="154">
        <f t="shared" si="97"/>
        <v>930.78803194782574</v>
      </c>
    </row>
    <row r="984" spans="1:23" ht="16" customHeight="1">
      <c r="A984" s="37"/>
      <c r="B984" s="38" t="str">
        <f t="shared" si="92"/>
        <v>99-In</v>
      </c>
      <c r="C984" s="39">
        <v>99</v>
      </c>
      <c r="D984" s="40"/>
      <c r="E984" s="39">
        <v>1</v>
      </c>
      <c r="F984" s="39">
        <v>50</v>
      </c>
      <c r="G984" s="39">
        <v>49</v>
      </c>
      <c r="H984" s="39" t="s">
        <v>113</v>
      </c>
      <c r="I984" s="39" t="s">
        <v>37</v>
      </c>
      <c r="J984" s="18">
        <v>-60910</v>
      </c>
      <c r="K984" s="18">
        <v>503</v>
      </c>
      <c r="L984" s="18">
        <v>821636</v>
      </c>
      <c r="M984" s="18">
        <v>503</v>
      </c>
      <c r="N984" s="39" t="s">
        <v>28</v>
      </c>
      <c r="O984" s="18" t="s">
        <v>30</v>
      </c>
      <c r="P984" s="42"/>
      <c r="Q984" s="18">
        <v>98934610</v>
      </c>
      <c r="R984" s="18">
        <v>540</v>
      </c>
      <c r="S984" s="16">
        <f t="shared" si="93"/>
        <v>98.934610000000006</v>
      </c>
      <c r="T984" s="16">
        <f t="shared" si="95"/>
        <v>92156.95750153721</v>
      </c>
      <c r="U984" s="41">
        <f t="shared" si="94"/>
        <v>8299.3535353535353</v>
      </c>
      <c r="V984" s="18">
        <f t="shared" si="96"/>
        <v>99</v>
      </c>
      <c r="W984" s="154">
        <f t="shared" si="97"/>
        <v>930.87835860138591</v>
      </c>
    </row>
    <row r="985" spans="1:23" ht="16" customHeight="1">
      <c r="A985" s="37"/>
      <c r="B985" s="38" t="str">
        <f t="shared" si="92"/>
        <v>100-Rb</v>
      </c>
      <c r="C985" s="39">
        <v>100</v>
      </c>
      <c r="D985" s="39">
        <v>0</v>
      </c>
      <c r="E985" s="39">
        <v>26</v>
      </c>
      <c r="F985" s="39">
        <v>63</v>
      </c>
      <c r="G985" s="39">
        <v>37</v>
      </c>
      <c r="H985" s="39" t="s">
        <v>101</v>
      </c>
      <c r="I985" s="39" t="s">
        <v>37</v>
      </c>
      <c r="J985" s="18">
        <v>-46696</v>
      </c>
      <c r="K985" s="18">
        <v>298</v>
      </c>
      <c r="L985" s="18">
        <v>824881</v>
      </c>
      <c r="M985" s="18">
        <v>298</v>
      </c>
      <c r="N985" s="39" t="s">
        <v>28</v>
      </c>
      <c r="O985" s="18">
        <v>13524</v>
      </c>
      <c r="P985" s="18">
        <v>324</v>
      </c>
      <c r="Q985" s="18">
        <v>99949870</v>
      </c>
      <c r="R985" s="18">
        <v>320</v>
      </c>
      <c r="S985" s="16">
        <f t="shared" si="93"/>
        <v>99.949870000000004</v>
      </c>
      <c r="T985" s="16">
        <f t="shared" si="95"/>
        <v>93102.665708938148</v>
      </c>
      <c r="U985" s="41">
        <f t="shared" si="94"/>
        <v>8248.81</v>
      </c>
      <c r="V985" s="18">
        <f t="shared" si="96"/>
        <v>100</v>
      </c>
      <c r="W985" s="154">
        <f t="shared" si="97"/>
        <v>931.0266570893815</v>
      </c>
    </row>
    <row r="986" spans="1:23" ht="16" customHeight="1">
      <c r="A986" s="37"/>
      <c r="B986" s="38" t="str">
        <f t="shared" si="92"/>
        <v>100-Sr</v>
      </c>
      <c r="C986" s="39">
        <v>100</v>
      </c>
      <c r="D986" s="40"/>
      <c r="E986" s="39">
        <v>24</v>
      </c>
      <c r="F986" s="39">
        <v>62</v>
      </c>
      <c r="G986" s="39">
        <v>38</v>
      </c>
      <c r="H986" s="39" t="s">
        <v>102</v>
      </c>
      <c r="I986" s="39" t="s">
        <v>40</v>
      </c>
      <c r="J986" s="18">
        <v>-60219.468000000001</v>
      </c>
      <c r="K986" s="18">
        <v>127.215</v>
      </c>
      <c r="L986" s="18">
        <v>837622.31900000002</v>
      </c>
      <c r="M986" s="18">
        <v>127.215</v>
      </c>
      <c r="N986" s="39" t="s">
        <v>28</v>
      </c>
      <c r="O986" s="18">
        <v>7075</v>
      </c>
      <c r="P986" s="18">
        <v>100</v>
      </c>
      <c r="Q986" s="18">
        <v>99935351.729000002</v>
      </c>
      <c r="R986" s="18">
        <v>136.571</v>
      </c>
      <c r="S986" s="16">
        <f t="shared" si="93"/>
        <v>99.935351729000004</v>
      </c>
      <c r="T986" s="16">
        <f t="shared" si="95"/>
        <v>93089.142032203148</v>
      </c>
      <c r="U986" s="41">
        <f t="shared" si="94"/>
        <v>8376.2231900000006</v>
      </c>
      <c r="V986" s="18">
        <f t="shared" si="96"/>
        <v>100</v>
      </c>
      <c r="W986" s="154">
        <f t="shared" si="97"/>
        <v>930.89142032203154</v>
      </c>
    </row>
    <row r="987" spans="1:23" ht="16" customHeight="1">
      <c r="A987" s="37"/>
      <c r="B987" s="38" t="str">
        <f t="shared" si="92"/>
        <v>100-Y</v>
      </c>
      <c r="C987" s="39">
        <v>100</v>
      </c>
      <c r="D987" s="40"/>
      <c r="E987" s="39">
        <v>22</v>
      </c>
      <c r="F987" s="39">
        <v>61</v>
      </c>
      <c r="G987" s="39">
        <v>39</v>
      </c>
      <c r="H987" s="39" t="s">
        <v>103</v>
      </c>
      <c r="I987" s="39" t="s">
        <v>40</v>
      </c>
      <c r="J987" s="18">
        <v>-67294.467999999993</v>
      </c>
      <c r="K987" s="18">
        <v>78.637</v>
      </c>
      <c r="L987" s="18">
        <v>843914.96600000001</v>
      </c>
      <c r="M987" s="18">
        <v>78.637</v>
      </c>
      <c r="N987" s="39" t="s">
        <v>28</v>
      </c>
      <c r="O987" s="18">
        <v>9310</v>
      </c>
      <c r="P987" s="18">
        <v>70</v>
      </c>
      <c r="Q987" s="18">
        <v>99927756.401999995</v>
      </c>
      <c r="R987" s="18">
        <v>84.42</v>
      </c>
      <c r="S987" s="16">
        <f t="shared" si="93"/>
        <v>99.927756402</v>
      </c>
      <c r="T987" s="16">
        <f t="shared" si="95"/>
        <v>93082.067033600033</v>
      </c>
      <c r="U987" s="41">
        <f t="shared" si="94"/>
        <v>8439.1496600000009</v>
      </c>
      <c r="V987" s="18">
        <f t="shared" si="96"/>
        <v>100</v>
      </c>
      <c r="W987" s="154">
        <f t="shared" si="97"/>
        <v>930.82067033600038</v>
      </c>
    </row>
    <row r="988" spans="1:23" ht="16" customHeight="1">
      <c r="A988" s="37"/>
      <c r="B988" s="38" t="str">
        <f t="shared" si="92"/>
        <v>100-Zr</v>
      </c>
      <c r="C988" s="39">
        <v>100</v>
      </c>
      <c r="D988" s="40"/>
      <c r="E988" s="39">
        <v>20</v>
      </c>
      <c r="F988" s="39">
        <v>60</v>
      </c>
      <c r="G988" s="39">
        <v>40</v>
      </c>
      <c r="H988" s="39" t="s">
        <v>104</v>
      </c>
      <c r="I988" s="39" t="s">
        <v>40</v>
      </c>
      <c r="J988" s="18">
        <v>-76604.467999999993</v>
      </c>
      <c r="K988" s="18">
        <v>35.829000000000001</v>
      </c>
      <c r="L988" s="18">
        <v>852442.61199999996</v>
      </c>
      <c r="M988" s="18">
        <v>35.829000000000001</v>
      </c>
      <c r="N988" s="39" t="s">
        <v>28</v>
      </c>
      <c r="O988" s="18">
        <v>3335</v>
      </c>
      <c r="P988" s="18">
        <v>25</v>
      </c>
      <c r="Q988" s="18">
        <v>99917761.703999996</v>
      </c>
      <c r="R988" s="18">
        <v>38.463999999999999</v>
      </c>
      <c r="S988" s="16">
        <f t="shared" si="93"/>
        <v>99.917761704</v>
      </c>
      <c r="T988" s="16">
        <f t="shared" si="95"/>
        <v>93072.757036230803</v>
      </c>
      <c r="U988" s="41">
        <f t="shared" si="94"/>
        <v>8524.4261200000001</v>
      </c>
      <c r="V988" s="18">
        <f t="shared" si="96"/>
        <v>100</v>
      </c>
      <c r="W988" s="154">
        <f t="shared" si="97"/>
        <v>930.72757036230803</v>
      </c>
    </row>
    <row r="989" spans="1:23" ht="16" customHeight="1">
      <c r="A989" s="37"/>
      <c r="B989" s="38" t="str">
        <f t="shared" si="92"/>
        <v>100-Nb</v>
      </c>
      <c r="C989" s="39">
        <v>100</v>
      </c>
      <c r="D989" s="40"/>
      <c r="E989" s="39">
        <v>18</v>
      </c>
      <c r="F989" s="39">
        <v>59</v>
      </c>
      <c r="G989" s="39">
        <v>41</v>
      </c>
      <c r="H989" s="39" t="s">
        <v>105</v>
      </c>
      <c r="I989" s="39" t="s">
        <v>40</v>
      </c>
      <c r="J989" s="18">
        <v>-79939.467999999993</v>
      </c>
      <c r="K989" s="18">
        <v>25.666</v>
      </c>
      <c r="L989" s="18">
        <v>854995.25899999996</v>
      </c>
      <c r="M989" s="18">
        <v>25.666</v>
      </c>
      <c r="N989" s="39" t="s">
        <v>28</v>
      </c>
      <c r="O989" s="18">
        <v>6245</v>
      </c>
      <c r="P989" s="18">
        <v>25</v>
      </c>
      <c r="Q989" s="18">
        <v>99914181.434</v>
      </c>
      <c r="R989" s="18">
        <v>27.553000000000001</v>
      </c>
      <c r="S989" s="16">
        <f t="shared" si="93"/>
        <v>99.914181434</v>
      </c>
      <c r="T989" s="16">
        <f t="shared" si="95"/>
        <v>93069.422037586395</v>
      </c>
      <c r="U989" s="41">
        <f t="shared" si="94"/>
        <v>8549.952589999999</v>
      </c>
      <c r="V989" s="18">
        <f t="shared" si="96"/>
        <v>100</v>
      </c>
      <c r="W989" s="154">
        <f t="shared" si="97"/>
        <v>930.69422037586401</v>
      </c>
    </row>
    <row r="990" spans="1:23" ht="16" customHeight="1">
      <c r="A990" s="37"/>
      <c r="B990" s="38" t="str">
        <f t="shared" si="92"/>
        <v>100-Mo</v>
      </c>
      <c r="C990" s="39">
        <v>100</v>
      </c>
      <c r="D990" s="40"/>
      <c r="E990" s="39">
        <v>16</v>
      </c>
      <c r="F990" s="39">
        <v>58</v>
      </c>
      <c r="G990" s="39">
        <v>42</v>
      </c>
      <c r="H990" s="39" t="s">
        <v>106</v>
      </c>
      <c r="I990" s="40"/>
      <c r="J990" s="18">
        <v>-86184.467999999993</v>
      </c>
      <c r="K990" s="18">
        <v>5.8079999999999998</v>
      </c>
      <c r="L990" s="18">
        <v>860457.90599999996</v>
      </c>
      <c r="M990" s="18">
        <v>5.81</v>
      </c>
      <c r="N990" s="39" t="s">
        <v>28</v>
      </c>
      <c r="O990" s="18">
        <v>-168.084</v>
      </c>
      <c r="P990" s="18">
        <v>5.8789999999999996</v>
      </c>
      <c r="Q990" s="18">
        <v>99907477.149000004</v>
      </c>
      <c r="R990" s="18">
        <v>6.2350000000000003</v>
      </c>
      <c r="S990" s="16">
        <f t="shared" si="93"/>
        <v>99.907477149000002</v>
      </c>
      <c r="T990" s="16">
        <f t="shared" si="95"/>
        <v>93063.177038916852</v>
      </c>
      <c r="U990" s="41">
        <f t="shared" si="94"/>
        <v>8604.57906</v>
      </c>
      <c r="V990" s="18">
        <f t="shared" si="96"/>
        <v>100</v>
      </c>
      <c r="W990" s="154">
        <f t="shared" si="97"/>
        <v>930.63177038916854</v>
      </c>
    </row>
    <row r="991" spans="1:23" ht="16" customHeight="1">
      <c r="A991" s="37"/>
      <c r="B991" s="38" t="str">
        <f t="shared" si="92"/>
        <v>100-Tc</v>
      </c>
      <c r="C991" s="39">
        <v>100</v>
      </c>
      <c r="D991" s="40"/>
      <c r="E991" s="39">
        <v>14</v>
      </c>
      <c r="F991" s="39">
        <v>57</v>
      </c>
      <c r="G991" s="39">
        <v>43</v>
      </c>
      <c r="H991" s="39" t="s">
        <v>107</v>
      </c>
      <c r="I991" s="39" t="s">
        <v>47</v>
      </c>
      <c r="J991" s="18">
        <v>-86016.384000000005</v>
      </c>
      <c r="K991" s="18">
        <v>2.1619999999999999</v>
      </c>
      <c r="L991" s="18">
        <v>859507.46900000004</v>
      </c>
      <c r="M991" s="18">
        <v>2.1659999999999999</v>
      </c>
      <c r="N991" s="39" t="s">
        <v>28</v>
      </c>
      <c r="O991" s="18">
        <v>3202.4110000000001</v>
      </c>
      <c r="P991" s="18">
        <v>1.7390000000000001</v>
      </c>
      <c r="Q991" s="18">
        <v>99907657.593999997</v>
      </c>
      <c r="R991" s="18">
        <v>2.3210000000000002</v>
      </c>
      <c r="S991" s="16">
        <f t="shared" si="93"/>
        <v>99.907657594</v>
      </c>
      <c r="T991" s="16">
        <f t="shared" si="95"/>
        <v>93063.345122282175</v>
      </c>
      <c r="U991" s="41">
        <f t="shared" si="94"/>
        <v>8595.0746900000013</v>
      </c>
      <c r="V991" s="18">
        <f t="shared" si="96"/>
        <v>100</v>
      </c>
      <c r="W991" s="154">
        <f t="shared" si="97"/>
        <v>930.6334512228218</v>
      </c>
    </row>
    <row r="992" spans="1:23" ht="16" customHeight="1">
      <c r="A992" s="37"/>
      <c r="B992" s="38" t="str">
        <f t="shared" si="92"/>
        <v>100-Ru</v>
      </c>
      <c r="C992" s="39">
        <v>100</v>
      </c>
      <c r="D992" s="40"/>
      <c r="E992" s="39">
        <v>12</v>
      </c>
      <c r="F992" s="39">
        <v>56</v>
      </c>
      <c r="G992" s="39">
        <v>44</v>
      </c>
      <c r="H992" s="39" t="s">
        <v>108</v>
      </c>
      <c r="I992" s="40"/>
      <c r="J992" s="18">
        <v>-89218.794999999998</v>
      </c>
      <c r="K992" s="18">
        <v>2.0030000000000001</v>
      </c>
      <c r="L992" s="18">
        <v>861927.52599999995</v>
      </c>
      <c r="M992" s="18">
        <v>2.0070000000000001</v>
      </c>
      <c r="N992" s="39" t="s">
        <v>28</v>
      </c>
      <c r="O992" s="18">
        <v>-3630</v>
      </c>
      <c r="P992" s="18">
        <v>20</v>
      </c>
      <c r="Q992" s="18">
        <v>99904219.664000005</v>
      </c>
      <c r="R992" s="18">
        <v>2.15</v>
      </c>
      <c r="S992" s="16">
        <f t="shared" si="93"/>
        <v>99.90421966400001</v>
      </c>
      <c r="T992" s="16">
        <f t="shared" si="95"/>
        <v>93060.142712438916</v>
      </c>
      <c r="U992" s="41">
        <f t="shared" si="94"/>
        <v>8619.2752600000003</v>
      </c>
      <c r="V992" s="18">
        <f t="shared" si="96"/>
        <v>100</v>
      </c>
      <c r="W992" s="154">
        <f t="shared" si="97"/>
        <v>930.60142712438915</v>
      </c>
    </row>
    <row r="993" spans="1:23" ht="16" customHeight="1">
      <c r="A993" s="37"/>
      <c r="B993" s="38" t="str">
        <f t="shared" si="92"/>
        <v>100-Rh</v>
      </c>
      <c r="C993" s="39">
        <v>100</v>
      </c>
      <c r="D993" s="40"/>
      <c r="E993" s="39">
        <v>10</v>
      </c>
      <c r="F993" s="39">
        <v>55</v>
      </c>
      <c r="G993" s="39">
        <v>45</v>
      </c>
      <c r="H993" s="39" t="s">
        <v>109</v>
      </c>
      <c r="I993" s="39" t="s">
        <v>39</v>
      </c>
      <c r="J993" s="18">
        <v>-85588.794999999998</v>
      </c>
      <c r="K993" s="18">
        <v>20.100000000000001</v>
      </c>
      <c r="L993" s="18">
        <v>857515.17299999995</v>
      </c>
      <c r="M993" s="18">
        <v>20.100000000000001</v>
      </c>
      <c r="N993" s="39" t="s">
        <v>28</v>
      </c>
      <c r="O993" s="18">
        <v>-361.38799999999998</v>
      </c>
      <c r="P993" s="18">
        <v>22.93</v>
      </c>
      <c r="Q993" s="18">
        <v>99908116.629999995</v>
      </c>
      <c r="R993" s="18">
        <v>21.577999999999999</v>
      </c>
      <c r="S993" s="16">
        <f t="shared" si="93"/>
        <v>99.908116629999995</v>
      </c>
      <c r="T993" s="16">
        <f t="shared" si="95"/>
        <v>93063.772711385143</v>
      </c>
      <c r="U993" s="41">
        <f t="shared" si="94"/>
        <v>8575.1517299999996</v>
      </c>
      <c r="V993" s="18">
        <f t="shared" si="96"/>
        <v>100</v>
      </c>
      <c r="W993" s="154">
        <f t="shared" si="97"/>
        <v>930.63772711385138</v>
      </c>
    </row>
    <row r="994" spans="1:23" ht="16" customHeight="1">
      <c r="A994" s="37"/>
      <c r="B994" s="38" t="str">
        <f t="shared" si="92"/>
        <v>100-Pd</v>
      </c>
      <c r="C994" s="39">
        <v>100</v>
      </c>
      <c r="D994" s="40"/>
      <c r="E994" s="39">
        <v>8</v>
      </c>
      <c r="F994" s="39">
        <v>54</v>
      </c>
      <c r="G994" s="39">
        <v>46</v>
      </c>
      <c r="H994" s="39" t="s">
        <v>110</v>
      </c>
      <c r="I994" s="40"/>
      <c r="J994" s="18">
        <v>-85227.407000000007</v>
      </c>
      <c r="K994" s="18">
        <v>11.303000000000001</v>
      </c>
      <c r="L994" s="18">
        <v>856371.43099999998</v>
      </c>
      <c r="M994" s="18">
        <v>11.304</v>
      </c>
      <c r="N994" s="39" t="s">
        <v>28</v>
      </c>
      <c r="O994" s="18">
        <v>-7046.5569999999998</v>
      </c>
      <c r="P994" s="18">
        <v>77.284000000000006</v>
      </c>
      <c r="Q994" s="18">
        <v>99908504.596000001</v>
      </c>
      <c r="R994" s="18">
        <v>12.134</v>
      </c>
      <c r="S994" s="16">
        <f t="shared" si="93"/>
        <v>99.908504596</v>
      </c>
      <c r="T994" s="16">
        <f t="shared" si="95"/>
        <v>93064.134099236922</v>
      </c>
      <c r="U994" s="41">
        <f t="shared" si="94"/>
        <v>8563.7143099999994</v>
      </c>
      <c r="V994" s="18">
        <f t="shared" si="96"/>
        <v>100</v>
      </c>
      <c r="W994" s="154">
        <f t="shared" si="97"/>
        <v>930.64134099236924</v>
      </c>
    </row>
    <row r="995" spans="1:23" ht="16" customHeight="1">
      <c r="A995" s="37"/>
      <c r="B995" s="38" t="str">
        <f t="shared" si="92"/>
        <v>100-Ag</v>
      </c>
      <c r="C995" s="39">
        <v>100</v>
      </c>
      <c r="D995" s="40"/>
      <c r="E995" s="39">
        <v>6</v>
      </c>
      <c r="F995" s="39">
        <v>53</v>
      </c>
      <c r="G995" s="39">
        <v>47</v>
      </c>
      <c r="H995" s="39" t="s">
        <v>111</v>
      </c>
      <c r="I995" s="40"/>
      <c r="J995" s="18">
        <v>-78180.850999999995</v>
      </c>
      <c r="K995" s="18">
        <v>77.92</v>
      </c>
      <c r="L995" s="18">
        <v>848542.52099999995</v>
      </c>
      <c r="M995" s="18">
        <v>77.92</v>
      </c>
      <c r="N995" s="39" t="s">
        <v>28</v>
      </c>
      <c r="O995" s="18">
        <v>-3875.8020000000001</v>
      </c>
      <c r="P995" s="18">
        <v>67.052999999999997</v>
      </c>
      <c r="Q995" s="18">
        <v>99916069.386999995</v>
      </c>
      <c r="R995" s="18">
        <v>83.650999999999996</v>
      </c>
      <c r="S995" s="16">
        <f t="shared" si="93"/>
        <v>99.916069386999993</v>
      </c>
      <c r="T995" s="16">
        <f t="shared" si="95"/>
        <v>93071.180653751013</v>
      </c>
      <c r="U995" s="41">
        <f t="shared" si="94"/>
        <v>8485.4252099999994</v>
      </c>
      <c r="V995" s="18">
        <f t="shared" si="96"/>
        <v>100</v>
      </c>
      <c r="W995" s="154">
        <f t="shared" si="97"/>
        <v>930.71180653751014</v>
      </c>
    </row>
    <row r="996" spans="1:23" ht="16" customHeight="1">
      <c r="A996" s="37"/>
      <c r="B996" s="38" t="str">
        <f t="shared" si="92"/>
        <v>100-Cd</v>
      </c>
      <c r="C996" s="39">
        <v>100</v>
      </c>
      <c r="D996" s="40"/>
      <c r="E996" s="39">
        <v>4</v>
      </c>
      <c r="F996" s="39">
        <v>52</v>
      </c>
      <c r="G996" s="39">
        <v>48</v>
      </c>
      <c r="H996" s="39" t="s">
        <v>112</v>
      </c>
      <c r="I996" s="40"/>
      <c r="J996" s="18">
        <v>-74305.048999999999</v>
      </c>
      <c r="K996" s="18">
        <v>97.14</v>
      </c>
      <c r="L996" s="18">
        <v>843884.36600000004</v>
      </c>
      <c r="M996" s="18">
        <v>97.14</v>
      </c>
      <c r="N996" s="39" t="s">
        <v>28</v>
      </c>
      <c r="O996" s="18">
        <v>-10170.796</v>
      </c>
      <c r="P996" s="18">
        <v>390.58499999999998</v>
      </c>
      <c r="Q996" s="18">
        <v>99920230.231999993</v>
      </c>
      <c r="R996" s="18">
        <v>104.28400000000001</v>
      </c>
      <c r="S996" s="16">
        <f t="shared" si="93"/>
        <v>99.920230231999994</v>
      </c>
      <c r="T996" s="16">
        <f t="shared" si="95"/>
        <v>93075.056454300851</v>
      </c>
      <c r="U996" s="41">
        <f t="shared" si="94"/>
        <v>8438.8436600000005</v>
      </c>
      <c r="V996" s="18">
        <f t="shared" si="96"/>
        <v>100</v>
      </c>
      <c r="W996" s="154">
        <f t="shared" si="97"/>
        <v>930.75056454300852</v>
      </c>
    </row>
    <row r="997" spans="1:23" ht="16" customHeight="1">
      <c r="A997" s="37"/>
      <c r="B997" s="38" t="str">
        <f t="shared" si="92"/>
        <v>100-In</v>
      </c>
      <c r="C997" s="39">
        <v>100</v>
      </c>
      <c r="D997" s="40"/>
      <c r="E997" s="39">
        <v>2</v>
      </c>
      <c r="F997" s="39">
        <v>51</v>
      </c>
      <c r="G997" s="39">
        <v>49</v>
      </c>
      <c r="H997" s="39" t="s">
        <v>113</v>
      </c>
      <c r="I997" s="40"/>
      <c r="J997" s="18">
        <v>-64134.252999999997</v>
      </c>
      <c r="K997" s="18">
        <v>382.50099999999998</v>
      </c>
      <c r="L997" s="18">
        <v>832931.21699999995</v>
      </c>
      <c r="M997" s="18">
        <v>382.50099999999998</v>
      </c>
      <c r="N997" s="39" t="s">
        <v>28</v>
      </c>
      <c r="O997" s="18">
        <v>-7270</v>
      </c>
      <c r="P997" s="18">
        <v>200</v>
      </c>
      <c r="Q997" s="18">
        <v>99931149.033000007</v>
      </c>
      <c r="R997" s="18">
        <v>410.63099999999997</v>
      </c>
      <c r="S997" s="16">
        <f t="shared" si="93"/>
        <v>99.931149033000011</v>
      </c>
      <c r="T997" s="16">
        <f t="shared" si="95"/>
        <v>93085.22724771405</v>
      </c>
      <c r="U997" s="41">
        <f t="shared" si="94"/>
        <v>8329.3121699999992</v>
      </c>
      <c r="V997" s="18">
        <f t="shared" si="96"/>
        <v>100</v>
      </c>
      <c r="W997" s="154">
        <f t="shared" si="97"/>
        <v>930.85227247714056</v>
      </c>
    </row>
    <row r="998" spans="1:23" ht="16" customHeight="1">
      <c r="A998" s="37"/>
      <c r="B998" s="38" t="str">
        <f t="shared" si="92"/>
        <v>100-Sn</v>
      </c>
      <c r="C998" s="39">
        <v>100</v>
      </c>
      <c r="D998" s="40"/>
      <c r="E998" s="39">
        <v>0</v>
      </c>
      <c r="F998" s="39">
        <v>50</v>
      </c>
      <c r="G998" s="39">
        <v>50</v>
      </c>
      <c r="H998" s="39" t="s">
        <v>114</v>
      </c>
      <c r="I998" s="39" t="s">
        <v>39</v>
      </c>
      <c r="J998" s="18">
        <v>-56864</v>
      </c>
      <c r="K998" s="18">
        <v>432</v>
      </c>
      <c r="L998" s="18">
        <v>824879</v>
      </c>
      <c r="M998" s="18">
        <v>432</v>
      </c>
      <c r="N998" s="39" t="s">
        <v>28</v>
      </c>
      <c r="O998" s="18" t="s">
        <v>30</v>
      </c>
      <c r="P998" s="42"/>
      <c r="Q998" s="18">
        <v>99938954</v>
      </c>
      <c r="R998" s="18">
        <v>463</v>
      </c>
      <c r="S998" s="16">
        <f t="shared" si="93"/>
        <v>99.938953999999995</v>
      </c>
      <c r="T998" s="16">
        <f t="shared" si="95"/>
        <v>93092.497524638558</v>
      </c>
      <c r="U998" s="41">
        <f t="shared" si="94"/>
        <v>8248.7900000000009</v>
      </c>
      <c r="V998" s="18">
        <f t="shared" si="96"/>
        <v>100</v>
      </c>
      <c r="W998" s="154">
        <f t="shared" si="97"/>
        <v>930.92497524638554</v>
      </c>
    </row>
    <row r="999" spans="1:23" ht="16" customHeight="1">
      <c r="A999" s="37"/>
      <c r="B999" s="38" t="str">
        <f t="shared" si="92"/>
        <v>101-Rb</v>
      </c>
      <c r="C999" s="39">
        <v>101</v>
      </c>
      <c r="D999" s="39">
        <v>0</v>
      </c>
      <c r="E999" s="39">
        <v>27</v>
      </c>
      <c r="F999" s="39">
        <v>64</v>
      </c>
      <c r="G999" s="39">
        <v>37</v>
      </c>
      <c r="H999" s="39" t="s">
        <v>101</v>
      </c>
      <c r="I999" s="39" t="s">
        <v>40</v>
      </c>
      <c r="J999" s="18">
        <v>-43597.644999999997</v>
      </c>
      <c r="K999" s="18">
        <v>166.08099999999999</v>
      </c>
      <c r="L999" s="18">
        <v>829854.17200000002</v>
      </c>
      <c r="M999" s="18">
        <v>166.08099999999999</v>
      </c>
      <c r="N999" s="39" t="s">
        <v>28</v>
      </c>
      <c r="O999" s="18">
        <v>11810</v>
      </c>
      <c r="P999" s="18">
        <v>110</v>
      </c>
      <c r="Q999" s="18">
        <v>100953195.994</v>
      </c>
      <c r="R999" s="18">
        <v>178.29499999999999</v>
      </c>
      <c r="S999" s="16">
        <f t="shared" si="93"/>
        <v>100.953195994</v>
      </c>
      <c r="T999" s="16">
        <f t="shared" si="95"/>
        <v>94037.257465950635</v>
      </c>
      <c r="U999" s="41">
        <f t="shared" si="94"/>
        <v>8216.3779405940604</v>
      </c>
      <c r="V999" s="18">
        <f t="shared" si="96"/>
        <v>101</v>
      </c>
      <c r="W999" s="154">
        <f t="shared" si="97"/>
        <v>931.06195510842213</v>
      </c>
    </row>
    <row r="1000" spans="1:23" ht="16" customHeight="1">
      <c r="A1000" s="37"/>
      <c r="B1000" s="38" t="str">
        <f t="shared" si="92"/>
        <v>101-Sr</v>
      </c>
      <c r="C1000" s="39">
        <v>101</v>
      </c>
      <c r="D1000" s="40"/>
      <c r="E1000" s="39">
        <v>25</v>
      </c>
      <c r="F1000" s="39">
        <v>63</v>
      </c>
      <c r="G1000" s="39">
        <v>38</v>
      </c>
      <c r="H1000" s="39" t="s">
        <v>102</v>
      </c>
      <c r="I1000" s="39" t="s">
        <v>40</v>
      </c>
      <c r="J1000" s="18">
        <v>-55407.644999999997</v>
      </c>
      <c r="K1000" s="18">
        <v>124.43</v>
      </c>
      <c r="L1000" s="18">
        <v>840881.81900000002</v>
      </c>
      <c r="M1000" s="18">
        <v>124.43</v>
      </c>
      <c r="N1000" s="39" t="s">
        <v>28</v>
      </c>
      <c r="O1000" s="18">
        <v>9505</v>
      </c>
      <c r="P1000" s="18">
        <v>80</v>
      </c>
      <c r="Q1000" s="18">
        <v>100940517.434</v>
      </c>
      <c r="R1000" s="18">
        <v>133.58099999999999</v>
      </c>
      <c r="S1000" s="16">
        <f t="shared" si="93"/>
        <v>100.940517434</v>
      </c>
      <c r="T1000" s="16">
        <f t="shared" si="95"/>
        <v>94025.447468265294</v>
      </c>
      <c r="U1000" s="41">
        <f t="shared" si="94"/>
        <v>8325.5625643564363</v>
      </c>
      <c r="V1000" s="18">
        <f t="shared" si="96"/>
        <v>101</v>
      </c>
      <c r="W1000" s="154">
        <f t="shared" si="97"/>
        <v>930.94502443827025</v>
      </c>
    </row>
    <row r="1001" spans="1:23" ht="16" customHeight="1">
      <c r="A1001" s="37"/>
      <c r="B1001" s="38" t="str">
        <f t="shared" si="92"/>
        <v>101-Y</v>
      </c>
      <c r="C1001" s="39">
        <v>101</v>
      </c>
      <c r="D1001" s="40"/>
      <c r="E1001" s="39">
        <v>23</v>
      </c>
      <c r="F1001" s="39">
        <v>62</v>
      </c>
      <c r="G1001" s="39">
        <v>39</v>
      </c>
      <c r="H1001" s="39" t="s">
        <v>103</v>
      </c>
      <c r="I1001" s="39" t="s">
        <v>40</v>
      </c>
      <c r="J1001" s="18">
        <v>-64912.644999999997</v>
      </c>
      <c r="K1001" s="18">
        <v>95.304000000000002</v>
      </c>
      <c r="L1001" s="18">
        <v>849604.46600000001</v>
      </c>
      <c r="M1001" s="18">
        <v>95.304000000000002</v>
      </c>
      <c r="N1001" s="39" t="s">
        <v>28</v>
      </c>
      <c r="O1001" s="18">
        <v>8545</v>
      </c>
      <c r="P1001" s="18">
        <v>90</v>
      </c>
      <c r="Q1001" s="18">
        <v>100930313.395</v>
      </c>
      <c r="R1001" s="18">
        <v>102.313</v>
      </c>
      <c r="S1001" s="16">
        <f t="shared" si="93"/>
        <v>100.930313395</v>
      </c>
      <c r="T1001" s="16">
        <f t="shared" si="95"/>
        <v>94015.942471091228</v>
      </c>
      <c r="U1001" s="41">
        <f t="shared" si="94"/>
        <v>8411.9254059405939</v>
      </c>
      <c r="V1001" s="18">
        <f t="shared" si="96"/>
        <v>101</v>
      </c>
      <c r="W1001" s="154">
        <f t="shared" si="97"/>
        <v>930.85091555535871</v>
      </c>
    </row>
    <row r="1002" spans="1:23" ht="16" customHeight="1">
      <c r="A1002" s="37"/>
      <c r="B1002" s="38" t="str">
        <f t="shared" si="92"/>
        <v>101-Zr</v>
      </c>
      <c r="C1002" s="39">
        <v>101</v>
      </c>
      <c r="D1002" s="40"/>
      <c r="E1002" s="39">
        <v>21</v>
      </c>
      <c r="F1002" s="39">
        <v>61</v>
      </c>
      <c r="G1002" s="39">
        <v>40</v>
      </c>
      <c r="H1002" s="39" t="s">
        <v>104</v>
      </c>
      <c r="I1002" s="39" t="s">
        <v>40</v>
      </c>
      <c r="J1002" s="18">
        <v>-73457.645000000004</v>
      </c>
      <c r="K1002" s="18">
        <v>31.349</v>
      </c>
      <c r="L1002" s="18">
        <v>857367.11199999996</v>
      </c>
      <c r="M1002" s="18">
        <v>31.35</v>
      </c>
      <c r="N1002" s="39" t="s">
        <v>28</v>
      </c>
      <c r="O1002" s="18">
        <v>5485</v>
      </c>
      <c r="P1002" s="18">
        <v>25</v>
      </c>
      <c r="Q1002" s="18">
        <v>100921139.958</v>
      </c>
      <c r="R1002" s="18">
        <v>33.655000000000001</v>
      </c>
      <c r="S1002" s="16">
        <f t="shared" si="93"/>
        <v>100.921139958</v>
      </c>
      <c r="T1002" s="16">
        <f t="shared" si="95"/>
        <v>94007.397473099598</v>
      </c>
      <c r="U1002" s="41">
        <f t="shared" si="94"/>
        <v>8488.7832871287119</v>
      </c>
      <c r="V1002" s="18">
        <f t="shared" si="96"/>
        <v>101</v>
      </c>
      <c r="W1002" s="154">
        <f t="shared" si="97"/>
        <v>930.7663116148475</v>
      </c>
    </row>
    <row r="1003" spans="1:23" ht="16" customHeight="1">
      <c r="A1003" s="37"/>
      <c r="B1003" s="38" t="str">
        <f t="shared" si="92"/>
        <v>101-Nb</v>
      </c>
      <c r="C1003" s="39">
        <v>101</v>
      </c>
      <c r="D1003" s="40"/>
      <c r="E1003" s="39">
        <v>19</v>
      </c>
      <c r="F1003" s="39">
        <v>60</v>
      </c>
      <c r="G1003" s="39">
        <v>41</v>
      </c>
      <c r="H1003" s="39" t="s">
        <v>105</v>
      </c>
      <c r="I1003" s="39" t="s">
        <v>40</v>
      </c>
      <c r="J1003" s="18">
        <v>-78942.645000000004</v>
      </c>
      <c r="K1003" s="18">
        <v>18.914999999999999</v>
      </c>
      <c r="L1003" s="18">
        <v>862069.75899999996</v>
      </c>
      <c r="M1003" s="18">
        <v>18.914999999999999</v>
      </c>
      <c r="N1003" s="39" t="s">
        <v>28</v>
      </c>
      <c r="O1003" s="18">
        <v>4569</v>
      </c>
      <c r="P1003" s="18">
        <v>18</v>
      </c>
      <c r="Q1003" s="18">
        <v>100915251.567</v>
      </c>
      <c r="R1003" s="18">
        <v>20.306000000000001</v>
      </c>
      <c r="S1003" s="16">
        <f t="shared" si="93"/>
        <v>100.915251567</v>
      </c>
      <c r="T1003" s="16">
        <f t="shared" si="95"/>
        <v>94001.912474481433</v>
      </c>
      <c r="U1003" s="41">
        <f t="shared" si="94"/>
        <v>8535.3441485148505</v>
      </c>
      <c r="V1003" s="18">
        <f t="shared" si="96"/>
        <v>101</v>
      </c>
      <c r="W1003" s="154">
        <f t="shared" si="97"/>
        <v>930.71200469783594</v>
      </c>
    </row>
    <row r="1004" spans="1:23" ht="16" customHeight="1">
      <c r="A1004" s="37"/>
      <c r="B1004" s="38" t="str">
        <f t="shared" si="92"/>
        <v>101-Mo</v>
      </c>
      <c r="C1004" s="39">
        <v>101</v>
      </c>
      <c r="D1004" s="40"/>
      <c r="E1004" s="39">
        <v>17</v>
      </c>
      <c r="F1004" s="39">
        <v>59</v>
      </c>
      <c r="G1004" s="39">
        <v>42</v>
      </c>
      <c r="H1004" s="39" t="s">
        <v>106</v>
      </c>
      <c r="I1004" s="40"/>
      <c r="J1004" s="18">
        <v>-83511.645000000004</v>
      </c>
      <c r="K1004" s="18">
        <v>5.8109999999999999</v>
      </c>
      <c r="L1004" s="18">
        <v>865856.40500000003</v>
      </c>
      <c r="M1004" s="18">
        <v>5.8129999999999997</v>
      </c>
      <c r="N1004" s="39" t="s">
        <v>28</v>
      </c>
      <c r="O1004" s="18">
        <v>2824.4409999999998</v>
      </c>
      <c r="P1004" s="18">
        <v>24.295000000000002</v>
      </c>
      <c r="Q1004" s="18">
        <v>100910346.543</v>
      </c>
      <c r="R1004" s="18">
        <v>6.2389999999999999</v>
      </c>
      <c r="S1004" s="16">
        <f t="shared" si="93"/>
        <v>100.910346543</v>
      </c>
      <c r="T1004" s="16">
        <f t="shared" si="95"/>
        <v>93997.343475944799</v>
      </c>
      <c r="U1004" s="41">
        <f t="shared" si="94"/>
        <v>8572.835693069308</v>
      </c>
      <c r="V1004" s="18">
        <f t="shared" si="96"/>
        <v>101</v>
      </c>
      <c r="W1004" s="154">
        <f t="shared" si="97"/>
        <v>930.66676708856232</v>
      </c>
    </row>
    <row r="1005" spans="1:23" ht="16" customHeight="1">
      <c r="A1005" s="37"/>
      <c r="B1005" s="38" t="str">
        <f t="shared" si="92"/>
        <v>101-Tc</v>
      </c>
      <c r="C1005" s="39">
        <v>101</v>
      </c>
      <c r="D1005" s="40"/>
      <c r="E1005" s="39">
        <v>15</v>
      </c>
      <c r="F1005" s="39">
        <v>58</v>
      </c>
      <c r="G1005" s="39">
        <v>43</v>
      </c>
      <c r="H1005" s="39" t="s">
        <v>107</v>
      </c>
      <c r="I1005" s="40"/>
      <c r="J1005" s="18">
        <v>-86336.085999999996</v>
      </c>
      <c r="K1005" s="18">
        <v>24.140999999999998</v>
      </c>
      <c r="L1005" s="18">
        <v>867898.49300000002</v>
      </c>
      <c r="M1005" s="18">
        <v>24.140999999999998</v>
      </c>
      <c r="N1005" s="39" t="s">
        <v>28</v>
      </c>
      <c r="O1005" s="18">
        <v>1613.498</v>
      </c>
      <c r="P1005" s="18">
        <v>24.094000000000001</v>
      </c>
      <c r="Q1005" s="18">
        <v>100907314.38</v>
      </c>
      <c r="R1005" s="18">
        <v>25.916</v>
      </c>
      <c r="S1005" s="16">
        <f t="shared" si="93"/>
        <v>100.90731437999999</v>
      </c>
      <c r="T1005" s="16">
        <f t="shared" si="95"/>
        <v>93994.519035471138</v>
      </c>
      <c r="U1005" s="41">
        <f t="shared" si="94"/>
        <v>8593.0543861386141</v>
      </c>
      <c r="V1005" s="18">
        <f t="shared" si="96"/>
        <v>101</v>
      </c>
      <c r="W1005" s="154">
        <f t="shared" si="97"/>
        <v>930.63880233139741</v>
      </c>
    </row>
    <row r="1006" spans="1:23" ht="16" customHeight="1">
      <c r="A1006" s="37"/>
      <c r="B1006" s="38" t="str">
        <f t="shared" si="92"/>
        <v>101-Ru</v>
      </c>
      <c r="C1006" s="39">
        <v>101</v>
      </c>
      <c r="D1006" s="40"/>
      <c r="E1006" s="39">
        <v>13</v>
      </c>
      <c r="F1006" s="39">
        <v>57</v>
      </c>
      <c r="G1006" s="39">
        <v>44</v>
      </c>
      <c r="H1006" s="39" t="s">
        <v>108</v>
      </c>
      <c r="I1006" s="40"/>
      <c r="J1006" s="18">
        <v>-87949.584000000003</v>
      </c>
      <c r="K1006" s="18">
        <v>2.0339999999999998</v>
      </c>
      <c r="L1006" s="18">
        <v>868729.63800000004</v>
      </c>
      <c r="M1006" s="18">
        <v>2.0379999999999998</v>
      </c>
      <c r="N1006" s="39" t="s">
        <v>28</v>
      </c>
      <c r="O1006" s="18">
        <v>-541.48500000000001</v>
      </c>
      <c r="P1006" s="18">
        <v>17.134</v>
      </c>
      <c r="Q1006" s="18">
        <v>100905582.219</v>
      </c>
      <c r="R1006" s="18">
        <v>2.1829999999999998</v>
      </c>
      <c r="S1006" s="16">
        <f t="shared" si="93"/>
        <v>100.905582219</v>
      </c>
      <c r="T1006" s="16">
        <f t="shared" si="95"/>
        <v>93992.905538559775</v>
      </c>
      <c r="U1006" s="41">
        <f t="shared" si="94"/>
        <v>8601.2835445544551</v>
      </c>
      <c r="V1006" s="18">
        <f t="shared" si="96"/>
        <v>101</v>
      </c>
      <c r="W1006" s="154">
        <f t="shared" si="97"/>
        <v>930.62282711445323</v>
      </c>
    </row>
    <row r="1007" spans="1:23" ht="16" customHeight="1">
      <c r="A1007" s="37"/>
      <c r="B1007" s="38" t="str">
        <f t="shared" si="92"/>
        <v>101-Rh</v>
      </c>
      <c r="C1007" s="39">
        <v>101</v>
      </c>
      <c r="D1007" s="40"/>
      <c r="E1007" s="39">
        <v>11</v>
      </c>
      <c r="F1007" s="39">
        <v>56</v>
      </c>
      <c r="G1007" s="39">
        <v>45</v>
      </c>
      <c r="H1007" s="39" t="s">
        <v>109</v>
      </c>
      <c r="I1007" s="39" t="s">
        <v>62</v>
      </c>
      <c r="J1007" s="18">
        <v>-87408.099000000002</v>
      </c>
      <c r="K1007" s="18">
        <v>17.233000000000001</v>
      </c>
      <c r="L1007" s="18">
        <v>867405.799</v>
      </c>
      <c r="M1007" s="18">
        <v>17.234000000000002</v>
      </c>
      <c r="N1007" s="39" t="s">
        <v>28</v>
      </c>
      <c r="O1007" s="18">
        <v>-1980</v>
      </c>
      <c r="P1007" s="18">
        <v>4</v>
      </c>
      <c r="Q1007" s="18">
        <v>100906163.52599999</v>
      </c>
      <c r="R1007" s="18">
        <v>18.501000000000001</v>
      </c>
      <c r="S1007" s="16">
        <f t="shared" si="93"/>
        <v>100.90616352599999</v>
      </c>
      <c r="T1007" s="16">
        <f t="shared" si="95"/>
        <v>93993.44702231852</v>
      </c>
      <c r="U1007" s="41">
        <f t="shared" si="94"/>
        <v>8588.1762277227717</v>
      </c>
      <c r="V1007" s="18">
        <f t="shared" si="96"/>
        <v>101</v>
      </c>
      <c r="W1007" s="154">
        <f t="shared" si="97"/>
        <v>930.62818833978736</v>
      </c>
    </row>
    <row r="1008" spans="1:23" ht="16" customHeight="1">
      <c r="A1008" s="37"/>
      <c r="B1008" s="38" t="str">
        <f t="shared" si="92"/>
        <v>101-Pd</v>
      </c>
      <c r="C1008" s="39">
        <v>101</v>
      </c>
      <c r="D1008" s="40"/>
      <c r="E1008" s="39">
        <v>9</v>
      </c>
      <c r="F1008" s="39">
        <v>55</v>
      </c>
      <c r="G1008" s="39">
        <v>46</v>
      </c>
      <c r="H1008" s="39" t="s">
        <v>110</v>
      </c>
      <c r="I1008" s="39" t="s">
        <v>39</v>
      </c>
      <c r="J1008" s="18">
        <v>-85428.099000000002</v>
      </c>
      <c r="K1008" s="18">
        <v>17.690999999999999</v>
      </c>
      <c r="L1008" s="18">
        <v>864643.446</v>
      </c>
      <c r="M1008" s="18">
        <v>17.692</v>
      </c>
      <c r="N1008" s="39" t="s">
        <v>28</v>
      </c>
      <c r="O1008" s="18">
        <v>-4203.8239999999996</v>
      </c>
      <c r="P1008" s="18">
        <v>102.899</v>
      </c>
      <c r="Q1008" s="18">
        <v>100908289.14399999</v>
      </c>
      <c r="R1008" s="18">
        <v>18.992000000000001</v>
      </c>
      <c r="S1008" s="16">
        <f t="shared" si="93"/>
        <v>100.90828914399999</v>
      </c>
      <c r="T1008" s="16">
        <f t="shared" si="95"/>
        <v>93995.427021913114</v>
      </c>
      <c r="U1008" s="41">
        <f t="shared" si="94"/>
        <v>8560.8261980198022</v>
      </c>
      <c r="V1008" s="18">
        <f t="shared" si="96"/>
        <v>101</v>
      </c>
      <c r="W1008" s="154">
        <f t="shared" si="97"/>
        <v>930.64779229616943</v>
      </c>
    </row>
    <row r="1009" spans="1:23" ht="16" customHeight="1">
      <c r="A1009" s="37"/>
      <c r="B1009" s="38" t="str">
        <f t="shared" si="92"/>
        <v>101-Ag</v>
      </c>
      <c r="C1009" s="39">
        <v>101</v>
      </c>
      <c r="D1009" s="40"/>
      <c r="E1009" s="39">
        <v>7</v>
      </c>
      <c r="F1009" s="39">
        <v>54</v>
      </c>
      <c r="G1009" s="39">
        <v>47</v>
      </c>
      <c r="H1009" s="39" t="s">
        <v>111</v>
      </c>
      <c r="I1009" s="39" t="s">
        <v>39</v>
      </c>
      <c r="J1009" s="18">
        <v>-81224.274999999994</v>
      </c>
      <c r="K1009" s="18">
        <v>104.40900000000001</v>
      </c>
      <c r="L1009" s="18">
        <v>859657.26899999997</v>
      </c>
      <c r="M1009" s="18">
        <v>104.40900000000001</v>
      </c>
      <c r="N1009" s="39" t="s">
        <v>28</v>
      </c>
      <c r="O1009" s="18">
        <v>-5476.5379999999996</v>
      </c>
      <c r="P1009" s="18">
        <v>108.998</v>
      </c>
      <c r="Q1009" s="18">
        <v>100912802.13500001</v>
      </c>
      <c r="R1009" s="18">
        <v>112.08799999999999</v>
      </c>
      <c r="S1009" s="16">
        <f t="shared" si="93"/>
        <v>100.91280213500001</v>
      </c>
      <c r="T1009" s="16">
        <f t="shared" si="95"/>
        <v>93999.630844213461</v>
      </c>
      <c r="U1009" s="41">
        <f t="shared" si="94"/>
        <v>8511.4581089108906</v>
      </c>
      <c r="V1009" s="18">
        <f t="shared" si="96"/>
        <v>101</v>
      </c>
      <c r="W1009" s="154">
        <f t="shared" si="97"/>
        <v>930.68941429914321</v>
      </c>
    </row>
    <row r="1010" spans="1:23" ht="16" customHeight="1">
      <c r="A1010" s="37"/>
      <c r="B1010" s="38" t="str">
        <f t="shared" si="92"/>
        <v>101-Cd</v>
      </c>
      <c r="C1010" s="39">
        <v>101</v>
      </c>
      <c r="D1010" s="40"/>
      <c r="E1010" s="39">
        <v>5</v>
      </c>
      <c r="F1010" s="39">
        <v>53</v>
      </c>
      <c r="G1010" s="39">
        <v>48</v>
      </c>
      <c r="H1010" s="39" t="s">
        <v>112</v>
      </c>
      <c r="I1010" s="39" t="s">
        <v>39</v>
      </c>
      <c r="J1010" s="18">
        <v>-75747.737999999998</v>
      </c>
      <c r="K1010" s="18">
        <v>150.93600000000001</v>
      </c>
      <c r="L1010" s="18">
        <v>853398.37800000003</v>
      </c>
      <c r="M1010" s="18">
        <v>150.93600000000001</v>
      </c>
      <c r="N1010" s="39" t="s">
        <v>28</v>
      </c>
      <c r="O1010" s="18">
        <v>-7339</v>
      </c>
      <c r="P1010" s="18">
        <v>334</v>
      </c>
      <c r="Q1010" s="18">
        <v>100918681.442</v>
      </c>
      <c r="R1010" s="18">
        <v>162.03700000000001</v>
      </c>
      <c r="S1010" s="16">
        <f t="shared" si="93"/>
        <v>100.91868144200001</v>
      </c>
      <c r="T1010" s="16">
        <f t="shared" si="95"/>
        <v>94005.107381143636</v>
      </c>
      <c r="U1010" s="41">
        <f t="shared" si="94"/>
        <v>8449.4888910891095</v>
      </c>
      <c r="V1010" s="18">
        <f t="shared" si="96"/>
        <v>101</v>
      </c>
      <c r="W1010" s="154">
        <f t="shared" si="97"/>
        <v>930.74363743706567</v>
      </c>
    </row>
    <row r="1011" spans="1:23" ht="16" customHeight="1">
      <c r="A1011" s="37"/>
      <c r="B1011" s="38" t="str">
        <f t="shared" si="92"/>
        <v>101-In</v>
      </c>
      <c r="C1011" s="39">
        <v>101</v>
      </c>
      <c r="D1011" s="40"/>
      <c r="E1011" s="39">
        <v>3</v>
      </c>
      <c r="F1011" s="39">
        <v>52</v>
      </c>
      <c r="G1011" s="39">
        <v>49</v>
      </c>
      <c r="H1011" s="39" t="s">
        <v>113</v>
      </c>
      <c r="I1011" s="39" t="s">
        <v>37</v>
      </c>
      <c r="J1011" s="18">
        <v>-68409</v>
      </c>
      <c r="K1011" s="18">
        <v>298</v>
      </c>
      <c r="L1011" s="18">
        <v>845277</v>
      </c>
      <c r="M1011" s="18">
        <v>298</v>
      </c>
      <c r="N1011" s="39" t="s">
        <v>28</v>
      </c>
      <c r="O1011" s="18">
        <v>-8849</v>
      </c>
      <c r="P1011" s="18">
        <v>585</v>
      </c>
      <c r="Q1011" s="18">
        <v>100926560</v>
      </c>
      <c r="R1011" s="18">
        <v>320</v>
      </c>
      <c r="S1011" s="16">
        <f t="shared" si="93"/>
        <v>100.92655999999999</v>
      </c>
      <c r="T1011" s="16">
        <f t="shared" si="95"/>
        <v>94012.446207614747</v>
      </c>
      <c r="U1011" s="41">
        <f t="shared" si="94"/>
        <v>8369.0792079207913</v>
      </c>
      <c r="V1011" s="18">
        <f t="shared" si="96"/>
        <v>101</v>
      </c>
      <c r="W1011" s="154">
        <f t="shared" si="97"/>
        <v>930.81629908529453</v>
      </c>
    </row>
    <row r="1012" spans="1:23" ht="16" customHeight="1">
      <c r="A1012" s="37"/>
      <c r="B1012" s="38" t="str">
        <f t="shared" si="92"/>
        <v>101-Sn</v>
      </c>
      <c r="C1012" s="39">
        <v>101</v>
      </c>
      <c r="D1012" s="40"/>
      <c r="E1012" s="39">
        <v>1</v>
      </c>
      <c r="F1012" s="39">
        <v>51</v>
      </c>
      <c r="G1012" s="39">
        <v>50</v>
      </c>
      <c r="H1012" s="39" t="s">
        <v>114</v>
      </c>
      <c r="I1012" s="39" t="s">
        <v>37</v>
      </c>
      <c r="J1012" s="18">
        <v>-59560</v>
      </c>
      <c r="K1012" s="18">
        <v>503</v>
      </c>
      <c r="L1012" s="18">
        <v>835646</v>
      </c>
      <c r="M1012" s="18">
        <v>503</v>
      </c>
      <c r="N1012" s="39" t="s">
        <v>28</v>
      </c>
      <c r="O1012" s="18" t="s">
        <v>30</v>
      </c>
      <c r="P1012" s="42"/>
      <c r="Q1012" s="18">
        <v>100936060</v>
      </c>
      <c r="R1012" s="18">
        <v>540</v>
      </c>
      <c r="S1012" s="16">
        <f t="shared" si="93"/>
        <v>100.93606</v>
      </c>
      <c r="T1012" s="16">
        <f t="shared" si="95"/>
        <v>94021.295396955727</v>
      </c>
      <c r="U1012" s="41">
        <f t="shared" si="94"/>
        <v>8273.7227722772277</v>
      </c>
      <c r="V1012" s="18">
        <f t="shared" si="96"/>
        <v>101</v>
      </c>
      <c r="W1012" s="154">
        <f t="shared" si="97"/>
        <v>930.90391482134385</v>
      </c>
    </row>
    <row r="1013" spans="1:23" ht="16" customHeight="1">
      <c r="A1013" s="37"/>
      <c r="B1013" s="38" t="str">
        <f t="shared" si="92"/>
        <v>102-Rb</v>
      </c>
      <c r="C1013" s="39">
        <v>102</v>
      </c>
      <c r="D1013" s="39">
        <v>0</v>
      </c>
      <c r="E1013" s="39">
        <v>28</v>
      </c>
      <c r="F1013" s="39">
        <v>65</v>
      </c>
      <c r="G1013" s="39">
        <v>37</v>
      </c>
      <c r="H1013" s="39" t="s">
        <v>101</v>
      </c>
      <c r="I1013" s="39" t="s">
        <v>37</v>
      </c>
      <c r="J1013" s="18">
        <v>-37996</v>
      </c>
      <c r="K1013" s="18">
        <v>503</v>
      </c>
      <c r="L1013" s="18">
        <v>832323</v>
      </c>
      <c r="M1013" s="18">
        <v>503</v>
      </c>
      <c r="N1013" s="39" t="s">
        <v>28</v>
      </c>
      <c r="O1013" s="18">
        <v>15082</v>
      </c>
      <c r="P1013" s="18">
        <v>515</v>
      </c>
      <c r="Q1013" s="18">
        <v>101959210</v>
      </c>
      <c r="R1013" s="18">
        <v>540</v>
      </c>
      <c r="S1013" s="16">
        <f t="shared" si="93"/>
        <v>101.95921</v>
      </c>
      <c r="T1013" s="16">
        <f t="shared" si="95"/>
        <v>94974.353088977732</v>
      </c>
      <c r="U1013" s="41">
        <f t="shared" si="94"/>
        <v>8160.0294117647063</v>
      </c>
      <c r="V1013" s="18">
        <f t="shared" si="96"/>
        <v>102</v>
      </c>
      <c r="W1013" s="154">
        <f t="shared" si="97"/>
        <v>931.12110871546793</v>
      </c>
    </row>
    <row r="1014" spans="1:23" ht="16" customHeight="1">
      <c r="A1014" s="37"/>
      <c r="B1014" s="38" t="str">
        <f t="shared" si="92"/>
        <v>102-Sr</v>
      </c>
      <c r="C1014" s="39">
        <v>102</v>
      </c>
      <c r="D1014" s="40"/>
      <c r="E1014" s="39">
        <v>26</v>
      </c>
      <c r="F1014" s="39">
        <v>64</v>
      </c>
      <c r="G1014" s="39">
        <v>38</v>
      </c>
      <c r="H1014" s="39" t="s">
        <v>102</v>
      </c>
      <c r="I1014" s="39" t="s">
        <v>40</v>
      </c>
      <c r="J1014" s="18">
        <v>-53077.642999999996</v>
      </c>
      <c r="K1014" s="18">
        <v>111.17</v>
      </c>
      <c r="L1014" s="18">
        <v>846623.14</v>
      </c>
      <c r="M1014" s="18">
        <v>111.17</v>
      </c>
      <c r="N1014" s="39" t="s">
        <v>28</v>
      </c>
      <c r="O1014" s="18">
        <v>8815</v>
      </c>
      <c r="P1014" s="18">
        <v>70</v>
      </c>
      <c r="Q1014" s="18">
        <v>101943018.795</v>
      </c>
      <c r="R1014" s="18">
        <v>119.346</v>
      </c>
      <c r="S1014" s="16">
        <f t="shared" si="93"/>
        <v>101.943018795</v>
      </c>
      <c r="T1014" s="16">
        <f t="shared" si="95"/>
        <v>94959.271084903696</v>
      </c>
      <c r="U1014" s="41">
        <f t="shared" si="94"/>
        <v>8300.2268627450976</v>
      </c>
      <c r="V1014" s="18">
        <f t="shared" si="96"/>
        <v>102</v>
      </c>
      <c r="W1014" s="154">
        <f t="shared" si="97"/>
        <v>930.97324593042833</v>
      </c>
    </row>
    <row r="1015" spans="1:23" ht="16" customHeight="1">
      <c r="A1015" s="37"/>
      <c r="B1015" s="38" t="str">
        <f t="shared" si="92"/>
        <v>102-Y</v>
      </c>
      <c r="C1015" s="39">
        <v>102</v>
      </c>
      <c r="D1015" s="40"/>
      <c r="E1015" s="39">
        <v>24</v>
      </c>
      <c r="F1015" s="39">
        <v>63</v>
      </c>
      <c r="G1015" s="39">
        <v>39</v>
      </c>
      <c r="H1015" s="39" t="s">
        <v>103</v>
      </c>
      <c r="I1015" s="39" t="s">
        <v>40</v>
      </c>
      <c r="J1015" s="18">
        <v>-61892.642999999996</v>
      </c>
      <c r="K1015" s="18">
        <v>86.364000000000004</v>
      </c>
      <c r="L1015" s="18">
        <v>854655.78599999996</v>
      </c>
      <c r="M1015" s="18">
        <v>86.364000000000004</v>
      </c>
      <c r="N1015" s="39" t="s">
        <v>28</v>
      </c>
      <c r="O1015" s="18">
        <v>9850</v>
      </c>
      <c r="P1015" s="18">
        <v>70</v>
      </c>
      <c r="Q1015" s="18">
        <v>101933555.501</v>
      </c>
      <c r="R1015" s="18">
        <v>92.715999999999994</v>
      </c>
      <c r="S1015" s="16">
        <f t="shared" si="93"/>
        <v>101.933555501</v>
      </c>
      <c r="T1015" s="16">
        <f t="shared" si="95"/>
        <v>94950.456086967359</v>
      </c>
      <c r="U1015" s="41">
        <f t="shared" si="94"/>
        <v>8378.9782941176472</v>
      </c>
      <c r="V1015" s="18">
        <f t="shared" si="96"/>
        <v>102</v>
      </c>
      <c r="W1015" s="154">
        <f t="shared" si="97"/>
        <v>930.88682438203296</v>
      </c>
    </row>
    <row r="1016" spans="1:23" ht="16" customHeight="1">
      <c r="A1016" s="37"/>
      <c r="B1016" s="38" t="str">
        <f t="shared" si="92"/>
        <v>102-Zr</v>
      </c>
      <c r="C1016" s="39">
        <v>102</v>
      </c>
      <c r="D1016" s="40"/>
      <c r="E1016" s="39">
        <v>22</v>
      </c>
      <c r="F1016" s="39">
        <v>62</v>
      </c>
      <c r="G1016" s="39">
        <v>40</v>
      </c>
      <c r="H1016" s="39" t="s">
        <v>104</v>
      </c>
      <c r="I1016" s="39" t="s">
        <v>40</v>
      </c>
      <c r="J1016" s="18">
        <v>-71742.642999999996</v>
      </c>
      <c r="K1016" s="18">
        <v>50.584000000000003</v>
      </c>
      <c r="L1016" s="18">
        <v>863723.43299999996</v>
      </c>
      <c r="M1016" s="18">
        <v>50.584000000000003</v>
      </c>
      <c r="N1016" s="39" t="s">
        <v>28</v>
      </c>
      <c r="O1016" s="18">
        <v>4605</v>
      </c>
      <c r="P1016" s="18">
        <v>30</v>
      </c>
      <c r="Q1016" s="18">
        <v>101922981.089</v>
      </c>
      <c r="R1016" s="18">
        <v>54.304000000000002</v>
      </c>
      <c r="S1016" s="16">
        <f t="shared" si="93"/>
        <v>101.922981089</v>
      </c>
      <c r="T1016" s="16">
        <f t="shared" si="95"/>
        <v>94940.606089708686</v>
      </c>
      <c r="U1016" s="41">
        <f t="shared" si="94"/>
        <v>8467.8767941176466</v>
      </c>
      <c r="V1016" s="18">
        <f t="shared" si="96"/>
        <v>102</v>
      </c>
      <c r="W1016" s="154">
        <f t="shared" si="97"/>
        <v>930.79025578145774</v>
      </c>
    </row>
    <row r="1017" spans="1:23" ht="16" customHeight="1">
      <c r="A1017" s="37"/>
      <c r="B1017" s="38" t="str">
        <f t="shared" si="92"/>
        <v>102-Nb</v>
      </c>
      <c r="C1017" s="39">
        <v>102</v>
      </c>
      <c r="D1017" s="40"/>
      <c r="E1017" s="39">
        <v>20</v>
      </c>
      <c r="F1017" s="39">
        <v>61</v>
      </c>
      <c r="G1017" s="39">
        <v>41</v>
      </c>
      <c r="H1017" s="39" t="s">
        <v>105</v>
      </c>
      <c r="I1017" s="39" t="s">
        <v>40</v>
      </c>
      <c r="J1017" s="18">
        <v>-76347.642999999996</v>
      </c>
      <c r="K1017" s="18">
        <v>40.728000000000002</v>
      </c>
      <c r="L1017" s="18">
        <v>867546.08</v>
      </c>
      <c r="M1017" s="18">
        <v>40.728000000000002</v>
      </c>
      <c r="N1017" s="39" t="s">
        <v>28</v>
      </c>
      <c r="O1017" s="18">
        <v>7210</v>
      </c>
      <c r="P1017" s="18">
        <v>35</v>
      </c>
      <c r="Q1017" s="18">
        <v>101918037.417</v>
      </c>
      <c r="R1017" s="18">
        <v>43.722999999999999</v>
      </c>
      <c r="S1017" s="16">
        <f t="shared" si="93"/>
        <v>101.91803741699999</v>
      </c>
      <c r="T1017" s="16">
        <f t="shared" si="95"/>
        <v>94936.001090806822</v>
      </c>
      <c r="U1017" s="41">
        <f t="shared" si="94"/>
        <v>8505.3537254901948</v>
      </c>
      <c r="V1017" s="18">
        <f t="shared" si="96"/>
        <v>102</v>
      </c>
      <c r="W1017" s="154">
        <f t="shared" si="97"/>
        <v>930.74510873340023</v>
      </c>
    </row>
    <row r="1018" spans="1:23" ht="16" customHeight="1">
      <c r="A1018" s="37"/>
      <c r="B1018" s="38" t="str">
        <f t="shared" si="92"/>
        <v>102-Mo</v>
      </c>
      <c r="C1018" s="39">
        <v>102</v>
      </c>
      <c r="D1018" s="40"/>
      <c r="E1018" s="39">
        <v>18</v>
      </c>
      <c r="F1018" s="39">
        <v>60</v>
      </c>
      <c r="G1018" s="39">
        <v>42</v>
      </c>
      <c r="H1018" s="39" t="s">
        <v>106</v>
      </c>
      <c r="I1018" s="39" t="s">
        <v>35</v>
      </c>
      <c r="J1018" s="18">
        <v>-83557.642999999996</v>
      </c>
      <c r="K1018" s="18">
        <v>20.826000000000001</v>
      </c>
      <c r="L1018" s="18">
        <v>873973.72600000002</v>
      </c>
      <c r="M1018" s="18">
        <v>20.827000000000002</v>
      </c>
      <c r="N1018" s="39" t="s">
        <v>28</v>
      </c>
      <c r="O1018" s="18">
        <v>1009.949</v>
      </c>
      <c r="P1018" s="18">
        <v>22.526</v>
      </c>
      <c r="Q1018" s="18">
        <v>101910297.162</v>
      </c>
      <c r="R1018" s="18">
        <v>22.358000000000001</v>
      </c>
      <c r="S1018" s="16">
        <f t="shared" si="93"/>
        <v>101.91029716200001</v>
      </c>
      <c r="T1018" s="16">
        <f t="shared" si="95"/>
        <v>94928.791092697109</v>
      </c>
      <c r="U1018" s="41">
        <f t="shared" si="94"/>
        <v>8568.3698627450976</v>
      </c>
      <c r="V1018" s="18">
        <f t="shared" si="96"/>
        <v>102</v>
      </c>
      <c r="W1018" s="154">
        <f t="shared" si="97"/>
        <v>930.67442247742258</v>
      </c>
    </row>
    <row r="1019" spans="1:23" ht="16" customHeight="1">
      <c r="A1019" s="37"/>
      <c r="B1019" s="38" t="str">
        <f t="shared" si="92"/>
        <v>102-Tc</v>
      </c>
      <c r="C1019" s="39">
        <v>102</v>
      </c>
      <c r="D1019" s="40"/>
      <c r="E1019" s="39">
        <v>16</v>
      </c>
      <c r="F1019" s="39">
        <v>59</v>
      </c>
      <c r="G1019" s="39">
        <v>43</v>
      </c>
      <c r="H1019" s="39" t="s">
        <v>107</v>
      </c>
      <c r="I1019" s="40"/>
      <c r="J1019" s="18">
        <v>-84567.591</v>
      </c>
      <c r="K1019" s="18">
        <v>9.4849999999999994</v>
      </c>
      <c r="L1019" s="18">
        <v>874201.321</v>
      </c>
      <c r="M1019" s="18">
        <v>9.4860000000000007</v>
      </c>
      <c r="N1019" s="39" t="s">
        <v>28</v>
      </c>
      <c r="O1019" s="18">
        <v>4530.26</v>
      </c>
      <c r="P1019" s="18">
        <v>9.4359999999999999</v>
      </c>
      <c r="Q1019" s="18">
        <v>101909212.93799999</v>
      </c>
      <c r="R1019" s="18">
        <v>10.183</v>
      </c>
      <c r="S1019" s="16">
        <f t="shared" si="93"/>
        <v>101.909212938</v>
      </c>
      <c r="T1019" s="16">
        <f t="shared" si="95"/>
        <v>94927.781144964043</v>
      </c>
      <c r="U1019" s="41">
        <f t="shared" si="94"/>
        <v>8570.601186274509</v>
      </c>
      <c r="V1019" s="18">
        <f t="shared" si="96"/>
        <v>102</v>
      </c>
      <c r="W1019" s="154">
        <f t="shared" si="97"/>
        <v>930.6645210290593</v>
      </c>
    </row>
    <row r="1020" spans="1:23" ht="16" customHeight="1">
      <c r="A1020" s="37"/>
      <c r="B1020" s="38" t="str">
        <f t="shared" si="92"/>
        <v>102-Ru</v>
      </c>
      <c r="C1020" s="39">
        <v>102</v>
      </c>
      <c r="D1020" s="40"/>
      <c r="E1020" s="39">
        <v>14</v>
      </c>
      <c r="F1020" s="39">
        <v>58</v>
      </c>
      <c r="G1020" s="39">
        <v>44</v>
      </c>
      <c r="H1020" s="39" t="s">
        <v>108</v>
      </c>
      <c r="I1020" s="40"/>
      <c r="J1020" s="18">
        <v>-89097.850999999995</v>
      </c>
      <c r="K1020" s="18">
        <v>2.0339999999999998</v>
      </c>
      <c r="L1020" s="18">
        <v>877949.228</v>
      </c>
      <c r="M1020" s="18">
        <v>2.0379999999999998</v>
      </c>
      <c r="N1020" s="39" t="s">
        <v>28</v>
      </c>
      <c r="O1020" s="18">
        <v>-2322.5329999999999</v>
      </c>
      <c r="P1020" s="18">
        <v>4.5960000000000001</v>
      </c>
      <c r="Q1020" s="18">
        <v>101904349.50300001</v>
      </c>
      <c r="R1020" s="18">
        <v>2.1829999999999998</v>
      </c>
      <c r="S1020" s="16">
        <f t="shared" si="93"/>
        <v>101.90434950300001</v>
      </c>
      <c r="T1020" s="16">
        <f t="shared" si="95"/>
        <v>94923.250886315378</v>
      </c>
      <c r="U1020" s="41">
        <f t="shared" si="94"/>
        <v>8607.3453725490199</v>
      </c>
      <c r="V1020" s="18">
        <f t="shared" si="96"/>
        <v>102</v>
      </c>
      <c r="W1020" s="154">
        <f t="shared" si="97"/>
        <v>930.62010672858219</v>
      </c>
    </row>
    <row r="1021" spans="1:23" ht="16" customHeight="1">
      <c r="A1021" s="37"/>
      <c r="B1021" s="38" t="str">
        <f t="shared" si="92"/>
        <v>102-Rh</v>
      </c>
      <c r="C1021" s="39">
        <v>102</v>
      </c>
      <c r="D1021" s="40"/>
      <c r="E1021" s="39">
        <v>12</v>
      </c>
      <c r="F1021" s="39">
        <v>57</v>
      </c>
      <c r="G1021" s="39">
        <v>45</v>
      </c>
      <c r="H1021" s="39" t="s">
        <v>109</v>
      </c>
      <c r="I1021" s="40"/>
      <c r="J1021" s="18">
        <v>-86775.317999999999</v>
      </c>
      <c r="K1021" s="18">
        <v>4.9880000000000004</v>
      </c>
      <c r="L1021" s="18">
        <v>874844.34100000001</v>
      </c>
      <c r="M1021" s="18">
        <v>4.99</v>
      </c>
      <c r="N1021" s="39" t="s">
        <v>28</v>
      </c>
      <c r="O1021" s="18">
        <v>1150.5150000000001</v>
      </c>
      <c r="P1021" s="18">
        <v>4.5469999999999997</v>
      </c>
      <c r="Q1021" s="18">
        <v>101906842.845</v>
      </c>
      <c r="R1021" s="18">
        <v>5.3550000000000004</v>
      </c>
      <c r="S1021" s="16">
        <f t="shared" si="93"/>
        <v>101.906842845</v>
      </c>
      <c r="T1021" s="16">
        <f t="shared" si="95"/>
        <v>94925.573418467975</v>
      </c>
      <c r="U1021" s="41">
        <f t="shared" si="94"/>
        <v>8576.9053039215687</v>
      </c>
      <c r="V1021" s="18">
        <f t="shared" si="96"/>
        <v>102</v>
      </c>
      <c r="W1021" s="154">
        <f t="shared" si="97"/>
        <v>930.64287665164682</v>
      </c>
    </row>
    <row r="1022" spans="1:23" ht="16" customHeight="1">
      <c r="A1022" s="37"/>
      <c r="B1022" s="38" t="str">
        <f t="shared" si="92"/>
        <v>102-Pd</v>
      </c>
      <c r="C1022" s="39">
        <v>102</v>
      </c>
      <c r="D1022" s="40"/>
      <c r="E1022" s="39">
        <v>10</v>
      </c>
      <c r="F1022" s="39">
        <v>56</v>
      </c>
      <c r="G1022" s="39">
        <v>46</v>
      </c>
      <c r="H1022" s="39" t="s">
        <v>110</v>
      </c>
      <c r="I1022" s="40"/>
      <c r="J1022" s="18">
        <v>-87925.832999999999</v>
      </c>
      <c r="K1022" s="18">
        <v>3.226</v>
      </c>
      <c r="L1022" s="18">
        <v>875212.50300000003</v>
      </c>
      <c r="M1022" s="18">
        <v>3.2280000000000002</v>
      </c>
      <c r="N1022" s="39" t="s">
        <v>28</v>
      </c>
      <c r="O1022" s="18">
        <v>-5954.3689999999997</v>
      </c>
      <c r="P1022" s="18">
        <v>69.965999999999994</v>
      </c>
      <c r="Q1022" s="18">
        <v>101905607.71600001</v>
      </c>
      <c r="R1022" s="18">
        <v>3.4630000000000001</v>
      </c>
      <c r="S1022" s="16">
        <f t="shared" si="93"/>
        <v>101.90560771600001</v>
      </c>
      <c r="T1022" s="16">
        <f t="shared" si="95"/>
        <v>94924.422903690982</v>
      </c>
      <c r="U1022" s="41">
        <f t="shared" si="94"/>
        <v>8580.5147352941185</v>
      </c>
      <c r="V1022" s="18">
        <f t="shared" si="96"/>
        <v>102</v>
      </c>
      <c r="W1022" s="154">
        <f t="shared" si="97"/>
        <v>930.63159709500962</v>
      </c>
    </row>
    <row r="1023" spans="1:23" ht="16" customHeight="1">
      <c r="A1023" s="37"/>
      <c r="B1023" s="38" t="str">
        <f t="shared" si="92"/>
        <v>102-Ag</v>
      </c>
      <c r="C1023" s="39">
        <v>102</v>
      </c>
      <c r="D1023" s="40"/>
      <c r="E1023" s="39">
        <v>8</v>
      </c>
      <c r="F1023" s="39">
        <v>55</v>
      </c>
      <c r="G1023" s="39">
        <v>47</v>
      </c>
      <c r="H1023" s="39" t="s">
        <v>111</v>
      </c>
      <c r="I1023" s="39" t="s">
        <v>39</v>
      </c>
      <c r="J1023" s="18">
        <v>-81971.463000000003</v>
      </c>
      <c r="K1023" s="18">
        <v>70.040999999999997</v>
      </c>
      <c r="L1023" s="18">
        <v>868475.78</v>
      </c>
      <c r="M1023" s="18">
        <v>70.040999999999997</v>
      </c>
      <c r="N1023" s="39" t="s">
        <v>28</v>
      </c>
      <c r="O1023" s="18">
        <v>-2587</v>
      </c>
      <c r="P1023" s="18">
        <v>8</v>
      </c>
      <c r="Q1023" s="18">
        <v>101911999.99600001</v>
      </c>
      <c r="R1023" s="18">
        <v>75.191999999999993</v>
      </c>
      <c r="S1023" s="16">
        <f t="shared" si="93"/>
        <v>101.91199999600001</v>
      </c>
      <c r="T1023" s="16">
        <f t="shared" si="95"/>
        <v>94930.377271695237</v>
      </c>
      <c r="U1023" s="41">
        <f t="shared" si="94"/>
        <v>8514.4684313725502</v>
      </c>
      <c r="V1023" s="18">
        <f t="shared" si="96"/>
        <v>102</v>
      </c>
      <c r="W1023" s="154">
        <f t="shared" si="97"/>
        <v>930.68997325191413</v>
      </c>
    </row>
    <row r="1024" spans="1:23" ht="16" customHeight="1">
      <c r="A1024" s="37"/>
      <c r="B1024" s="38" t="str">
        <f t="shared" si="92"/>
        <v>102-Cd</v>
      </c>
      <c r="C1024" s="39">
        <v>102</v>
      </c>
      <c r="D1024" s="40"/>
      <c r="E1024" s="39">
        <v>6</v>
      </c>
      <c r="F1024" s="39">
        <v>54</v>
      </c>
      <c r="G1024" s="39">
        <v>48</v>
      </c>
      <c r="H1024" s="39" t="s">
        <v>112</v>
      </c>
      <c r="I1024" s="39" t="s">
        <v>39</v>
      </c>
      <c r="J1024" s="18">
        <v>-79384.463000000003</v>
      </c>
      <c r="K1024" s="18">
        <v>70.495999999999995</v>
      </c>
      <c r="L1024" s="18">
        <v>865106.42599999998</v>
      </c>
      <c r="M1024" s="18">
        <v>70.495999999999995</v>
      </c>
      <c r="N1024" s="39" t="s">
        <v>28</v>
      </c>
      <c r="O1024" s="18">
        <v>-9250</v>
      </c>
      <c r="P1024" s="18">
        <v>380</v>
      </c>
      <c r="Q1024" s="18">
        <v>101914777.255</v>
      </c>
      <c r="R1024" s="18">
        <v>75.680999999999997</v>
      </c>
      <c r="S1024" s="16">
        <f t="shared" si="93"/>
        <v>101.91477725499999</v>
      </c>
      <c r="T1024" s="16">
        <f t="shared" si="95"/>
        <v>94932.964270720477</v>
      </c>
      <c r="U1024" s="41">
        <f t="shared" si="94"/>
        <v>8481.4355490196085</v>
      </c>
      <c r="V1024" s="18">
        <f t="shared" si="96"/>
        <v>102</v>
      </c>
      <c r="W1024" s="154">
        <f t="shared" si="97"/>
        <v>930.71533598745566</v>
      </c>
    </row>
    <row r="1025" spans="1:23" ht="16" customHeight="1">
      <c r="A1025" s="37"/>
      <c r="B1025" s="38" t="str">
        <f t="shared" si="92"/>
        <v>102-In</v>
      </c>
      <c r="C1025" s="39">
        <v>102</v>
      </c>
      <c r="D1025" s="40"/>
      <c r="E1025" s="39">
        <v>4</v>
      </c>
      <c r="F1025" s="39">
        <v>53</v>
      </c>
      <c r="G1025" s="39">
        <v>49</v>
      </c>
      <c r="H1025" s="39" t="s">
        <v>113</v>
      </c>
      <c r="I1025" s="39" t="s">
        <v>39</v>
      </c>
      <c r="J1025" s="18">
        <v>-70134.463000000003</v>
      </c>
      <c r="K1025" s="18">
        <v>386.48399999999998</v>
      </c>
      <c r="L1025" s="18">
        <v>855074.07299999997</v>
      </c>
      <c r="M1025" s="18">
        <v>386.48399999999998</v>
      </c>
      <c r="N1025" s="39" t="s">
        <v>28</v>
      </c>
      <c r="O1025" s="18">
        <v>-5386</v>
      </c>
      <c r="P1025" s="18">
        <v>557</v>
      </c>
      <c r="Q1025" s="18">
        <v>101924707.54099999</v>
      </c>
      <c r="R1025" s="18">
        <v>414.90699999999998</v>
      </c>
      <c r="S1025" s="16">
        <f t="shared" si="93"/>
        <v>101.92470754099999</v>
      </c>
      <c r="T1025" s="16">
        <f t="shared" si="95"/>
        <v>94942.214268722993</v>
      </c>
      <c r="U1025" s="41">
        <f t="shared" si="94"/>
        <v>8383.0791470588229</v>
      </c>
      <c r="V1025" s="18">
        <f t="shared" si="96"/>
        <v>102</v>
      </c>
      <c r="W1025" s="154">
        <f t="shared" si="97"/>
        <v>930.80602224238226</v>
      </c>
    </row>
    <row r="1026" spans="1:23" ht="16" customHeight="1">
      <c r="A1026" s="37"/>
      <c r="B1026" s="38" t="str">
        <f t="shared" si="92"/>
        <v>102-Sn</v>
      </c>
      <c r="C1026" s="39">
        <v>102</v>
      </c>
      <c r="D1026" s="40"/>
      <c r="E1026" s="39">
        <v>2</v>
      </c>
      <c r="F1026" s="39">
        <v>52</v>
      </c>
      <c r="G1026" s="39">
        <v>50</v>
      </c>
      <c r="H1026" s="39" t="s">
        <v>114</v>
      </c>
      <c r="I1026" s="39" t="s">
        <v>37</v>
      </c>
      <c r="J1026" s="18">
        <v>-64748</v>
      </c>
      <c r="K1026" s="18">
        <v>401</v>
      </c>
      <c r="L1026" s="18">
        <v>848905</v>
      </c>
      <c r="M1026" s="18">
        <v>401</v>
      </c>
      <c r="N1026" s="39" t="s">
        <v>28</v>
      </c>
      <c r="O1026" s="18" t="s">
        <v>30</v>
      </c>
      <c r="P1026" s="42"/>
      <c r="Q1026" s="18">
        <v>101930490</v>
      </c>
      <c r="R1026" s="18">
        <v>430</v>
      </c>
      <c r="S1026" s="16">
        <f t="shared" si="93"/>
        <v>101.93049000000001</v>
      </c>
      <c r="T1026" s="16">
        <f t="shared" si="95"/>
        <v>94947.60059235958</v>
      </c>
      <c r="U1026" s="41">
        <f t="shared" si="94"/>
        <v>8322.5980392156871</v>
      </c>
      <c r="V1026" s="18">
        <f t="shared" si="96"/>
        <v>102</v>
      </c>
      <c r="W1026" s="154">
        <f t="shared" si="97"/>
        <v>930.85882933685866</v>
      </c>
    </row>
    <row r="1027" spans="1:23" ht="16" customHeight="1">
      <c r="A1027" s="37"/>
      <c r="B1027" s="38" t="str">
        <f t="shared" si="92"/>
        <v>103-Sr</v>
      </c>
      <c r="C1027" s="39">
        <v>103</v>
      </c>
      <c r="D1027" s="39">
        <v>0</v>
      </c>
      <c r="E1027" s="39">
        <v>27</v>
      </c>
      <c r="F1027" s="39">
        <v>65</v>
      </c>
      <c r="G1027" s="39">
        <v>38</v>
      </c>
      <c r="H1027" s="39" t="s">
        <v>102</v>
      </c>
      <c r="I1027" s="39" t="s">
        <v>37</v>
      </c>
      <c r="J1027" s="18">
        <v>-47553</v>
      </c>
      <c r="K1027" s="18">
        <v>503</v>
      </c>
      <c r="L1027" s="18">
        <v>849170</v>
      </c>
      <c r="M1027" s="18">
        <v>503</v>
      </c>
      <c r="N1027" s="39" t="s">
        <v>28</v>
      </c>
      <c r="O1027" s="18">
        <v>11187</v>
      </c>
      <c r="P1027" s="18">
        <v>585</v>
      </c>
      <c r="Q1027" s="18">
        <v>102948950</v>
      </c>
      <c r="R1027" s="18">
        <v>540</v>
      </c>
      <c r="S1027" s="16">
        <f t="shared" si="93"/>
        <v>102.94895</v>
      </c>
      <c r="T1027" s="16">
        <f t="shared" si="95"/>
        <v>95896.289579327989</v>
      </c>
      <c r="U1027" s="41">
        <f t="shared" si="94"/>
        <v>8244.3689320388348</v>
      </c>
      <c r="V1027" s="18">
        <f t="shared" si="96"/>
        <v>103</v>
      </c>
      <c r="W1027" s="154">
        <f t="shared" si="97"/>
        <v>931.03193766337859</v>
      </c>
    </row>
    <row r="1028" spans="1:23" ht="16" customHeight="1">
      <c r="A1028" s="37"/>
      <c r="B1028" s="38" t="str">
        <f t="shared" si="92"/>
        <v>103-Y</v>
      </c>
      <c r="C1028" s="39">
        <v>103</v>
      </c>
      <c r="D1028" s="40"/>
      <c r="E1028" s="39">
        <v>25</v>
      </c>
      <c r="F1028" s="39">
        <v>64</v>
      </c>
      <c r="G1028" s="39">
        <v>39</v>
      </c>
      <c r="H1028" s="39" t="s">
        <v>103</v>
      </c>
      <c r="I1028" s="39" t="s">
        <v>37</v>
      </c>
      <c r="J1028" s="18">
        <v>-58740</v>
      </c>
      <c r="K1028" s="18">
        <v>298</v>
      </c>
      <c r="L1028" s="18">
        <v>859574</v>
      </c>
      <c r="M1028" s="18">
        <v>298</v>
      </c>
      <c r="N1028" s="39" t="s">
        <v>28</v>
      </c>
      <c r="O1028" s="18">
        <v>9634</v>
      </c>
      <c r="P1028" s="18">
        <v>317</v>
      </c>
      <c r="Q1028" s="18">
        <v>102936940</v>
      </c>
      <c r="R1028" s="18">
        <v>320</v>
      </c>
      <c r="S1028" s="16">
        <f t="shared" si="93"/>
        <v>102.93694000000001</v>
      </c>
      <c r="T1028" s="16">
        <f t="shared" si="95"/>
        <v>95885.102341013786</v>
      </c>
      <c r="U1028" s="41">
        <f t="shared" si="94"/>
        <v>8345.3786407766984</v>
      </c>
      <c r="V1028" s="18">
        <f t="shared" si="96"/>
        <v>103</v>
      </c>
      <c r="W1028" s="154">
        <f t="shared" si="97"/>
        <v>930.92332369916301</v>
      </c>
    </row>
    <row r="1029" spans="1:23" ht="16" customHeight="1">
      <c r="A1029" s="37"/>
      <c r="B1029" s="38" t="str">
        <f t="shared" si="92"/>
        <v>103-Zr</v>
      </c>
      <c r="C1029" s="39">
        <v>103</v>
      </c>
      <c r="D1029" s="40"/>
      <c r="E1029" s="39">
        <v>23</v>
      </c>
      <c r="F1029" s="39">
        <v>63</v>
      </c>
      <c r="G1029" s="39">
        <v>40</v>
      </c>
      <c r="H1029" s="39" t="s">
        <v>104</v>
      </c>
      <c r="I1029" s="39" t="s">
        <v>40</v>
      </c>
      <c r="J1029" s="18">
        <v>-68374.385999999999</v>
      </c>
      <c r="K1029" s="18">
        <v>108.755</v>
      </c>
      <c r="L1029" s="18">
        <v>868426.49899999995</v>
      </c>
      <c r="M1029" s="18">
        <v>108.755</v>
      </c>
      <c r="N1029" s="39" t="s">
        <v>28</v>
      </c>
      <c r="O1029" s="18">
        <v>6945</v>
      </c>
      <c r="P1029" s="18">
        <v>85</v>
      </c>
      <c r="Q1029" s="18">
        <v>102926597.06200001</v>
      </c>
      <c r="R1029" s="18">
        <v>116.753</v>
      </c>
      <c r="S1029" s="16">
        <f t="shared" si="93"/>
        <v>102.92659706200001</v>
      </c>
      <c r="T1029" s="16">
        <f t="shared" si="95"/>
        <v>95875.467960308117</v>
      </c>
      <c r="U1029" s="41">
        <f t="shared" si="94"/>
        <v>8431.3252330097075</v>
      </c>
      <c r="V1029" s="18">
        <f t="shared" si="96"/>
        <v>103</v>
      </c>
      <c r="W1029" s="154">
        <f t="shared" si="97"/>
        <v>930.82978602240894</v>
      </c>
    </row>
    <row r="1030" spans="1:23" ht="16" customHeight="1">
      <c r="A1030" s="37"/>
      <c r="B1030" s="38" t="str">
        <f t="shared" si="92"/>
        <v>103-Nb</v>
      </c>
      <c r="C1030" s="39">
        <v>103</v>
      </c>
      <c r="D1030" s="40"/>
      <c r="E1030" s="39">
        <v>21</v>
      </c>
      <c r="F1030" s="39">
        <v>62</v>
      </c>
      <c r="G1030" s="39">
        <v>41</v>
      </c>
      <c r="H1030" s="39" t="s">
        <v>105</v>
      </c>
      <c r="I1030" s="39" t="s">
        <v>40</v>
      </c>
      <c r="J1030" s="18">
        <v>-75319.385999999999</v>
      </c>
      <c r="K1030" s="18">
        <v>67.841999999999999</v>
      </c>
      <c r="L1030" s="18">
        <v>874589.14500000002</v>
      </c>
      <c r="M1030" s="18">
        <v>67.843000000000004</v>
      </c>
      <c r="N1030" s="39" t="s">
        <v>28</v>
      </c>
      <c r="O1030" s="18">
        <v>5530</v>
      </c>
      <c r="P1030" s="18">
        <v>30</v>
      </c>
      <c r="Q1030" s="18">
        <v>102919141.29700001</v>
      </c>
      <c r="R1030" s="18">
        <v>72.831999999999994</v>
      </c>
      <c r="S1030" s="16">
        <f t="shared" si="93"/>
        <v>102.91914129700001</v>
      </c>
      <c r="T1030" s="16">
        <f t="shared" si="95"/>
        <v>95868.522962816889</v>
      </c>
      <c r="U1030" s="41">
        <f t="shared" si="94"/>
        <v>8491.1567475728152</v>
      </c>
      <c r="V1030" s="18">
        <f t="shared" si="96"/>
        <v>103</v>
      </c>
      <c r="W1030" s="154">
        <f t="shared" si="97"/>
        <v>930.76235886229995</v>
      </c>
    </row>
    <row r="1031" spans="1:23" ht="16" customHeight="1">
      <c r="A1031" s="37"/>
      <c r="B1031" s="38" t="str">
        <f t="shared" si="92"/>
        <v>103-Mo</v>
      </c>
      <c r="C1031" s="39">
        <v>103</v>
      </c>
      <c r="D1031" s="40"/>
      <c r="E1031" s="39">
        <v>19</v>
      </c>
      <c r="F1031" s="39">
        <v>61</v>
      </c>
      <c r="G1031" s="39">
        <v>42</v>
      </c>
      <c r="H1031" s="39" t="s">
        <v>106</v>
      </c>
      <c r="I1031" s="39" t="s">
        <v>40</v>
      </c>
      <c r="J1031" s="18">
        <v>-80849.385999999999</v>
      </c>
      <c r="K1031" s="18">
        <v>60.848999999999997</v>
      </c>
      <c r="L1031" s="18">
        <v>879336.79200000002</v>
      </c>
      <c r="M1031" s="18">
        <v>60.848999999999997</v>
      </c>
      <c r="N1031" s="39" t="s">
        <v>28</v>
      </c>
      <c r="O1031" s="18">
        <v>3750</v>
      </c>
      <c r="P1031" s="18">
        <v>60</v>
      </c>
      <c r="Q1031" s="18">
        <v>102913204.596</v>
      </c>
      <c r="R1031" s="18">
        <v>65.323999999999998</v>
      </c>
      <c r="S1031" s="16">
        <f t="shared" si="93"/>
        <v>102.913204596</v>
      </c>
      <c r="T1031" s="16">
        <f t="shared" si="95"/>
        <v>95862.992963742174</v>
      </c>
      <c r="U1031" s="41">
        <f t="shared" si="94"/>
        <v>8537.250407766991</v>
      </c>
      <c r="V1031" s="18">
        <f t="shared" si="96"/>
        <v>103</v>
      </c>
      <c r="W1031" s="154">
        <f t="shared" si="97"/>
        <v>930.70866955089491</v>
      </c>
    </row>
    <row r="1032" spans="1:23" ht="16" customHeight="1">
      <c r="A1032" s="37"/>
      <c r="B1032" s="38" t="str">
        <f t="shared" si="92"/>
        <v>103-Tc</v>
      </c>
      <c r="C1032" s="39">
        <v>103</v>
      </c>
      <c r="D1032" s="40"/>
      <c r="E1032" s="39">
        <v>17</v>
      </c>
      <c r="F1032" s="39">
        <v>60</v>
      </c>
      <c r="G1032" s="39">
        <v>43</v>
      </c>
      <c r="H1032" s="39" t="s">
        <v>107</v>
      </c>
      <c r="I1032" s="39" t="s">
        <v>74</v>
      </c>
      <c r="J1032" s="18">
        <v>-84599.385999999999</v>
      </c>
      <c r="K1032" s="18">
        <v>10.129</v>
      </c>
      <c r="L1032" s="18">
        <v>882304.43799999997</v>
      </c>
      <c r="M1032" s="18">
        <v>10.130000000000001</v>
      </c>
      <c r="N1032" s="39" t="s">
        <v>28</v>
      </c>
      <c r="O1032" s="18">
        <v>2659.5340000000001</v>
      </c>
      <c r="P1032" s="18">
        <v>10.055999999999999</v>
      </c>
      <c r="Q1032" s="18">
        <v>102909178.80500001</v>
      </c>
      <c r="R1032" s="18">
        <v>10.874000000000001</v>
      </c>
      <c r="S1032" s="16">
        <f t="shared" si="93"/>
        <v>102.90917880500001</v>
      </c>
      <c r="T1032" s="16">
        <f t="shared" si="95"/>
        <v>95859.242965131009</v>
      </c>
      <c r="U1032" s="41">
        <f t="shared" si="94"/>
        <v>8566.0625048543679</v>
      </c>
      <c r="V1032" s="18">
        <f t="shared" si="96"/>
        <v>103</v>
      </c>
      <c r="W1032" s="154">
        <f t="shared" si="97"/>
        <v>930.67226179738839</v>
      </c>
    </row>
    <row r="1033" spans="1:23" ht="16" customHeight="1">
      <c r="A1033" s="37"/>
      <c r="B1033" s="38" t="str">
        <f t="shared" si="92"/>
        <v>103-Ru</v>
      </c>
      <c r="C1033" s="39">
        <v>103</v>
      </c>
      <c r="D1033" s="40"/>
      <c r="E1033" s="39">
        <v>15</v>
      </c>
      <c r="F1033" s="39">
        <v>59</v>
      </c>
      <c r="G1033" s="39">
        <v>44</v>
      </c>
      <c r="H1033" s="39" t="s">
        <v>108</v>
      </c>
      <c r="I1033" s="40"/>
      <c r="J1033" s="18">
        <v>-87258.918999999994</v>
      </c>
      <c r="K1033" s="18">
        <v>2.0489999999999999</v>
      </c>
      <c r="L1033" s="18">
        <v>884181.61899999995</v>
      </c>
      <c r="M1033" s="18">
        <v>2.0529999999999999</v>
      </c>
      <c r="N1033" s="39" t="s">
        <v>28</v>
      </c>
      <c r="O1033" s="18">
        <v>763.35500000000002</v>
      </c>
      <c r="P1033" s="18">
        <v>2.1190000000000002</v>
      </c>
      <c r="Q1033" s="18">
        <v>102906323.677</v>
      </c>
      <c r="R1033" s="18">
        <v>2.2000000000000002</v>
      </c>
      <c r="S1033" s="16">
        <f t="shared" si="93"/>
        <v>102.906323677</v>
      </c>
      <c r="T1033" s="16">
        <f t="shared" si="95"/>
        <v>95856.583431629449</v>
      </c>
      <c r="U1033" s="41">
        <f t="shared" si="94"/>
        <v>8584.2875631067964</v>
      </c>
      <c r="V1033" s="18">
        <f t="shared" si="96"/>
        <v>103</v>
      </c>
      <c r="W1033" s="154">
        <f t="shared" si="97"/>
        <v>930.64644108378104</v>
      </c>
    </row>
    <row r="1034" spans="1:23" ht="16" customHeight="1">
      <c r="A1034" s="37"/>
      <c r="B1034" s="38" t="str">
        <f t="shared" si="92"/>
        <v>103-Rh</v>
      </c>
      <c r="C1034" s="39">
        <v>103</v>
      </c>
      <c r="D1034" s="40"/>
      <c r="E1034" s="39">
        <v>13</v>
      </c>
      <c r="F1034" s="39">
        <v>58</v>
      </c>
      <c r="G1034" s="39">
        <v>45</v>
      </c>
      <c r="H1034" s="39" t="s">
        <v>109</v>
      </c>
      <c r="I1034" s="40"/>
      <c r="J1034" s="18">
        <v>-88022.274000000005</v>
      </c>
      <c r="K1034" s="18">
        <v>2.8250000000000002</v>
      </c>
      <c r="L1034" s="18">
        <v>884162.62</v>
      </c>
      <c r="M1034" s="18">
        <v>2.8279999999999998</v>
      </c>
      <c r="N1034" s="39" t="s">
        <v>28</v>
      </c>
      <c r="O1034" s="18">
        <v>-543.08100000000002</v>
      </c>
      <c r="P1034" s="18">
        <v>0.79700000000000004</v>
      </c>
      <c r="Q1034" s="18">
        <v>102905504.182</v>
      </c>
      <c r="R1034" s="18">
        <v>3.0329999999999999</v>
      </c>
      <c r="S1034" s="16">
        <f t="shared" si="93"/>
        <v>102.905504182</v>
      </c>
      <c r="T1034" s="16">
        <f t="shared" si="95"/>
        <v>95855.820077269556</v>
      </c>
      <c r="U1034" s="41">
        <f t="shared" si="94"/>
        <v>8584.1031067961158</v>
      </c>
      <c r="V1034" s="18">
        <f t="shared" si="96"/>
        <v>103</v>
      </c>
      <c r="W1034" s="154">
        <f t="shared" si="97"/>
        <v>930.63902987640347</v>
      </c>
    </row>
    <row r="1035" spans="1:23" ht="16" customHeight="1">
      <c r="A1035" s="37"/>
      <c r="B1035" s="38" t="str">
        <f t="shared" si="92"/>
        <v>103-Pd</v>
      </c>
      <c r="C1035" s="39">
        <v>103</v>
      </c>
      <c r="D1035" s="40"/>
      <c r="E1035" s="39">
        <v>11</v>
      </c>
      <c r="F1035" s="39">
        <v>57</v>
      </c>
      <c r="G1035" s="39">
        <v>46</v>
      </c>
      <c r="H1035" s="39" t="s">
        <v>110</v>
      </c>
      <c r="I1035" s="40"/>
      <c r="J1035" s="18">
        <v>-87479.192999999999</v>
      </c>
      <c r="K1035" s="18">
        <v>2.92</v>
      </c>
      <c r="L1035" s="18">
        <v>882837.18500000006</v>
      </c>
      <c r="M1035" s="18">
        <v>2.923</v>
      </c>
      <c r="N1035" s="39" t="s">
        <v>28</v>
      </c>
      <c r="O1035" s="18">
        <v>-2687.5920000000001</v>
      </c>
      <c r="P1035" s="18">
        <v>16.757999999999999</v>
      </c>
      <c r="Q1035" s="18">
        <v>102906087.204</v>
      </c>
      <c r="R1035" s="18">
        <v>3.1349999999999998</v>
      </c>
      <c r="S1035" s="16">
        <f t="shared" si="93"/>
        <v>102.906087204</v>
      </c>
      <c r="T1035" s="16">
        <f t="shared" si="95"/>
        <v>95856.363158539869</v>
      </c>
      <c r="U1035" s="41">
        <f t="shared" si="94"/>
        <v>8571.2348058252428</v>
      </c>
      <c r="V1035" s="18">
        <f t="shared" si="96"/>
        <v>103</v>
      </c>
      <c r="W1035" s="154">
        <f t="shared" si="97"/>
        <v>930.64430251009583</v>
      </c>
    </row>
    <row r="1036" spans="1:23" ht="16" customHeight="1">
      <c r="A1036" s="37"/>
      <c r="B1036" s="38" t="str">
        <f t="shared" si="92"/>
        <v>103-Ag</v>
      </c>
      <c r="C1036" s="39">
        <v>103</v>
      </c>
      <c r="D1036" s="40"/>
      <c r="E1036" s="39">
        <v>9</v>
      </c>
      <c r="F1036" s="39">
        <v>56</v>
      </c>
      <c r="G1036" s="39">
        <v>47</v>
      </c>
      <c r="H1036" s="39" t="s">
        <v>111</v>
      </c>
      <c r="I1036" s="40"/>
      <c r="J1036" s="18">
        <v>-84791.600999999995</v>
      </c>
      <c r="K1036" s="18">
        <v>16.699000000000002</v>
      </c>
      <c r="L1036" s="18">
        <v>879367.24</v>
      </c>
      <c r="M1036" s="18">
        <v>16.7</v>
      </c>
      <c r="N1036" s="39" t="s">
        <v>28</v>
      </c>
      <c r="O1036" s="18">
        <v>-4141.8869999999997</v>
      </c>
      <c r="P1036" s="18">
        <v>10.423999999999999</v>
      </c>
      <c r="Q1036" s="18">
        <v>102908972.45299999</v>
      </c>
      <c r="R1036" s="18">
        <v>17.927</v>
      </c>
      <c r="S1036" s="16">
        <f t="shared" si="93"/>
        <v>102.90897245299999</v>
      </c>
      <c r="T1036" s="16">
        <f t="shared" si="95"/>
        <v>95859.050749560571</v>
      </c>
      <c r="U1036" s="41">
        <f t="shared" si="94"/>
        <v>8537.5460194174757</v>
      </c>
      <c r="V1036" s="18">
        <f t="shared" si="96"/>
        <v>103</v>
      </c>
      <c r="W1036" s="154">
        <f t="shared" si="97"/>
        <v>930.67039562680168</v>
      </c>
    </row>
    <row r="1037" spans="1:23" ht="16" customHeight="1">
      <c r="A1037" s="37"/>
      <c r="B1037" s="38" t="str">
        <f t="shared" si="92"/>
        <v>103-Cd</v>
      </c>
      <c r="C1037" s="39">
        <v>103</v>
      </c>
      <c r="D1037" s="40"/>
      <c r="E1037" s="39">
        <v>7</v>
      </c>
      <c r="F1037" s="39">
        <v>55</v>
      </c>
      <c r="G1037" s="39">
        <v>48</v>
      </c>
      <c r="H1037" s="39" t="s">
        <v>112</v>
      </c>
      <c r="I1037" s="40"/>
      <c r="J1037" s="18">
        <v>-80649.714000000007</v>
      </c>
      <c r="K1037" s="18">
        <v>15.395</v>
      </c>
      <c r="L1037" s="18">
        <v>874443</v>
      </c>
      <c r="M1037" s="18">
        <v>15.395</v>
      </c>
      <c r="N1037" s="39" t="s">
        <v>28</v>
      </c>
      <c r="O1037" s="18">
        <v>-6050</v>
      </c>
      <c r="P1037" s="18">
        <v>20</v>
      </c>
      <c r="Q1037" s="18">
        <v>102913418.95200001</v>
      </c>
      <c r="R1037" s="18">
        <v>16.527000000000001</v>
      </c>
      <c r="S1037" s="16">
        <f t="shared" si="93"/>
        <v>102.913418952</v>
      </c>
      <c r="T1037" s="16">
        <f t="shared" si="95"/>
        <v>95863.19263498747</v>
      </c>
      <c r="U1037" s="41">
        <f t="shared" si="94"/>
        <v>8489.7378640776697</v>
      </c>
      <c r="V1037" s="18">
        <f t="shared" si="96"/>
        <v>103</v>
      </c>
      <c r="W1037" s="154">
        <f t="shared" si="97"/>
        <v>930.7106081066745</v>
      </c>
    </row>
    <row r="1038" spans="1:23" ht="16" customHeight="1">
      <c r="A1038" s="37"/>
      <c r="B1038" s="38" t="str">
        <f t="shared" si="92"/>
        <v>103-In</v>
      </c>
      <c r="C1038" s="39">
        <v>103</v>
      </c>
      <c r="D1038" s="40"/>
      <c r="E1038" s="39">
        <v>5</v>
      </c>
      <c r="F1038" s="39">
        <v>54</v>
      </c>
      <c r="G1038" s="39">
        <v>49</v>
      </c>
      <c r="H1038" s="39" t="s">
        <v>113</v>
      </c>
      <c r="I1038" s="39" t="s">
        <v>39</v>
      </c>
      <c r="J1038" s="18">
        <v>-74599.714000000007</v>
      </c>
      <c r="K1038" s="18">
        <v>25.239000000000001</v>
      </c>
      <c r="L1038" s="18">
        <v>867610.647</v>
      </c>
      <c r="M1038" s="18">
        <v>25.239000000000001</v>
      </c>
      <c r="N1038" s="39" t="s">
        <v>28</v>
      </c>
      <c r="O1038" s="18">
        <v>-7653</v>
      </c>
      <c r="P1038" s="18">
        <v>299</v>
      </c>
      <c r="Q1038" s="18">
        <v>102919913.896</v>
      </c>
      <c r="R1038" s="18">
        <v>27.094999999999999</v>
      </c>
      <c r="S1038" s="16">
        <f t="shared" si="93"/>
        <v>102.919913896</v>
      </c>
      <c r="T1038" s="16">
        <f t="shared" si="95"/>
        <v>95869.242633852205</v>
      </c>
      <c r="U1038" s="41">
        <f t="shared" si="94"/>
        <v>8423.4043398058257</v>
      </c>
      <c r="V1038" s="18">
        <f t="shared" si="96"/>
        <v>103</v>
      </c>
      <c r="W1038" s="154">
        <f t="shared" si="97"/>
        <v>930.76934595973012</v>
      </c>
    </row>
    <row r="1039" spans="1:23" ht="16" customHeight="1">
      <c r="A1039" s="37"/>
      <c r="B1039" s="38" t="str">
        <f t="shared" ref="B1039:B1102" si="98">CONCATENATE(C1039,"-",H1039)</f>
        <v>103-Sn</v>
      </c>
      <c r="C1039" s="39">
        <v>103</v>
      </c>
      <c r="D1039" s="40"/>
      <c r="E1039" s="39">
        <v>3</v>
      </c>
      <c r="F1039" s="39">
        <v>53</v>
      </c>
      <c r="G1039" s="39">
        <v>50</v>
      </c>
      <c r="H1039" s="39" t="s">
        <v>114</v>
      </c>
      <c r="I1039" s="39" t="s">
        <v>37</v>
      </c>
      <c r="J1039" s="18">
        <v>-66946</v>
      </c>
      <c r="K1039" s="18">
        <v>298</v>
      </c>
      <c r="L1039" s="18">
        <v>859175</v>
      </c>
      <c r="M1039" s="18">
        <v>298</v>
      </c>
      <c r="N1039" s="39" t="s">
        <v>28</v>
      </c>
      <c r="O1039" s="18">
        <v>-11169</v>
      </c>
      <c r="P1039" s="18">
        <v>585</v>
      </c>
      <c r="Q1039" s="18">
        <v>102928130</v>
      </c>
      <c r="R1039" s="18">
        <v>320</v>
      </c>
      <c r="S1039" s="16">
        <f t="shared" ref="S1039:S1102" si="99">Q1039/1000000</f>
        <v>102.92813</v>
      </c>
      <c r="T1039" s="16">
        <f t="shared" si="95"/>
        <v>95876.895882267054</v>
      </c>
      <c r="U1039" s="41">
        <f t="shared" ref="U1039:U1102" si="100">L1039/C1039</f>
        <v>8341.5048543689318</v>
      </c>
      <c r="V1039" s="18">
        <f t="shared" si="96"/>
        <v>103</v>
      </c>
      <c r="W1039" s="154">
        <f t="shared" si="97"/>
        <v>930.84364934239863</v>
      </c>
    </row>
    <row r="1040" spans="1:23" ht="16" customHeight="1">
      <c r="A1040" s="37"/>
      <c r="B1040" s="38" t="str">
        <f t="shared" si="98"/>
        <v>103-Sb</v>
      </c>
      <c r="C1040" s="39">
        <v>103</v>
      </c>
      <c r="D1040" s="40"/>
      <c r="E1040" s="39">
        <v>1</v>
      </c>
      <c r="F1040" s="39">
        <v>52</v>
      </c>
      <c r="G1040" s="39">
        <v>51</v>
      </c>
      <c r="H1040" s="39" t="s">
        <v>115</v>
      </c>
      <c r="I1040" s="39" t="s">
        <v>37</v>
      </c>
      <c r="J1040" s="18">
        <v>-55778</v>
      </c>
      <c r="K1040" s="18">
        <v>503</v>
      </c>
      <c r="L1040" s="18">
        <v>847224</v>
      </c>
      <c r="M1040" s="18">
        <v>503</v>
      </c>
      <c r="N1040" s="39" t="s">
        <v>28</v>
      </c>
      <c r="O1040" s="18" t="s">
        <v>30</v>
      </c>
      <c r="P1040" s="42"/>
      <c r="Q1040" s="18">
        <v>102940120</v>
      </c>
      <c r="R1040" s="18">
        <v>540</v>
      </c>
      <c r="S1040" s="16">
        <f t="shared" si="99"/>
        <v>102.94011999999999</v>
      </c>
      <c r="T1040" s="16">
        <f t="shared" ref="T1040:T1103" si="101">S1040*$W$9</f>
        <v>95888.064490708959</v>
      </c>
      <c r="U1040" s="41">
        <f t="shared" si="100"/>
        <v>8225.4757281553393</v>
      </c>
      <c r="V1040" s="18">
        <f t="shared" ref="V1040:V1103" si="102">C1040</f>
        <v>103</v>
      </c>
      <c r="W1040" s="154">
        <f t="shared" ref="W1040:W1103" si="103">T1040/V1040</f>
        <v>930.95208243406762</v>
      </c>
    </row>
    <row r="1041" spans="1:23" ht="16" customHeight="1">
      <c r="A1041" s="37"/>
      <c r="B1041" s="38" t="str">
        <f t="shared" si="98"/>
        <v>104-Sr</v>
      </c>
      <c r="C1041" s="39">
        <v>104</v>
      </c>
      <c r="D1041" s="39">
        <v>0</v>
      </c>
      <c r="E1041" s="39">
        <v>28</v>
      </c>
      <c r="F1041" s="39">
        <v>66</v>
      </c>
      <c r="G1041" s="39">
        <v>38</v>
      </c>
      <c r="H1041" s="39" t="s">
        <v>102</v>
      </c>
      <c r="I1041" s="39" t="s">
        <v>37</v>
      </c>
      <c r="J1041" s="18">
        <v>-44404</v>
      </c>
      <c r="K1041" s="18">
        <v>699</v>
      </c>
      <c r="L1041" s="18">
        <v>854092</v>
      </c>
      <c r="M1041" s="18">
        <v>699</v>
      </c>
      <c r="N1041" s="39" t="s">
        <v>28</v>
      </c>
      <c r="O1041" s="18">
        <v>10135</v>
      </c>
      <c r="P1041" s="18">
        <v>805</v>
      </c>
      <c r="Q1041" s="18">
        <v>103952330</v>
      </c>
      <c r="R1041" s="18">
        <v>750</v>
      </c>
      <c r="S1041" s="16">
        <f t="shared" si="99"/>
        <v>103.95233</v>
      </c>
      <c r="T1041" s="16">
        <f t="shared" si="101"/>
        <v>96830.931642584648</v>
      </c>
      <c r="U1041" s="41">
        <f t="shared" si="100"/>
        <v>8212.4230769230762</v>
      </c>
      <c r="V1041" s="18">
        <f t="shared" si="102"/>
        <v>104</v>
      </c>
      <c r="W1041" s="154">
        <f t="shared" si="103"/>
        <v>931.0666504094678</v>
      </c>
    </row>
    <row r="1042" spans="1:23" ht="16" customHeight="1">
      <c r="A1042" s="37"/>
      <c r="B1042" s="38" t="str">
        <f t="shared" si="98"/>
        <v>104-Y</v>
      </c>
      <c r="C1042" s="39">
        <v>104</v>
      </c>
      <c r="D1042" s="40"/>
      <c r="E1042" s="39">
        <v>26</v>
      </c>
      <c r="F1042" s="39">
        <v>65</v>
      </c>
      <c r="G1042" s="39">
        <v>39</v>
      </c>
      <c r="H1042" s="39" t="s">
        <v>103</v>
      </c>
      <c r="I1042" s="39" t="s">
        <v>37</v>
      </c>
      <c r="J1042" s="18">
        <v>-54539</v>
      </c>
      <c r="K1042" s="18">
        <v>401</v>
      </c>
      <c r="L1042" s="18">
        <v>863445</v>
      </c>
      <c r="M1042" s="18">
        <v>401</v>
      </c>
      <c r="N1042" s="39" t="s">
        <v>28</v>
      </c>
      <c r="O1042" s="18">
        <v>11802</v>
      </c>
      <c r="P1042" s="18">
        <v>566</v>
      </c>
      <c r="Q1042" s="18">
        <v>103941450</v>
      </c>
      <c r="R1042" s="18">
        <v>430</v>
      </c>
      <c r="S1042" s="16">
        <f t="shared" si="99"/>
        <v>103.94145</v>
      </c>
      <c r="T1042" s="16">
        <f t="shared" si="101"/>
        <v>96820.796992055213</v>
      </c>
      <c r="U1042" s="41">
        <f t="shared" si="100"/>
        <v>8302.3557692307695</v>
      </c>
      <c r="V1042" s="18">
        <f t="shared" si="102"/>
        <v>104</v>
      </c>
      <c r="W1042" s="154">
        <f t="shared" si="103"/>
        <v>930.96920184668477</v>
      </c>
    </row>
    <row r="1043" spans="1:23" ht="16" customHeight="1">
      <c r="A1043" s="37"/>
      <c r="B1043" s="38" t="str">
        <f t="shared" si="98"/>
        <v>104-Zr</v>
      </c>
      <c r="C1043" s="39">
        <v>104</v>
      </c>
      <c r="D1043" s="40"/>
      <c r="E1043" s="39">
        <v>24</v>
      </c>
      <c r="F1043" s="39">
        <v>64</v>
      </c>
      <c r="G1043" s="39">
        <v>40</v>
      </c>
      <c r="H1043" s="39" t="s">
        <v>104</v>
      </c>
      <c r="I1043" s="39" t="s">
        <v>37</v>
      </c>
      <c r="J1043" s="18">
        <v>-66341</v>
      </c>
      <c r="K1043" s="18">
        <v>401</v>
      </c>
      <c r="L1043" s="18">
        <v>874464</v>
      </c>
      <c r="M1043" s="18">
        <v>401</v>
      </c>
      <c r="N1043" s="39" t="s">
        <v>28</v>
      </c>
      <c r="O1043" s="18">
        <v>5888</v>
      </c>
      <c r="P1043" s="18">
        <v>415</v>
      </c>
      <c r="Q1043" s="18">
        <v>103928780</v>
      </c>
      <c r="R1043" s="18">
        <v>430</v>
      </c>
      <c r="S1043" s="16">
        <f t="shared" si="99"/>
        <v>103.92878</v>
      </c>
      <c r="T1043" s="16">
        <f t="shared" si="101"/>
        <v>96808.994967955208</v>
      </c>
      <c r="U1043" s="41">
        <f t="shared" si="100"/>
        <v>8408.3076923076915</v>
      </c>
      <c r="V1043" s="18">
        <f t="shared" si="102"/>
        <v>104</v>
      </c>
      <c r="W1043" s="154">
        <f t="shared" si="103"/>
        <v>930.85572084572311</v>
      </c>
    </row>
    <row r="1044" spans="1:23" ht="16" customHeight="1">
      <c r="A1044" s="37"/>
      <c r="B1044" s="38" t="str">
        <f t="shared" si="98"/>
        <v>104-Nb</v>
      </c>
      <c r="C1044" s="39">
        <v>104</v>
      </c>
      <c r="D1044" s="40"/>
      <c r="E1044" s="39">
        <v>22</v>
      </c>
      <c r="F1044" s="39">
        <v>63</v>
      </c>
      <c r="G1044" s="39">
        <v>41</v>
      </c>
      <c r="H1044" s="39" t="s">
        <v>105</v>
      </c>
      <c r="I1044" s="39" t="s">
        <v>40</v>
      </c>
      <c r="J1044" s="18">
        <v>-72228.532999999996</v>
      </c>
      <c r="K1044" s="18">
        <v>108.572</v>
      </c>
      <c r="L1044" s="18">
        <v>879569.61600000004</v>
      </c>
      <c r="M1044" s="18">
        <v>108.572</v>
      </c>
      <c r="N1044" s="39" t="s">
        <v>28</v>
      </c>
      <c r="O1044" s="18">
        <v>8105</v>
      </c>
      <c r="P1044" s="18">
        <v>90</v>
      </c>
      <c r="Q1044" s="18">
        <v>103922459.464</v>
      </c>
      <c r="R1044" s="18">
        <v>116.557</v>
      </c>
      <c r="S1044" s="16">
        <f t="shared" si="99"/>
        <v>103.922459464</v>
      </c>
      <c r="T1044" s="16">
        <f t="shared" si="101"/>
        <v>96803.107429028838</v>
      </c>
      <c r="U1044" s="41">
        <f t="shared" si="100"/>
        <v>8457.4001538461544</v>
      </c>
      <c r="V1044" s="18">
        <f t="shared" si="102"/>
        <v>104</v>
      </c>
      <c r="W1044" s="154">
        <f t="shared" si="103"/>
        <v>930.79910989450809</v>
      </c>
    </row>
    <row r="1045" spans="1:23" ht="16" customHeight="1">
      <c r="A1045" s="37"/>
      <c r="B1045" s="38" t="str">
        <f t="shared" si="98"/>
        <v>104-Mo</v>
      </c>
      <c r="C1045" s="39">
        <v>104</v>
      </c>
      <c r="D1045" s="40"/>
      <c r="E1045" s="39">
        <v>20</v>
      </c>
      <c r="F1045" s="39">
        <v>62</v>
      </c>
      <c r="G1045" s="39">
        <v>42</v>
      </c>
      <c r="H1045" s="39" t="s">
        <v>106</v>
      </c>
      <c r="I1045" s="39" t="s">
        <v>40</v>
      </c>
      <c r="J1045" s="18">
        <v>-80333.532999999996</v>
      </c>
      <c r="K1045" s="18">
        <v>60.728000000000002</v>
      </c>
      <c r="L1045" s="18">
        <v>886892.26199999999</v>
      </c>
      <c r="M1045" s="18">
        <v>60.728000000000002</v>
      </c>
      <c r="N1045" s="39" t="s">
        <v>28</v>
      </c>
      <c r="O1045" s="18">
        <v>2155</v>
      </c>
      <c r="P1045" s="18">
        <v>40</v>
      </c>
      <c r="Q1045" s="18">
        <v>103913758.38699999</v>
      </c>
      <c r="R1045" s="18">
        <v>65.194000000000003</v>
      </c>
      <c r="S1045" s="16">
        <f t="shared" si="99"/>
        <v>103.913758387</v>
      </c>
      <c r="T1045" s="16">
        <f t="shared" si="101"/>
        <v>96795.002431361121</v>
      </c>
      <c r="U1045" s="41">
        <f t="shared" si="100"/>
        <v>8527.8102115384609</v>
      </c>
      <c r="V1045" s="18">
        <f t="shared" si="102"/>
        <v>104</v>
      </c>
      <c r="W1045" s="154">
        <f t="shared" si="103"/>
        <v>930.72117722462622</v>
      </c>
    </row>
    <row r="1046" spans="1:23" ht="16" customHeight="1">
      <c r="A1046" s="37"/>
      <c r="B1046" s="38" t="str">
        <f t="shared" si="98"/>
        <v>104-Tc</v>
      </c>
      <c r="C1046" s="39">
        <v>104</v>
      </c>
      <c r="D1046" s="40"/>
      <c r="E1046" s="39">
        <v>18</v>
      </c>
      <c r="F1046" s="39">
        <v>61</v>
      </c>
      <c r="G1046" s="39">
        <v>43</v>
      </c>
      <c r="H1046" s="39" t="s">
        <v>107</v>
      </c>
      <c r="I1046" s="39" t="s">
        <v>40</v>
      </c>
      <c r="J1046" s="18">
        <v>-82488.532999999996</v>
      </c>
      <c r="K1046" s="18">
        <v>45.692999999999998</v>
      </c>
      <c r="L1046" s="18">
        <v>888264.90899999999</v>
      </c>
      <c r="M1046" s="18">
        <v>45.694000000000003</v>
      </c>
      <c r="N1046" s="39" t="s">
        <v>28</v>
      </c>
      <c r="O1046" s="18">
        <v>5602.7060000000001</v>
      </c>
      <c r="P1046" s="18">
        <v>45.555</v>
      </c>
      <c r="Q1046" s="18">
        <v>103911444.898</v>
      </c>
      <c r="R1046" s="18">
        <v>49.054000000000002</v>
      </c>
      <c r="S1046" s="16">
        <f t="shared" si="99"/>
        <v>103.911444898</v>
      </c>
      <c r="T1046" s="16">
        <f t="shared" si="101"/>
        <v>96792.84743112963</v>
      </c>
      <c r="U1046" s="41">
        <f t="shared" si="100"/>
        <v>8541.0087403846155</v>
      </c>
      <c r="V1046" s="18">
        <f t="shared" si="102"/>
        <v>104</v>
      </c>
      <c r="W1046" s="154">
        <f t="shared" si="103"/>
        <v>930.7004560685541</v>
      </c>
    </row>
    <row r="1047" spans="1:23" ht="16" customHeight="1">
      <c r="A1047" s="37"/>
      <c r="B1047" s="38" t="str">
        <f t="shared" si="98"/>
        <v>104-Ru</v>
      </c>
      <c r="C1047" s="39">
        <v>104</v>
      </c>
      <c r="D1047" s="40"/>
      <c r="E1047" s="39">
        <v>16</v>
      </c>
      <c r="F1047" s="39">
        <v>60</v>
      </c>
      <c r="G1047" s="39">
        <v>44</v>
      </c>
      <c r="H1047" s="39" t="s">
        <v>108</v>
      </c>
      <c r="I1047" s="40"/>
      <c r="J1047" s="18">
        <v>-88091.239000000001</v>
      </c>
      <c r="K1047" s="18">
        <v>3.5489999999999999</v>
      </c>
      <c r="L1047" s="18">
        <v>893085.26100000006</v>
      </c>
      <c r="M1047" s="18">
        <v>3.552</v>
      </c>
      <c r="N1047" s="39" t="s">
        <v>28</v>
      </c>
      <c r="O1047" s="18">
        <v>-1141.2380000000001</v>
      </c>
      <c r="P1047" s="18">
        <v>3.923</v>
      </c>
      <c r="Q1047" s="18">
        <v>103905430.145</v>
      </c>
      <c r="R1047" s="18">
        <v>3.81</v>
      </c>
      <c r="S1047" s="16">
        <f t="shared" si="99"/>
        <v>103.905430145</v>
      </c>
      <c r="T1047" s="16">
        <f t="shared" si="101"/>
        <v>96787.244727115292</v>
      </c>
      <c r="U1047" s="41">
        <f t="shared" si="100"/>
        <v>8587.3582788461536</v>
      </c>
      <c r="V1047" s="18">
        <f t="shared" si="102"/>
        <v>104</v>
      </c>
      <c r="W1047" s="154">
        <f t="shared" si="103"/>
        <v>930.6465839145701</v>
      </c>
    </row>
    <row r="1048" spans="1:23" ht="16" customHeight="1">
      <c r="A1048" s="37"/>
      <c r="B1048" s="38" t="str">
        <f t="shared" si="98"/>
        <v>104-Rh</v>
      </c>
      <c r="C1048" s="39">
        <v>104</v>
      </c>
      <c r="D1048" s="40"/>
      <c r="E1048" s="39">
        <v>14</v>
      </c>
      <c r="F1048" s="39">
        <v>59</v>
      </c>
      <c r="G1048" s="39">
        <v>45</v>
      </c>
      <c r="H1048" s="39" t="s">
        <v>109</v>
      </c>
      <c r="I1048" s="39" t="s">
        <v>47</v>
      </c>
      <c r="J1048" s="18">
        <v>-86950.001000000004</v>
      </c>
      <c r="K1048" s="18">
        <v>2.8260000000000001</v>
      </c>
      <c r="L1048" s="18">
        <v>891161.67</v>
      </c>
      <c r="M1048" s="18">
        <v>2.8290000000000002</v>
      </c>
      <c r="N1048" s="39" t="s">
        <v>28</v>
      </c>
      <c r="O1048" s="18">
        <v>2440.8890000000001</v>
      </c>
      <c r="P1048" s="18">
        <v>5.1870000000000003</v>
      </c>
      <c r="Q1048" s="18">
        <v>103906655.315</v>
      </c>
      <c r="R1048" s="18">
        <v>3.0329999999999999</v>
      </c>
      <c r="S1048" s="16">
        <f t="shared" si="99"/>
        <v>103.90665531499999</v>
      </c>
      <c r="T1048" s="16">
        <f t="shared" si="101"/>
        <v>96788.385965147376</v>
      </c>
      <c r="U1048" s="41">
        <f t="shared" si="100"/>
        <v>8568.8622115384624</v>
      </c>
      <c r="V1048" s="18">
        <f t="shared" si="102"/>
        <v>104</v>
      </c>
      <c r="W1048" s="154">
        <f t="shared" si="103"/>
        <v>930.65755735718631</v>
      </c>
    </row>
    <row r="1049" spans="1:23" ht="16" customHeight="1">
      <c r="A1049" s="37"/>
      <c r="B1049" s="38" t="str">
        <f t="shared" si="98"/>
        <v>104-Pd</v>
      </c>
      <c r="C1049" s="39">
        <v>104</v>
      </c>
      <c r="D1049" s="40"/>
      <c r="E1049" s="39">
        <v>12</v>
      </c>
      <c r="F1049" s="39">
        <v>58</v>
      </c>
      <c r="G1049" s="39">
        <v>46</v>
      </c>
      <c r="H1049" s="39" t="s">
        <v>110</v>
      </c>
      <c r="I1049" s="40"/>
      <c r="J1049" s="18">
        <v>-89390.89</v>
      </c>
      <c r="K1049" s="18">
        <v>4.7460000000000004</v>
      </c>
      <c r="L1049" s="18">
        <v>892820.20600000001</v>
      </c>
      <c r="M1049" s="18">
        <v>4.7480000000000002</v>
      </c>
      <c r="N1049" s="39" t="s">
        <v>28</v>
      </c>
      <c r="O1049" s="18">
        <v>-4278.6459999999997</v>
      </c>
      <c r="P1049" s="18">
        <v>4</v>
      </c>
      <c r="Q1049" s="18">
        <v>103904034.912</v>
      </c>
      <c r="R1049" s="18">
        <v>5.0949999999999998</v>
      </c>
      <c r="S1049" s="16">
        <f t="shared" si="99"/>
        <v>103.904034912</v>
      </c>
      <c r="T1049" s="16">
        <f t="shared" si="101"/>
        <v>96785.945076484582</v>
      </c>
      <c r="U1049" s="41">
        <f t="shared" si="100"/>
        <v>8584.809673076923</v>
      </c>
      <c r="V1049" s="18">
        <f t="shared" si="102"/>
        <v>104</v>
      </c>
      <c r="W1049" s="154">
        <f t="shared" si="103"/>
        <v>930.63408727389026</v>
      </c>
    </row>
    <row r="1050" spans="1:23" ht="16" customHeight="1">
      <c r="A1050" s="37"/>
      <c r="B1050" s="38" t="str">
        <f t="shared" si="98"/>
        <v>104-Ag</v>
      </c>
      <c r="C1050" s="39">
        <v>104</v>
      </c>
      <c r="D1050" s="40"/>
      <c r="E1050" s="39">
        <v>10</v>
      </c>
      <c r="F1050" s="39">
        <v>57</v>
      </c>
      <c r="G1050" s="39">
        <v>47</v>
      </c>
      <c r="H1050" s="39" t="s">
        <v>111</v>
      </c>
      <c r="I1050" s="39" t="s">
        <v>39</v>
      </c>
      <c r="J1050" s="18">
        <v>-85112.244000000006</v>
      </c>
      <c r="K1050" s="18">
        <v>6.2069999999999999</v>
      </c>
      <c r="L1050" s="18">
        <v>887759.20600000001</v>
      </c>
      <c r="M1050" s="18">
        <v>6.2080000000000002</v>
      </c>
      <c r="N1050" s="39" t="s">
        <v>28</v>
      </c>
      <c r="O1050" s="18">
        <v>-1136.2940000000001</v>
      </c>
      <c r="P1050" s="18">
        <v>11.298999999999999</v>
      </c>
      <c r="Q1050" s="18">
        <v>103908628.228</v>
      </c>
      <c r="R1050" s="18">
        <v>6.6630000000000003</v>
      </c>
      <c r="S1050" s="16">
        <f t="shared" si="99"/>
        <v>103.908628228</v>
      </c>
      <c r="T1050" s="16">
        <f t="shared" si="101"/>
        <v>96790.223721009519</v>
      </c>
      <c r="U1050" s="41">
        <f t="shared" si="100"/>
        <v>8536.146211538462</v>
      </c>
      <c r="V1050" s="18">
        <f t="shared" si="102"/>
        <v>104</v>
      </c>
      <c r="W1050" s="154">
        <f t="shared" si="103"/>
        <v>930.67522808663</v>
      </c>
    </row>
    <row r="1051" spans="1:23" ht="16" customHeight="1">
      <c r="A1051" s="37"/>
      <c r="B1051" s="38" t="str">
        <f t="shared" si="98"/>
        <v>104-Cd</v>
      </c>
      <c r="C1051" s="39">
        <v>104</v>
      </c>
      <c r="D1051" s="40"/>
      <c r="E1051" s="39">
        <v>8</v>
      </c>
      <c r="F1051" s="39">
        <v>56</v>
      </c>
      <c r="G1051" s="39">
        <v>48</v>
      </c>
      <c r="H1051" s="39" t="s">
        <v>112</v>
      </c>
      <c r="I1051" s="39" t="s">
        <v>62</v>
      </c>
      <c r="J1051" s="18">
        <v>-83975.95</v>
      </c>
      <c r="K1051" s="18">
        <v>9.5220000000000002</v>
      </c>
      <c r="L1051" s="18">
        <v>885840.55900000001</v>
      </c>
      <c r="M1051" s="18">
        <v>9.5220000000000002</v>
      </c>
      <c r="N1051" s="39" t="s">
        <v>28</v>
      </c>
      <c r="O1051" s="18">
        <v>-7908.6859999999997</v>
      </c>
      <c r="P1051" s="18">
        <v>140.947</v>
      </c>
      <c r="Q1051" s="18">
        <v>103909848.09100001</v>
      </c>
      <c r="R1051" s="18">
        <v>10.222</v>
      </c>
      <c r="S1051" s="16">
        <f t="shared" si="99"/>
        <v>103.909848091</v>
      </c>
      <c r="T1051" s="16">
        <f t="shared" si="101"/>
        <v>96791.360015604994</v>
      </c>
      <c r="U1051" s="41">
        <f t="shared" si="100"/>
        <v>8517.6976826923074</v>
      </c>
      <c r="V1051" s="18">
        <f t="shared" si="102"/>
        <v>104</v>
      </c>
      <c r="W1051" s="154">
        <f t="shared" si="103"/>
        <v>930.68615399620182</v>
      </c>
    </row>
    <row r="1052" spans="1:23" ht="16" customHeight="1">
      <c r="A1052" s="37"/>
      <c r="B1052" s="38" t="str">
        <f t="shared" si="98"/>
        <v>104-In</v>
      </c>
      <c r="C1052" s="39">
        <v>104</v>
      </c>
      <c r="D1052" s="40"/>
      <c r="E1052" s="39">
        <v>6</v>
      </c>
      <c r="F1052" s="39">
        <v>55</v>
      </c>
      <c r="G1052" s="39">
        <v>49</v>
      </c>
      <c r="H1052" s="39" t="s">
        <v>113</v>
      </c>
      <c r="I1052" s="39" t="s">
        <v>39</v>
      </c>
      <c r="J1052" s="18">
        <v>-76067.263999999996</v>
      </c>
      <c r="K1052" s="18">
        <v>141.26900000000001</v>
      </c>
      <c r="L1052" s="18">
        <v>877149.51899999997</v>
      </c>
      <c r="M1052" s="18">
        <v>141.26900000000001</v>
      </c>
      <c r="N1052" s="39" t="s">
        <v>28</v>
      </c>
      <c r="O1052" s="18">
        <v>-4515</v>
      </c>
      <c r="P1052" s="18">
        <v>60</v>
      </c>
      <c r="Q1052" s="18">
        <v>103918338.41599999</v>
      </c>
      <c r="R1052" s="18">
        <v>151.65799999999999</v>
      </c>
      <c r="S1052" s="16">
        <f t="shared" si="99"/>
        <v>103.918338416</v>
      </c>
      <c r="T1052" s="16">
        <f t="shared" si="101"/>
        <v>96799.268699130393</v>
      </c>
      <c r="U1052" s="41">
        <f t="shared" si="100"/>
        <v>8434.1299903846157</v>
      </c>
      <c r="V1052" s="18">
        <f t="shared" si="102"/>
        <v>104</v>
      </c>
      <c r="W1052" s="154">
        <f t="shared" si="103"/>
        <v>930.76219903009996</v>
      </c>
    </row>
    <row r="1053" spans="1:23" ht="16" customHeight="1">
      <c r="A1053" s="37"/>
      <c r="B1053" s="38" t="str">
        <f t="shared" si="98"/>
        <v>104-Sn</v>
      </c>
      <c r="C1053" s="39">
        <v>104</v>
      </c>
      <c r="D1053" s="40"/>
      <c r="E1053" s="39">
        <v>4</v>
      </c>
      <c r="F1053" s="39">
        <v>54</v>
      </c>
      <c r="G1053" s="39">
        <v>50</v>
      </c>
      <c r="H1053" s="39" t="s">
        <v>114</v>
      </c>
      <c r="I1053" s="39" t="s">
        <v>39</v>
      </c>
      <c r="J1053" s="18">
        <v>-71552.263999999996</v>
      </c>
      <c r="K1053" s="18">
        <v>153.482</v>
      </c>
      <c r="L1053" s="18">
        <v>871852.16599999997</v>
      </c>
      <c r="M1053" s="18">
        <v>153.482</v>
      </c>
      <c r="N1053" s="39" t="s">
        <v>28</v>
      </c>
      <c r="O1053" s="18">
        <v>-12204</v>
      </c>
      <c r="P1053" s="18">
        <v>394</v>
      </c>
      <c r="Q1053" s="18">
        <v>103923185.469</v>
      </c>
      <c r="R1053" s="18">
        <v>164.77</v>
      </c>
      <c r="S1053" s="16">
        <f t="shared" si="99"/>
        <v>103.923185469</v>
      </c>
      <c r="T1053" s="16">
        <f t="shared" si="101"/>
        <v>96803.783698050684</v>
      </c>
      <c r="U1053" s="41">
        <f t="shared" si="100"/>
        <v>8383.1939038461533</v>
      </c>
      <c r="V1053" s="18">
        <f t="shared" si="102"/>
        <v>104</v>
      </c>
      <c r="W1053" s="154">
        <f t="shared" si="103"/>
        <v>930.80561248125662</v>
      </c>
    </row>
    <row r="1054" spans="1:23" ht="16" customHeight="1">
      <c r="A1054" s="37"/>
      <c r="B1054" s="38" t="str">
        <f t="shared" si="98"/>
        <v>104-Sb</v>
      </c>
      <c r="C1054" s="39">
        <v>104</v>
      </c>
      <c r="D1054" s="40"/>
      <c r="E1054" s="39">
        <v>2</v>
      </c>
      <c r="F1054" s="39">
        <v>53</v>
      </c>
      <c r="G1054" s="39">
        <v>51</v>
      </c>
      <c r="H1054" s="39" t="s">
        <v>115</v>
      </c>
      <c r="I1054" s="39" t="s">
        <v>82</v>
      </c>
      <c r="J1054" s="18">
        <v>-59348</v>
      </c>
      <c r="K1054" s="18">
        <v>362</v>
      </c>
      <c r="L1054" s="18">
        <v>858866</v>
      </c>
      <c r="M1054" s="18">
        <v>362</v>
      </c>
      <c r="N1054" s="39" t="s">
        <v>28</v>
      </c>
      <c r="O1054" s="18" t="s">
        <v>30</v>
      </c>
      <c r="P1054" s="42"/>
      <c r="Q1054" s="18">
        <v>103936287</v>
      </c>
      <c r="R1054" s="18">
        <v>389</v>
      </c>
      <c r="S1054" s="16">
        <f t="shared" si="99"/>
        <v>103.93628699999999</v>
      </c>
      <c r="T1054" s="16">
        <f t="shared" si="101"/>
        <v>96815.987690521782</v>
      </c>
      <c r="U1054" s="41">
        <f t="shared" si="100"/>
        <v>8258.3269230769238</v>
      </c>
      <c r="V1054" s="18">
        <f t="shared" si="102"/>
        <v>104</v>
      </c>
      <c r="W1054" s="154">
        <f t="shared" si="103"/>
        <v>930.92295856270948</v>
      </c>
    </row>
    <row r="1055" spans="1:23" ht="16" customHeight="1">
      <c r="A1055" s="37"/>
      <c r="B1055" s="38" t="str">
        <f t="shared" si="98"/>
        <v>105-Y</v>
      </c>
      <c r="C1055" s="39">
        <v>105</v>
      </c>
      <c r="D1055" s="39">
        <v>0</v>
      </c>
      <c r="E1055" s="39">
        <v>27</v>
      </c>
      <c r="F1055" s="39">
        <v>66</v>
      </c>
      <c r="G1055" s="39">
        <v>39</v>
      </c>
      <c r="H1055" s="39" t="s">
        <v>103</v>
      </c>
      <c r="I1055" s="39" t="s">
        <v>37</v>
      </c>
      <c r="J1055" s="18">
        <v>-51148</v>
      </c>
      <c r="K1055" s="18">
        <v>503</v>
      </c>
      <c r="L1055" s="18">
        <v>868125</v>
      </c>
      <c r="M1055" s="18">
        <v>503</v>
      </c>
      <c r="N1055" s="39" t="s">
        <v>28</v>
      </c>
      <c r="O1055" s="18">
        <v>11215</v>
      </c>
      <c r="P1055" s="18">
        <v>643</v>
      </c>
      <c r="Q1055" s="18">
        <v>104945090</v>
      </c>
      <c r="R1055" s="18">
        <v>540</v>
      </c>
      <c r="S1055" s="16">
        <f t="shared" si="99"/>
        <v>104.94508999999999</v>
      </c>
      <c r="T1055" s="16">
        <f t="shared" si="101"/>
        <v>97755.681243651707</v>
      </c>
      <c r="U1055" s="41">
        <f t="shared" si="100"/>
        <v>8267.8571428571431</v>
      </c>
      <c r="V1055" s="18">
        <f t="shared" si="102"/>
        <v>105</v>
      </c>
      <c r="W1055" s="154">
        <f t="shared" si="103"/>
        <v>931.00648803477816</v>
      </c>
    </row>
    <row r="1056" spans="1:23" ht="16" customHeight="1">
      <c r="A1056" s="37"/>
      <c r="B1056" s="38" t="str">
        <f t="shared" si="98"/>
        <v>105-Zr</v>
      </c>
      <c r="C1056" s="39">
        <v>105</v>
      </c>
      <c r="D1056" s="40"/>
      <c r="E1056" s="39">
        <v>25</v>
      </c>
      <c r="F1056" s="39">
        <v>65</v>
      </c>
      <c r="G1056" s="39">
        <v>40</v>
      </c>
      <c r="H1056" s="39" t="s">
        <v>104</v>
      </c>
      <c r="I1056" s="39" t="s">
        <v>37</v>
      </c>
      <c r="J1056" s="18">
        <v>-62364</v>
      </c>
      <c r="K1056" s="18">
        <v>401</v>
      </c>
      <c r="L1056" s="18">
        <v>878558</v>
      </c>
      <c r="M1056" s="18">
        <v>401</v>
      </c>
      <c r="N1056" s="39" t="s">
        <v>28</v>
      </c>
      <c r="O1056" s="18">
        <v>8491</v>
      </c>
      <c r="P1056" s="18">
        <v>413</v>
      </c>
      <c r="Q1056" s="18">
        <v>104933050</v>
      </c>
      <c r="R1056" s="18">
        <v>430</v>
      </c>
      <c r="S1056" s="16">
        <f t="shared" si="99"/>
        <v>104.93304999999999</v>
      </c>
      <c r="T1056" s="16">
        <f t="shared" si="101"/>
        <v>97744.466060529056</v>
      </c>
      <c r="U1056" s="41">
        <f t="shared" si="100"/>
        <v>8367.2190476190481</v>
      </c>
      <c r="V1056" s="18">
        <f t="shared" si="102"/>
        <v>105</v>
      </c>
      <c r="W1056" s="154">
        <f t="shared" si="103"/>
        <v>930.89967676694334</v>
      </c>
    </row>
    <row r="1057" spans="1:23" ht="16" customHeight="1">
      <c r="A1057" s="37"/>
      <c r="B1057" s="38" t="str">
        <f t="shared" si="98"/>
        <v>105-Nb</v>
      </c>
      <c r="C1057" s="39">
        <v>105</v>
      </c>
      <c r="D1057" s="40"/>
      <c r="E1057" s="39">
        <v>23</v>
      </c>
      <c r="F1057" s="39">
        <v>64</v>
      </c>
      <c r="G1057" s="39">
        <v>41</v>
      </c>
      <c r="H1057" s="39" t="s">
        <v>105</v>
      </c>
      <c r="I1057" s="39" t="s">
        <v>40</v>
      </c>
      <c r="J1057" s="18">
        <v>-70854.990999999995</v>
      </c>
      <c r="K1057" s="18">
        <v>99.813000000000002</v>
      </c>
      <c r="L1057" s="18">
        <v>886267.39599999995</v>
      </c>
      <c r="M1057" s="18">
        <v>99.813000000000002</v>
      </c>
      <c r="N1057" s="39" t="s">
        <v>28</v>
      </c>
      <c r="O1057" s="18">
        <v>6485</v>
      </c>
      <c r="P1057" s="18">
        <v>70</v>
      </c>
      <c r="Q1057" s="18">
        <v>104923934.023</v>
      </c>
      <c r="R1057" s="18">
        <v>107.154</v>
      </c>
      <c r="S1057" s="16">
        <f t="shared" si="99"/>
        <v>104.923934023</v>
      </c>
      <c r="T1057" s="16">
        <f t="shared" si="101"/>
        <v>97735.974586160548</v>
      </c>
      <c r="U1057" s="41">
        <f t="shared" si="100"/>
        <v>8440.6418666666668</v>
      </c>
      <c r="V1057" s="18">
        <f t="shared" si="102"/>
        <v>105</v>
      </c>
      <c r="W1057" s="154">
        <f t="shared" si="103"/>
        <v>930.81880558248145</v>
      </c>
    </row>
    <row r="1058" spans="1:23" ht="16" customHeight="1">
      <c r="A1058" s="37"/>
      <c r="B1058" s="38" t="str">
        <f t="shared" si="98"/>
        <v>105-Mo</v>
      </c>
      <c r="C1058" s="39">
        <v>105</v>
      </c>
      <c r="D1058" s="40"/>
      <c r="E1058" s="39">
        <v>21</v>
      </c>
      <c r="F1058" s="39">
        <v>63</v>
      </c>
      <c r="G1058" s="39">
        <v>42</v>
      </c>
      <c r="H1058" s="39" t="s">
        <v>106</v>
      </c>
      <c r="I1058" s="39" t="s">
        <v>40</v>
      </c>
      <c r="J1058" s="18">
        <v>-77339.990999999995</v>
      </c>
      <c r="K1058" s="18">
        <v>71.152000000000001</v>
      </c>
      <c r="L1058" s="18">
        <v>891970.04299999995</v>
      </c>
      <c r="M1058" s="18">
        <v>71.152000000000001</v>
      </c>
      <c r="N1058" s="39" t="s">
        <v>28</v>
      </c>
      <c r="O1058" s="18">
        <v>4950</v>
      </c>
      <c r="P1058" s="18">
        <v>45</v>
      </c>
      <c r="Q1058" s="18">
        <v>104916972.087</v>
      </c>
      <c r="R1058" s="18">
        <v>76.385000000000005</v>
      </c>
      <c r="S1058" s="16">
        <f t="shared" si="99"/>
        <v>104.91697208699999</v>
      </c>
      <c r="T1058" s="16">
        <f t="shared" si="101"/>
        <v>97729.489587229618</v>
      </c>
      <c r="U1058" s="41">
        <f t="shared" si="100"/>
        <v>8494.9527904761908</v>
      </c>
      <c r="V1058" s="18">
        <f t="shared" si="102"/>
        <v>105</v>
      </c>
      <c r="W1058" s="154">
        <f t="shared" si="103"/>
        <v>930.75704368790116</v>
      </c>
    </row>
    <row r="1059" spans="1:23" ht="16" customHeight="1">
      <c r="A1059" s="37"/>
      <c r="B1059" s="38" t="str">
        <f t="shared" si="98"/>
        <v>105-Tc</v>
      </c>
      <c r="C1059" s="39">
        <v>105</v>
      </c>
      <c r="D1059" s="40"/>
      <c r="E1059" s="39">
        <v>19</v>
      </c>
      <c r="F1059" s="39">
        <v>62</v>
      </c>
      <c r="G1059" s="39">
        <v>43</v>
      </c>
      <c r="H1059" s="39" t="s">
        <v>107</v>
      </c>
      <c r="I1059" s="39" t="s">
        <v>40</v>
      </c>
      <c r="J1059" s="18">
        <v>-82289.990999999995</v>
      </c>
      <c r="K1059" s="18">
        <v>55.115000000000002</v>
      </c>
      <c r="L1059" s="18">
        <v>896137.68900000001</v>
      </c>
      <c r="M1059" s="18">
        <v>55.115000000000002</v>
      </c>
      <c r="N1059" s="39" t="s">
        <v>28</v>
      </c>
      <c r="O1059" s="18">
        <v>3640</v>
      </c>
      <c r="P1059" s="18">
        <v>55</v>
      </c>
      <c r="Q1059" s="18">
        <v>104911658.043</v>
      </c>
      <c r="R1059" s="18">
        <v>59.167999999999999</v>
      </c>
      <c r="S1059" s="16">
        <f t="shared" si="99"/>
        <v>104.911658043</v>
      </c>
      <c r="T1059" s="16">
        <f t="shared" si="101"/>
        <v>97724.539589174659</v>
      </c>
      <c r="U1059" s="41">
        <f t="shared" si="100"/>
        <v>8534.6446571428569</v>
      </c>
      <c r="V1059" s="18">
        <f t="shared" si="102"/>
        <v>105</v>
      </c>
      <c r="W1059" s="154">
        <f t="shared" si="103"/>
        <v>930.70990084928246</v>
      </c>
    </row>
    <row r="1060" spans="1:23" ht="16" customHeight="1">
      <c r="A1060" s="37"/>
      <c r="B1060" s="38" t="str">
        <f t="shared" si="98"/>
        <v>105-Ru</v>
      </c>
      <c r="C1060" s="39">
        <v>105</v>
      </c>
      <c r="D1060" s="40"/>
      <c r="E1060" s="39">
        <v>17</v>
      </c>
      <c r="F1060" s="39">
        <v>61</v>
      </c>
      <c r="G1060" s="39">
        <v>44</v>
      </c>
      <c r="H1060" s="39" t="s">
        <v>108</v>
      </c>
      <c r="I1060" s="40"/>
      <c r="J1060" s="18">
        <v>-85929.990999999995</v>
      </c>
      <c r="K1060" s="18">
        <v>3.5529999999999999</v>
      </c>
      <c r="L1060" s="18">
        <v>898995.33600000001</v>
      </c>
      <c r="M1060" s="18">
        <v>3.5550000000000002</v>
      </c>
      <c r="N1060" s="39" t="s">
        <v>28</v>
      </c>
      <c r="O1060" s="18">
        <v>1916.9190000000001</v>
      </c>
      <c r="P1060" s="18">
        <v>3.629</v>
      </c>
      <c r="Q1060" s="18">
        <v>104907750.34100001</v>
      </c>
      <c r="R1060" s="18">
        <v>3.8140000000000001</v>
      </c>
      <c r="S1060" s="16">
        <f t="shared" si="99"/>
        <v>104.90775034100001</v>
      </c>
      <c r="T1060" s="16">
        <f t="shared" si="101"/>
        <v>97720.899589712979</v>
      </c>
      <c r="U1060" s="41">
        <f t="shared" si="100"/>
        <v>8561.8603428571423</v>
      </c>
      <c r="V1060" s="18">
        <f t="shared" si="102"/>
        <v>105</v>
      </c>
      <c r="W1060" s="154">
        <f t="shared" si="103"/>
        <v>930.6752341877426</v>
      </c>
    </row>
    <row r="1061" spans="1:23" ht="16" customHeight="1">
      <c r="A1061" s="37"/>
      <c r="B1061" s="38" t="str">
        <f t="shared" si="98"/>
        <v>105-Rh</v>
      </c>
      <c r="C1061" s="39">
        <v>105</v>
      </c>
      <c r="D1061" s="40"/>
      <c r="E1061" s="39">
        <v>15</v>
      </c>
      <c r="F1061" s="39">
        <v>60</v>
      </c>
      <c r="G1061" s="39">
        <v>45</v>
      </c>
      <c r="H1061" s="39" t="s">
        <v>109</v>
      </c>
      <c r="I1061" s="40"/>
      <c r="J1061" s="18">
        <v>-87846.909</v>
      </c>
      <c r="K1061" s="18">
        <v>4.5199999999999996</v>
      </c>
      <c r="L1061" s="18">
        <v>900129.90099999995</v>
      </c>
      <c r="M1061" s="18">
        <v>4.5220000000000002</v>
      </c>
      <c r="N1061" s="39" t="s">
        <v>28</v>
      </c>
      <c r="O1061" s="18">
        <v>566.71900000000005</v>
      </c>
      <c r="P1061" s="18">
        <v>2.544</v>
      </c>
      <c r="Q1061" s="18">
        <v>104905692.44400001</v>
      </c>
      <c r="R1061" s="18">
        <v>4.8529999999999998</v>
      </c>
      <c r="S1061" s="16">
        <f t="shared" si="99"/>
        <v>104.90569244400001</v>
      </c>
      <c r="T1061" s="16">
        <f t="shared" si="101"/>
        <v>97718.982671797479</v>
      </c>
      <c r="U1061" s="41">
        <f t="shared" si="100"/>
        <v>8572.6657238095231</v>
      </c>
      <c r="V1061" s="18">
        <f t="shared" si="102"/>
        <v>105</v>
      </c>
      <c r="W1061" s="154">
        <f t="shared" si="103"/>
        <v>930.65697782664267</v>
      </c>
    </row>
    <row r="1062" spans="1:23" ht="16" customHeight="1">
      <c r="A1062" s="37"/>
      <c r="B1062" s="38" t="str">
        <f t="shared" si="98"/>
        <v>105-Pd</v>
      </c>
      <c r="C1062" s="39">
        <v>105</v>
      </c>
      <c r="D1062" s="40"/>
      <c r="E1062" s="39">
        <v>13</v>
      </c>
      <c r="F1062" s="39">
        <v>59</v>
      </c>
      <c r="G1062" s="39">
        <v>46</v>
      </c>
      <c r="H1062" s="39" t="s">
        <v>110</v>
      </c>
      <c r="I1062" s="40"/>
      <c r="J1062" s="18">
        <v>-88413.627999999997</v>
      </c>
      <c r="K1062" s="18">
        <v>4.6980000000000004</v>
      </c>
      <c r="L1062" s="18">
        <v>899914.26599999995</v>
      </c>
      <c r="M1062" s="18">
        <v>4.7</v>
      </c>
      <c r="N1062" s="39" t="s">
        <v>28</v>
      </c>
      <c r="O1062" s="18">
        <v>-1345.252</v>
      </c>
      <c r="P1062" s="18">
        <v>10.898999999999999</v>
      </c>
      <c r="Q1062" s="18">
        <v>104905084.046</v>
      </c>
      <c r="R1062" s="18">
        <v>5.0439999999999996</v>
      </c>
      <c r="S1062" s="16">
        <f t="shared" si="99"/>
        <v>104.905084046</v>
      </c>
      <c r="T1062" s="16">
        <f t="shared" si="101"/>
        <v>97718.415952945186</v>
      </c>
      <c r="U1062" s="41">
        <f t="shared" si="100"/>
        <v>8570.6120571428564</v>
      </c>
      <c r="V1062" s="18">
        <f t="shared" si="102"/>
        <v>105</v>
      </c>
      <c r="W1062" s="154">
        <f t="shared" si="103"/>
        <v>930.65158050423986</v>
      </c>
    </row>
    <row r="1063" spans="1:23" ht="16" customHeight="1">
      <c r="A1063" s="37"/>
      <c r="B1063" s="38" t="str">
        <f t="shared" si="98"/>
        <v>105-Ag</v>
      </c>
      <c r="C1063" s="39">
        <v>105</v>
      </c>
      <c r="D1063" s="40"/>
      <c r="E1063" s="39">
        <v>11</v>
      </c>
      <c r="F1063" s="39">
        <v>58</v>
      </c>
      <c r="G1063" s="39">
        <v>47</v>
      </c>
      <c r="H1063" s="39" t="s">
        <v>111</v>
      </c>
      <c r="I1063" s="40"/>
      <c r="J1063" s="18">
        <v>-87068.376000000004</v>
      </c>
      <c r="K1063" s="18">
        <v>10.833</v>
      </c>
      <c r="L1063" s="18">
        <v>897786.66099999996</v>
      </c>
      <c r="M1063" s="18">
        <v>10.834</v>
      </c>
      <c r="N1063" s="39" t="s">
        <v>28</v>
      </c>
      <c r="O1063" s="18">
        <v>-2738.2040000000002</v>
      </c>
      <c r="P1063" s="18">
        <v>4.4850000000000003</v>
      </c>
      <c r="Q1063" s="18">
        <v>104906528.234</v>
      </c>
      <c r="R1063" s="18">
        <v>11.629</v>
      </c>
      <c r="S1063" s="16">
        <f t="shared" si="99"/>
        <v>104.90652823399999</v>
      </c>
      <c r="T1063" s="16">
        <f t="shared" si="101"/>
        <v>97719.76120484581</v>
      </c>
      <c r="U1063" s="41">
        <f t="shared" si="100"/>
        <v>8550.3491523809516</v>
      </c>
      <c r="V1063" s="18">
        <f t="shared" si="102"/>
        <v>105</v>
      </c>
      <c r="W1063" s="154">
        <f t="shared" si="103"/>
        <v>930.66439242710294</v>
      </c>
    </row>
    <row r="1064" spans="1:23" ht="16" customHeight="1">
      <c r="A1064" s="37"/>
      <c r="B1064" s="38" t="str">
        <f t="shared" si="98"/>
        <v>105-Cd</v>
      </c>
      <c r="C1064" s="39">
        <v>105</v>
      </c>
      <c r="D1064" s="40"/>
      <c r="E1064" s="39">
        <v>9</v>
      </c>
      <c r="F1064" s="39">
        <v>57</v>
      </c>
      <c r="G1064" s="39">
        <v>48</v>
      </c>
      <c r="H1064" s="39" t="s">
        <v>112</v>
      </c>
      <c r="I1064" s="40"/>
      <c r="J1064" s="18">
        <v>-84330.172000000006</v>
      </c>
      <c r="K1064" s="18">
        <v>11.347</v>
      </c>
      <c r="L1064" s="18">
        <v>894266.103</v>
      </c>
      <c r="M1064" s="18">
        <v>11.348000000000001</v>
      </c>
      <c r="N1064" s="39" t="s">
        <v>28</v>
      </c>
      <c r="O1064" s="18">
        <v>-4849</v>
      </c>
      <c r="P1064" s="18">
        <v>13</v>
      </c>
      <c r="Q1064" s="18">
        <v>104909467.818</v>
      </c>
      <c r="R1064" s="18">
        <v>12.182</v>
      </c>
      <c r="S1064" s="16">
        <f t="shared" si="99"/>
        <v>104.90946781800001</v>
      </c>
      <c r="T1064" s="16">
        <f t="shared" si="101"/>
        <v>97722.499408572112</v>
      </c>
      <c r="U1064" s="41">
        <f t="shared" si="100"/>
        <v>8516.8200285714283</v>
      </c>
      <c r="V1064" s="18">
        <f t="shared" si="102"/>
        <v>105</v>
      </c>
      <c r="W1064" s="154">
        <f t="shared" si="103"/>
        <v>930.6904705578296</v>
      </c>
    </row>
    <row r="1065" spans="1:23" ht="16" customHeight="1">
      <c r="A1065" s="37"/>
      <c r="B1065" s="38" t="str">
        <f t="shared" si="98"/>
        <v>105-In</v>
      </c>
      <c r="C1065" s="39">
        <v>105</v>
      </c>
      <c r="D1065" s="40"/>
      <c r="E1065" s="39">
        <v>7</v>
      </c>
      <c r="F1065" s="39">
        <v>56</v>
      </c>
      <c r="G1065" s="39">
        <v>49</v>
      </c>
      <c r="H1065" s="39" t="s">
        <v>113</v>
      </c>
      <c r="I1065" s="39" t="s">
        <v>39</v>
      </c>
      <c r="J1065" s="18">
        <v>-79481.172000000006</v>
      </c>
      <c r="K1065" s="18">
        <v>17.256</v>
      </c>
      <c r="L1065" s="18">
        <v>888634.75</v>
      </c>
      <c r="M1065" s="18">
        <v>17.256</v>
      </c>
      <c r="N1065" s="39" t="s">
        <v>28</v>
      </c>
      <c r="O1065" s="18">
        <v>-6256.8209999999999</v>
      </c>
      <c r="P1065" s="18">
        <v>90.713999999999999</v>
      </c>
      <c r="Q1065" s="18">
        <v>104914673.434</v>
      </c>
      <c r="R1065" s="18">
        <v>18.524999999999999</v>
      </c>
      <c r="S1065" s="16">
        <f t="shared" si="99"/>
        <v>104.91467343399999</v>
      </c>
      <c r="T1065" s="16">
        <f t="shared" si="101"/>
        <v>97727.348406637393</v>
      </c>
      <c r="U1065" s="41">
        <f t="shared" si="100"/>
        <v>8463.1880952380961</v>
      </c>
      <c r="V1065" s="18">
        <f t="shared" si="102"/>
        <v>105</v>
      </c>
      <c r="W1065" s="154">
        <f t="shared" si="103"/>
        <v>930.73665149178464</v>
      </c>
    </row>
    <row r="1066" spans="1:23" ht="16" customHeight="1">
      <c r="A1066" s="37"/>
      <c r="B1066" s="38" t="str">
        <f t="shared" si="98"/>
        <v>105-Sn</v>
      </c>
      <c r="C1066" s="39">
        <v>105</v>
      </c>
      <c r="D1066" s="40"/>
      <c r="E1066" s="39">
        <v>5</v>
      </c>
      <c r="F1066" s="39">
        <v>55</v>
      </c>
      <c r="G1066" s="39">
        <v>50</v>
      </c>
      <c r="H1066" s="39" t="s">
        <v>114</v>
      </c>
      <c r="I1066" s="39" t="s">
        <v>82</v>
      </c>
      <c r="J1066" s="18">
        <v>-73224.350999999995</v>
      </c>
      <c r="K1066" s="18">
        <v>89.067999999999998</v>
      </c>
      <c r="L1066" s="18">
        <v>881595.576</v>
      </c>
      <c r="M1066" s="18">
        <v>89.067999999999998</v>
      </c>
      <c r="N1066" s="39" t="s">
        <v>28</v>
      </c>
      <c r="O1066" s="18">
        <v>-9443.6560000000009</v>
      </c>
      <c r="P1066" s="18">
        <v>178.07300000000001</v>
      </c>
      <c r="Q1066" s="18">
        <v>104921390.40899999</v>
      </c>
      <c r="R1066" s="18">
        <v>95.617999999999995</v>
      </c>
      <c r="S1066" s="16">
        <f t="shared" si="99"/>
        <v>104.921390409</v>
      </c>
      <c r="T1066" s="16">
        <f t="shared" si="101"/>
        <v>97733.605225960928</v>
      </c>
      <c r="U1066" s="41">
        <f t="shared" si="100"/>
        <v>8396.1483428571428</v>
      </c>
      <c r="V1066" s="18">
        <f t="shared" si="102"/>
        <v>105</v>
      </c>
      <c r="W1066" s="154">
        <f t="shared" si="103"/>
        <v>930.79624024724694</v>
      </c>
    </row>
    <row r="1067" spans="1:23" ht="16" customHeight="1">
      <c r="A1067" s="37"/>
      <c r="B1067" s="38" t="str">
        <f t="shared" si="98"/>
        <v>105-Sb</v>
      </c>
      <c r="C1067" s="39">
        <v>105</v>
      </c>
      <c r="D1067" s="40"/>
      <c r="E1067" s="39">
        <v>3</v>
      </c>
      <c r="F1067" s="39">
        <v>54</v>
      </c>
      <c r="G1067" s="39">
        <v>51</v>
      </c>
      <c r="H1067" s="39" t="s">
        <v>115</v>
      </c>
      <c r="I1067" s="39" t="s">
        <v>65</v>
      </c>
      <c r="J1067" s="18">
        <v>-63780.695</v>
      </c>
      <c r="K1067" s="18">
        <v>154.21299999999999</v>
      </c>
      <c r="L1067" s="18">
        <v>871369.56599999999</v>
      </c>
      <c r="M1067" s="18">
        <v>154.214</v>
      </c>
      <c r="N1067" s="39" t="s">
        <v>28</v>
      </c>
      <c r="O1067" s="18" t="s">
        <v>30</v>
      </c>
      <c r="P1067" s="42"/>
      <c r="Q1067" s="18">
        <v>104931528.59299999</v>
      </c>
      <c r="R1067" s="18">
        <v>165.55500000000001</v>
      </c>
      <c r="S1067" s="16">
        <f t="shared" si="99"/>
        <v>104.931528593</v>
      </c>
      <c r="T1067" s="16">
        <f t="shared" si="101"/>
        <v>97743.048879622991</v>
      </c>
      <c r="U1067" s="41">
        <f t="shared" si="100"/>
        <v>8298.7577714285708</v>
      </c>
      <c r="V1067" s="18">
        <f t="shared" si="102"/>
        <v>105</v>
      </c>
      <c r="W1067" s="154">
        <f t="shared" si="103"/>
        <v>930.88617980593324</v>
      </c>
    </row>
    <row r="1068" spans="1:23" ht="16" customHeight="1">
      <c r="A1068" s="37"/>
      <c r="B1068" s="38" t="str">
        <f t="shared" si="98"/>
        <v>106-Y</v>
      </c>
      <c r="C1068" s="39">
        <v>106</v>
      </c>
      <c r="D1068" s="39">
        <v>0</v>
      </c>
      <c r="E1068" s="39">
        <v>28</v>
      </c>
      <c r="F1068" s="39">
        <v>67</v>
      </c>
      <c r="G1068" s="39">
        <v>39</v>
      </c>
      <c r="H1068" s="39" t="s">
        <v>103</v>
      </c>
      <c r="I1068" s="39" t="s">
        <v>37</v>
      </c>
      <c r="J1068" s="18">
        <v>-46370</v>
      </c>
      <c r="K1068" s="18">
        <v>699</v>
      </c>
      <c r="L1068" s="18">
        <v>871418</v>
      </c>
      <c r="M1068" s="18">
        <v>699</v>
      </c>
      <c r="N1068" s="39" t="s">
        <v>28</v>
      </c>
      <c r="O1068" s="18">
        <v>13330</v>
      </c>
      <c r="P1068" s="18">
        <v>861</v>
      </c>
      <c r="Q1068" s="18">
        <v>105950220</v>
      </c>
      <c r="R1068" s="18">
        <v>750</v>
      </c>
      <c r="S1068" s="16">
        <f t="shared" si="99"/>
        <v>105.95022</v>
      </c>
      <c r="T1068" s="16">
        <f t="shared" si="101"/>
        <v>98691.953420734339</v>
      </c>
      <c r="U1068" s="41">
        <f t="shared" si="100"/>
        <v>8220.9245283018863</v>
      </c>
      <c r="V1068" s="18">
        <f t="shared" si="102"/>
        <v>106</v>
      </c>
      <c r="W1068" s="154">
        <f t="shared" si="103"/>
        <v>931.05616434655042</v>
      </c>
    </row>
    <row r="1069" spans="1:23" ht="16" customHeight="1">
      <c r="A1069" s="37"/>
      <c r="B1069" s="38" t="str">
        <f t="shared" si="98"/>
        <v>106-Zr</v>
      </c>
      <c r="C1069" s="39">
        <v>106</v>
      </c>
      <c r="D1069" s="40"/>
      <c r="E1069" s="39">
        <v>26</v>
      </c>
      <c r="F1069" s="39">
        <v>66</v>
      </c>
      <c r="G1069" s="39">
        <v>40</v>
      </c>
      <c r="H1069" s="39" t="s">
        <v>104</v>
      </c>
      <c r="I1069" s="39" t="s">
        <v>37</v>
      </c>
      <c r="J1069" s="18">
        <v>-59699</v>
      </c>
      <c r="K1069" s="18">
        <v>503</v>
      </c>
      <c r="L1069" s="18">
        <v>883966</v>
      </c>
      <c r="M1069" s="18">
        <v>503</v>
      </c>
      <c r="N1069" s="39" t="s">
        <v>28</v>
      </c>
      <c r="O1069" s="18">
        <v>7191</v>
      </c>
      <c r="P1069" s="18">
        <v>585</v>
      </c>
      <c r="Q1069" s="18">
        <v>105935910</v>
      </c>
      <c r="R1069" s="18">
        <v>540</v>
      </c>
      <c r="S1069" s="16">
        <f t="shared" si="99"/>
        <v>105.93591000000001</v>
      </c>
      <c r="T1069" s="16">
        <f t="shared" si="101"/>
        <v>98678.623747106001</v>
      </c>
      <c r="U1069" s="41">
        <f t="shared" si="100"/>
        <v>8339.3018867924529</v>
      </c>
      <c r="V1069" s="18">
        <f t="shared" si="102"/>
        <v>106</v>
      </c>
      <c r="W1069" s="154">
        <f t="shared" si="103"/>
        <v>930.93041270854724</v>
      </c>
    </row>
    <row r="1070" spans="1:23" ht="16" customHeight="1">
      <c r="A1070" s="37"/>
      <c r="B1070" s="38" t="str">
        <f t="shared" si="98"/>
        <v>106-Nb</v>
      </c>
      <c r="C1070" s="39">
        <v>106</v>
      </c>
      <c r="D1070" s="40"/>
      <c r="E1070" s="39">
        <v>24</v>
      </c>
      <c r="F1070" s="39">
        <v>65</v>
      </c>
      <c r="G1070" s="39">
        <v>41</v>
      </c>
      <c r="H1070" s="39" t="s">
        <v>105</v>
      </c>
      <c r="I1070" s="39" t="s">
        <v>37</v>
      </c>
      <c r="J1070" s="18">
        <v>-66891</v>
      </c>
      <c r="K1070" s="18">
        <v>298</v>
      </c>
      <c r="L1070" s="18">
        <v>890374</v>
      </c>
      <c r="M1070" s="18">
        <v>298</v>
      </c>
      <c r="N1070" s="39" t="s">
        <v>28</v>
      </c>
      <c r="O1070" s="18">
        <v>9367</v>
      </c>
      <c r="P1070" s="18">
        <v>299</v>
      </c>
      <c r="Q1070" s="18">
        <v>105928190</v>
      </c>
      <c r="R1070" s="18">
        <v>320</v>
      </c>
      <c r="S1070" s="16">
        <f t="shared" si="99"/>
        <v>105.92819</v>
      </c>
      <c r="T1070" s="16">
        <f t="shared" si="101"/>
        <v>98671.432616399441</v>
      </c>
      <c r="U1070" s="41">
        <f t="shared" si="100"/>
        <v>8399.7547169811314</v>
      </c>
      <c r="V1070" s="18">
        <f t="shared" si="102"/>
        <v>106</v>
      </c>
      <c r="W1070" s="154">
        <f t="shared" si="103"/>
        <v>930.86257185282489</v>
      </c>
    </row>
    <row r="1071" spans="1:23" ht="16" customHeight="1">
      <c r="A1071" s="37"/>
      <c r="B1071" s="38" t="str">
        <f t="shared" si="98"/>
        <v>106-Mo</v>
      </c>
      <c r="C1071" s="39">
        <v>106</v>
      </c>
      <c r="D1071" s="40"/>
      <c r="E1071" s="39">
        <v>22</v>
      </c>
      <c r="F1071" s="39">
        <v>64</v>
      </c>
      <c r="G1071" s="39">
        <v>42</v>
      </c>
      <c r="H1071" s="39" t="s">
        <v>106</v>
      </c>
      <c r="I1071" s="39" t="s">
        <v>40</v>
      </c>
      <c r="J1071" s="18">
        <v>-76257.411999999997</v>
      </c>
      <c r="K1071" s="18">
        <v>21.73</v>
      </c>
      <c r="L1071" s="18">
        <v>898958.78599999996</v>
      </c>
      <c r="M1071" s="18">
        <v>21.73</v>
      </c>
      <c r="N1071" s="39" t="s">
        <v>28</v>
      </c>
      <c r="O1071" s="18">
        <v>3520</v>
      </c>
      <c r="P1071" s="18">
        <v>17</v>
      </c>
      <c r="Q1071" s="18">
        <v>105918134.28399999</v>
      </c>
      <c r="R1071" s="18">
        <v>23.327999999999999</v>
      </c>
      <c r="S1071" s="16">
        <f t="shared" si="99"/>
        <v>105.91813428399999</v>
      </c>
      <c r="T1071" s="16">
        <f t="shared" si="101"/>
        <v>98662.065781152807</v>
      </c>
      <c r="U1071" s="41">
        <f t="shared" si="100"/>
        <v>8480.7432641509422</v>
      </c>
      <c r="V1071" s="18">
        <f t="shared" si="102"/>
        <v>106</v>
      </c>
      <c r="W1071" s="154">
        <f t="shared" si="103"/>
        <v>930.77420548257362</v>
      </c>
    </row>
    <row r="1072" spans="1:23" ht="16" customHeight="1">
      <c r="A1072" s="37"/>
      <c r="B1072" s="38" t="str">
        <f t="shared" si="98"/>
        <v>106-Tc</v>
      </c>
      <c r="C1072" s="39">
        <v>106</v>
      </c>
      <c r="D1072" s="40"/>
      <c r="E1072" s="39">
        <v>20</v>
      </c>
      <c r="F1072" s="39">
        <v>63</v>
      </c>
      <c r="G1072" s="39">
        <v>43</v>
      </c>
      <c r="H1072" s="39" t="s">
        <v>107</v>
      </c>
      <c r="I1072" s="39" t="s">
        <v>40</v>
      </c>
      <c r="J1072" s="18">
        <v>-79777.411999999997</v>
      </c>
      <c r="K1072" s="18">
        <v>13.534000000000001</v>
      </c>
      <c r="L1072" s="18">
        <v>901696.43299999996</v>
      </c>
      <c r="M1072" s="18">
        <v>13.535</v>
      </c>
      <c r="N1072" s="39" t="s">
        <v>28</v>
      </c>
      <c r="O1072" s="18">
        <v>6547</v>
      </c>
      <c r="P1072" s="18">
        <v>11</v>
      </c>
      <c r="Q1072" s="18">
        <v>105914355.40800001</v>
      </c>
      <c r="R1072" s="18">
        <v>14.53</v>
      </c>
      <c r="S1072" s="16">
        <f t="shared" si="99"/>
        <v>105.91435540800001</v>
      </c>
      <c r="T1072" s="16">
        <f t="shared" si="101"/>
        <v>98658.545782287561</v>
      </c>
      <c r="U1072" s="41">
        <f t="shared" si="100"/>
        <v>8506.5701226415094</v>
      </c>
      <c r="V1072" s="18">
        <f t="shared" si="102"/>
        <v>106</v>
      </c>
      <c r="W1072" s="154">
        <f t="shared" si="103"/>
        <v>930.74099794610902</v>
      </c>
    </row>
    <row r="1073" spans="1:23" ht="16" customHeight="1">
      <c r="A1073" s="37"/>
      <c r="B1073" s="38" t="str">
        <f t="shared" si="98"/>
        <v>106-Ru</v>
      </c>
      <c r="C1073" s="39">
        <v>106</v>
      </c>
      <c r="D1073" s="40"/>
      <c r="E1073" s="39">
        <v>18</v>
      </c>
      <c r="F1073" s="39">
        <v>62</v>
      </c>
      <c r="G1073" s="39">
        <v>44</v>
      </c>
      <c r="H1073" s="39" t="s">
        <v>108</v>
      </c>
      <c r="I1073" s="39" t="s">
        <v>40</v>
      </c>
      <c r="J1073" s="18">
        <v>-86324.411999999997</v>
      </c>
      <c r="K1073" s="18">
        <v>7.8849999999999998</v>
      </c>
      <c r="L1073" s="18">
        <v>907461.07900000003</v>
      </c>
      <c r="M1073" s="18">
        <v>7.8860000000000001</v>
      </c>
      <c r="N1073" s="39" t="s">
        <v>28</v>
      </c>
      <c r="O1073" s="18">
        <v>39.4</v>
      </c>
      <c r="P1073" s="18">
        <v>0.21199999999999999</v>
      </c>
      <c r="Q1073" s="18">
        <v>105907326.913</v>
      </c>
      <c r="R1073" s="18">
        <v>8.4649999999999999</v>
      </c>
      <c r="S1073" s="16">
        <f t="shared" si="99"/>
        <v>105.90732691300001</v>
      </c>
      <c r="T1073" s="16">
        <f t="shared" si="101"/>
        <v>98651.998784073134</v>
      </c>
      <c r="U1073" s="41">
        <f t="shared" si="100"/>
        <v>8560.9535754716981</v>
      </c>
      <c r="V1073" s="18">
        <f t="shared" si="102"/>
        <v>106</v>
      </c>
      <c r="W1073" s="154">
        <f t="shared" si="103"/>
        <v>930.67923381201069</v>
      </c>
    </row>
    <row r="1074" spans="1:23" ht="16" customHeight="1">
      <c r="A1074" s="37"/>
      <c r="B1074" s="38" t="str">
        <f t="shared" si="98"/>
        <v>106-Rh</v>
      </c>
      <c r="C1074" s="39">
        <v>106</v>
      </c>
      <c r="D1074" s="40"/>
      <c r="E1074" s="39">
        <v>16</v>
      </c>
      <c r="F1074" s="39">
        <v>61</v>
      </c>
      <c r="G1074" s="39">
        <v>45</v>
      </c>
      <c r="H1074" s="39" t="s">
        <v>109</v>
      </c>
      <c r="I1074" s="39" t="s">
        <v>40</v>
      </c>
      <c r="J1074" s="18">
        <v>-86363.812000000005</v>
      </c>
      <c r="K1074" s="18">
        <v>7.8819999999999997</v>
      </c>
      <c r="L1074" s="18">
        <v>906718.12600000005</v>
      </c>
      <c r="M1074" s="18">
        <v>7.883</v>
      </c>
      <c r="N1074" s="39" t="s">
        <v>28</v>
      </c>
      <c r="O1074" s="18">
        <v>3541.1</v>
      </c>
      <c r="P1074" s="18">
        <v>6.3250000000000002</v>
      </c>
      <c r="Q1074" s="18">
        <v>105907284.61499999</v>
      </c>
      <c r="R1074" s="18">
        <v>8.4619999999999997</v>
      </c>
      <c r="S1074" s="16">
        <f t="shared" si="99"/>
        <v>105.90728461499999</v>
      </c>
      <c r="T1074" s="16">
        <f t="shared" si="101"/>
        <v>98651.959383756199</v>
      </c>
      <c r="U1074" s="41">
        <f t="shared" si="100"/>
        <v>8553.944584905661</v>
      </c>
      <c r="V1074" s="18">
        <f t="shared" si="102"/>
        <v>106</v>
      </c>
      <c r="W1074" s="154">
        <f t="shared" si="103"/>
        <v>930.67886211090752</v>
      </c>
    </row>
    <row r="1075" spans="1:23" ht="16" customHeight="1">
      <c r="A1075" s="37"/>
      <c r="B1075" s="38" t="str">
        <f t="shared" si="98"/>
        <v>106-Pd</v>
      </c>
      <c r="C1075" s="39">
        <v>106</v>
      </c>
      <c r="D1075" s="40"/>
      <c r="E1075" s="39">
        <v>14</v>
      </c>
      <c r="F1075" s="39">
        <v>60</v>
      </c>
      <c r="G1075" s="39">
        <v>46</v>
      </c>
      <c r="H1075" s="39" t="s">
        <v>110</v>
      </c>
      <c r="I1075" s="40"/>
      <c r="J1075" s="18">
        <v>-89904.911999999997</v>
      </c>
      <c r="K1075" s="18">
        <v>4.7039999999999997</v>
      </c>
      <c r="L1075" s="18">
        <v>909476.87300000002</v>
      </c>
      <c r="M1075" s="18">
        <v>4.7060000000000004</v>
      </c>
      <c r="N1075" s="39" t="s">
        <v>28</v>
      </c>
      <c r="O1075" s="18">
        <v>-2965.2649999999999</v>
      </c>
      <c r="P1075" s="18">
        <v>2.8450000000000002</v>
      </c>
      <c r="Q1075" s="18">
        <v>105903483.087</v>
      </c>
      <c r="R1075" s="18">
        <v>5.05</v>
      </c>
      <c r="S1075" s="16">
        <f t="shared" si="99"/>
        <v>105.903483087</v>
      </c>
      <c r="T1075" s="16">
        <f t="shared" si="101"/>
        <v>98648.418284697575</v>
      </c>
      <c r="U1075" s="41">
        <f t="shared" si="100"/>
        <v>8579.9704999999994</v>
      </c>
      <c r="V1075" s="18">
        <f t="shared" si="102"/>
        <v>106</v>
      </c>
      <c r="W1075" s="154">
        <f t="shared" si="103"/>
        <v>930.64545551601486</v>
      </c>
    </row>
    <row r="1076" spans="1:23" ht="16" customHeight="1">
      <c r="A1076" s="37"/>
      <c r="B1076" s="38" t="str">
        <f t="shared" si="98"/>
        <v>106-Ag</v>
      </c>
      <c r="C1076" s="39">
        <v>106</v>
      </c>
      <c r="D1076" s="40"/>
      <c r="E1076" s="39">
        <v>12</v>
      </c>
      <c r="F1076" s="39">
        <v>59</v>
      </c>
      <c r="G1076" s="39">
        <v>47</v>
      </c>
      <c r="H1076" s="39" t="s">
        <v>111</v>
      </c>
      <c r="I1076" s="40"/>
      <c r="J1076" s="18">
        <v>-86939.646999999997</v>
      </c>
      <c r="K1076" s="18">
        <v>5.2990000000000004</v>
      </c>
      <c r="L1076" s="18">
        <v>905729.25399999996</v>
      </c>
      <c r="M1076" s="18">
        <v>5.3010000000000002</v>
      </c>
      <c r="N1076" s="39" t="s">
        <v>28</v>
      </c>
      <c r="O1076" s="18">
        <v>194.14500000000001</v>
      </c>
      <c r="P1076" s="18">
        <v>7.9139999999999997</v>
      </c>
      <c r="Q1076" s="18">
        <v>105906666.43099999</v>
      </c>
      <c r="R1076" s="18">
        <v>5.6890000000000001</v>
      </c>
      <c r="S1076" s="16">
        <f t="shared" si="99"/>
        <v>105.90666643099999</v>
      </c>
      <c r="T1076" s="16">
        <f t="shared" si="101"/>
        <v>98651.3835493074</v>
      </c>
      <c r="U1076" s="41">
        <f t="shared" si="100"/>
        <v>8544.6156037735836</v>
      </c>
      <c r="V1076" s="18">
        <f t="shared" si="102"/>
        <v>106</v>
      </c>
      <c r="W1076" s="154">
        <f t="shared" si="103"/>
        <v>930.67342971044718</v>
      </c>
    </row>
    <row r="1077" spans="1:23" ht="16" customHeight="1">
      <c r="A1077" s="37"/>
      <c r="B1077" s="38" t="str">
        <f t="shared" si="98"/>
        <v>106-Cd</v>
      </c>
      <c r="C1077" s="39">
        <v>106</v>
      </c>
      <c r="D1077" s="40"/>
      <c r="E1077" s="39">
        <v>10</v>
      </c>
      <c r="F1077" s="39">
        <v>58</v>
      </c>
      <c r="G1077" s="39">
        <v>48</v>
      </c>
      <c r="H1077" s="39" t="s">
        <v>112</v>
      </c>
      <c r="I1077" s="40"/>
      <c r="J1077" s="18">
        <v>-87133.792000000001</v>
      </c>
      <c r="K1077" s="18">
        <v>6.01</v>
      </c>
      <c r="L1077" s="18">
        <v>905141.04599999997</v>
      </c>
      <c r="M1077" s="18">
        <v>6.0110000000000001</v>
      </c>
      <c r="N1077" s="39" t="s">
        <v>28</v>
      </c>
      <c r="O1077" s="18">
        <v>-6523.3689999999997</v>
      </c>
      <c r="P1077" s="18">
        <v>12.147</v>
      </c>
      <c r="Q1077" s="18">
        <v>105906458.007</v>
      </c>
      <c r="R1077" s="18">
        <v>6.452</v>
      </c>
      <c r="S1077" s="16">
        <f t="shared" si="99"/>
        <v>105.906458007</v>
      </c>
      <c r="T1077" s="16">
        <f t="shared" si="101"/>
        <v>98651.189403682234</v>
      </c>
      <c r="U1077" s="41">
        <f t="shared" si="100"/>
        <v>8539.0664716981137</v>
      </c>
      <c r="V1077" s="18">
        <f t="shared" si="102"/>
        <v>106</v>
      </c>
      <c r="W1077" s="154">
        <f t="shared" si="103"/>
        <v>930.67159814794559</v>
      </c>
    </row>
    <row r="1078" spans="1:23" ht="16" customHeight="1">
      <c r="A1078" s="37"/>
      <c r="B1078" s="38" t="str">
        <f t="shared" si="98"/>
        <v>106-In</v>
      </c>
      <c r="C1078" s="39">
        <v>106</v>
      </c>
      <c r="D1078" s="40"/>
      <c r="E1078" s="39">
        <v>8</v>
      </c>
      <c r="F1078" s="39">
        <v>57</v>
      </c>
      <c r="G1078" s="39">
        <v>49</v>
      </c>
      <c r="H1078" s="39" t="s">
        <v>113</v>
      </c>
      <c r="I1078" s="40"/>
      <c r="J1078" s="18">
        <v>-80610.422000000006</v>
      </c>
      <c r="K1078" s="18">
        <v>13.539</v>
      </c>
      <c r="L1078" s="18">
        <v>897835.32299999997</v>
      </c>
      <c r="M1078" s="18">
        <v>13.54</v>
      </c>
      <c r="N1078" s="39" t="s">
        <v>28</v>
      </c>
      <c r="O1078" s="18">
        <v>-3185.0920000000001</v>
      </c>
      <c r="P1078" s="18">
        <v>49.170999999999999</v>
      </c>
      <c r="Q1078" s="18">
        <v>105913461.134</v>
      </c>
      <c r="R1078" s="18">
        <v>14.535</v>
      </c>
      <c r="S1078" s="16">
        <f t="shared" si="99"/>
        <v>105.913461134</v>
      </c>
      <c r="T1078" s="16">
        <f t="shared" si="101"/>
        <v>98657.71277176663</v>
      </c>
      <c r="U1078" s="41">
        <f t="shared" si="100"/>
        <v>8470.1445566037728</v>
      </c>
      <c r="V1078" s="18">
        <f t="shared" si="102"/>
        <v>106</v>
      </c>
      <c r="W1078" s="154">
        <f t="shared" si="103"/>
        <v>930.73313935628892</v>
      </c>
    </row>
    <row r="1079" spans="1:23" ht="16" customHeight="1">
      <c r="A1079" s="37"/>
      <c r="B1079" s="38" t="str">
        <f t="shared" si="98"/>
        <v>106-Sn</v>
      </c>
      <c r="C1079" s="39">
        <v>106</v>
      </c>
      <c r="D1079" s="40"/>
      <c r="E1079" s="39">
        <v>6</v>
      </c>
      <c r="F1079" s="39">
        <v>56</v>
      </c>
      <c r="G1079" s="39">
        <v>50</v>
      </c>
      <c r="H1079" s="39" t="s">
        <v>114</v>
      </c>
      <c r="I1079" s="40"/>
      <c r="J1079" s="18">
        <v>-77425.33</v>
      </c>
      <c r="K1079" s="18">
        <v>50.686999999999998</v>
      </c>
      <c r="L1079" s="18">
        <v>893867.87699999998</v>
      </c>
      <c r="M1079" s="18">
        <v>50.686999999999998</v>
      </c>
      <c r="N1079" s="39" t="s">
        <v>28</v>
      </c>
      <c r="O1079" s="18">
        <v>-11068</v>
      </c>
      <c r="P1079" s="18">
        <v>317</v>
      </c>
      <c r="Q1079" s="18">
        <v>105916880.472</v>
      </c>
      <c r="R1079" s="18">
        <v>54.414999999999999</v>
      </c>
      <c r="S1079" s="16">
        <f t="shared" si="99"/>
        <v>105.916880472</v>
      </c>
      <c r="T1079" s="16">
        <f t="shared" si="101"/>
        <v>98660.89786328061</v>
      </c>
      <c r="U1079" s="41">
        <f t="shared" si="100"/>
        <v>8432.7158207547163</v>
      </c>
      <c r="V1079" s="18">
        <f t="shared" si="102"/>
        <v>106</v>
      </c>
      <c r="W1079" s="154">
        <f t="shared" si="103"/>
        <v>930.76318738943974</v>
      </c>
    </row>
    <row r="1080" spans="1:23" ht="16" customHeight="1">
      <c r="A1080" s="37"/>
      <c r="B1080" s="38" t="str">
        <f t="shared" si="98"/>
        <v>106-Sb</v>
      </c>
      <c r="C1080" s="39">
        <v>106</v>
      </c>
      <c r="D1080" s="40"/>
      <c r="E1080" s="39">
        <v>4</v>
      </c>
      <c r="F1080" s="39">
        <v>55</v>
      </c>
      <c r="G1080" s="39">
        <v>51</v>
      </c>
      <c r="H1080" s="39" t="s">
        <v>115</v>
      </c>
      <c r="I1080" s="39" t="s">
        <v>82</v>
      </c>
      <c r="J1080" s="18">
        <v>-66357</v>
      </c>
      <c r="K1080" s="18">
        <v>313</v>
      </c>
      <c r="L1080" s="18">
        <v>882017</v>
      </c>
      <c r="M1080" s="18">
        <v>313</v>
      </c>
      <c r="N1080" s="39" t="s">
        <v>28</v>
      </c>
      <c r="O1080" s="18">
        <v>-8327</v>
      </c>
      <c r="P1080" s="18">
        <v>508</v>
      </c>
      <c r="Q1080" s="18">
        <v>105928763</v>
      </c>
      <c r="R1080" s="18">
        <v>336</v>
      </c>
      <c r="S1080" s="16">
        <f t="shared" si="99"/>
        <v>105.928763</v>
      </c>
      <c r="T1080" s="16">
        <f t="shared" si="101"/>
        <v>98671.966362240753</v>
      </c>
      <c r="U1080" s="41">
        <f t="shared" si="100"/>
        <v>8320.9150943396235</v>
      </c>
      <c r="V1080" s="18">
        <f t="shared" si="102"/>
        <v>106</v>
      </c>
      <c r="W1080" s="154">
        <f t="shared" si="103"/>
        <v>930.86760719095048</v>
      </c>
    </row>
    <row r="1081" spans="1:23" ht="16" customHeight="1">
      <c r="A1081" s="37"/>
      <c r="B1081" s="38" t="str">
        <f t="shared" si="98"/>
        <v>106-Te</v>
      </c>
      <c r="C1081" s="39">
        <v>106</v>
      </c>
      <c r="D1081" s="40"/>
      <c r="E1081" s="39">
        <v>2</v>
      </c>
      <c r="F1081" s="39">
        <v>54</v>
      </c>
      <c r="G1081" s="39">
        <v>52</v>
      </c>
      <c r="H1081" s="39" t="s">
        <v>116</v>
      </c>
      <c r="I1081" s="39" t="s">
        <v>83</v>
      </c>
      <c r="J1081" s="18">
        <v>-58030</v>
      </c>
      <c r="K1081" s="18">
        <v>401</v>
      </c>
      <c r="L1081" s="18">
        <v>872908</v>
      </c>
      <c r="M1081" s="18">
        <v>401</v>
      </c>
      <c r="N1081" s="39" t="s">
        <v>28</v>
      </c>
      <c r="O1081" s="18" t="s">
        <v>30</v>
      </c>
      <c r="P1081" s="42"/>
      <c r="Q1081" s="18">
        <v>105937702</v>
      </c>
      <c r="R1081" s="18">
        <v>430</v>
      </c>
      <c r="S1081" s="16">
        <f t="shared" si="99"/>
        <v>105.937702</v>
      </c>
      <c r="T1081" s="16">
        <f t="shared" si="101"/>
        <v>98680.292983663792</v>
      </c>
      <c r="U1081" s="41">
        <f t="shared" si="100"/>
        <v>8234.9811320754725</v>
      </c>
      <c r="V1081" s="18">
        <f t="shared" si="102"/>
        <v>106</v>
      </c>
      <c r="W1081" s="154">
        <f t="shared" si="103"/>
        <v>930.94616022324328</v>
      </c>
    </row>
    <row r="1082" spans="1:23" ht="16" customHeight="1">
      <c r="A1082" s="37"/>
      <c r="B1082" s="38" t="str">
        <f t="shared" si="98"/>
        <v>107-Zr</v>
      </c>
      <c r="C1082" s="39">
        <v>107</v>
      </c>
      <c r="D1082" s="39">
        <v>0</v>
      </c>
      <c r="E1082" s="39">
        <v>27</v>
      </c>
      <c r="F1082" s="39">
        <v>67</v>
      </c>
      <c r="G1082" s="39">
        <v>40</v>
      </c>
      <c r="H1082" s="39" t="s">
        <v>104</v>
      </c>
      <c r="I1082" s="39" t="s">
        <v>37</v>
      </c>
      <c r="J1082" s="18">
        <v>-55089</v>
      </c>
      <c r="K1082" s="18">
        <v>596</v>
      </c>
      <c r="L1082" s="18">
        <v>887426</v>
      </c>
      <c r="M1082" s="18">
        <v>596</v>
      </c>
      <c r="N1082" s="39" t="s">
        <v>28</v>
      </c>
      <c r="O1082" s="18">
        <v>9827</v>
      </c>
      <c r="P1082" s="18">
        <v>718</v>
      </c>
      <c r="Q1082" s="18">
        <v>106940860</v>
      </c>
      <c r="R1082" s="18">
        <v>640</v>
      </c>
      <c r="S1082" s="16">
        <f t="shared" si="99"/>
        <v>106.94086</v>
      </c>
      <c r="T1082" s="16">
        <f t="shared" si="101"/>
        <v>99614.728255337948</v>
      </c>
      <c r="U1082" s="41">
        <f t="shared" si="100"/>
        <v>8293.7009345794395</v>
      </c>
      <c r="V1082" s="18">
        <f t="shared" si="102"/>
        <v>107</v>
      </c>
      <c r="W1082" s="154">
        <f t="shared" si="103"/>
        <v>930.97876874147619</v>
      </c>
    </row>
    <row r="1083" spans="1:23" ht="16" customHeight="1">
      <c r="A1083" s="37"/>
      <c r="B1083" s="38" t="str">
        <f t="shared" si="98"/>
        <v>107-Nb</v>
      </c>
      <c r="C1083" s="39">
        <v>107</v>
      </c>
      <c r="D1083" s="40"/>
      <c r="E1083" s="39">
        <v>25</v>
      </c>
      <c r="F1083" s="39">
        <v>66</v>
      </c>
      <c r="G1083" s="39">
        <v>41</v>
      </c>
      <c r="H1083" s="39" t="s">
        <v>105</v>
      </c>
      <c r="I1083" s="39" t="s">
        <v>37</v>
      </c>
      <c r="J1083" s="18">
        <v>-64916</v>
      </c>
      <c r="K1083" s="18">
        <v>401</v>
      </c>
      <c r="L1083" s="18">
        <v>896471</v>
      </c>
      <c r="M1083" s="18">
        <v>401</v>
      </c>
      <c r="N1083" s="39" t="s">
        <v>28</v>
      </c>
      <c r="O1083" s="18">
        <v>8025</v>
      </c>
      <c r="P1083" s="18">
        <v>432</v>
      </c>
      <c r="Q1083" s="18">
        <v>106930310</v>
      </c>
      <c r="R1083" s="18">
        <v>430</v>
      </c>
      <c r="S1083" s="16">
        <f t="shared" si="99"/>
        <v>106.93031000000001</v>
      </c>
      <c r="T1083" s="16">
        <f t="shared" si="101"/>
        <v>99604.900997701407</v>
      </c>
      <c r="U1083" s="41">
        <f t="shared" si="100"/>
        <v>8378.2336448598126</v>
      </c>
      <c r="V1083" s="18">
        <f t="shared" si="102"/>
        <v>107</v>
      </c>
      <c r="W1083" s="154">
        <f t="shared" si="103"/>
        <v>930.88692521216262</v>
      </c>
    </row>
    <row r="1084" spans="1:23" ht="16" customHeight="1">
      <c r="A1084" s="37"/>
      <c r="B1084" s="38" t="str">
        <f t="shared" si="98"/>
        <v>107-Mo</v>
      </c>
      <c r="C1084" s="39">
        <v>107</v>
      </c>
      <c r="D1084" s="40"/>
      <c r="E1084" s="39">
        <v>23</v>
      </c>
      <c r="F1084" s="39">
        <v>65</v>
      </c>
      <c r="G1084" s="39">
        <v>42</v>
      </c>
      <c r="H1084" s="39" t="s">
        <v>106</v>
      </c>
      <c r="I1084" s="39" t="s">
        <v>40</v>
      </c>
      <c r="J1084" s="18">
        <v>-72940.884000000005</v>
      </c>
      <c r="K1084" s="18">
        <v>161.631</v>
      </c>
      <c r="L1084" s="18">
        <v>903713.58100000001</v>
      </c>
      <c r="M1084" s="18">
        <v>161.63200000000001</v>
      </c>
      <c r="N1084" s="39" t="s">
        <v>28</v>
      </c>
      <c r="O1084" s="18">
        <v>6160</v>
      </c>
      <c r="P1084" s="18">
        <v>60</v>
      </c>
      <c r="Q1084" s="18">
        <v>106921694.72400001</v>
      </c>
      <c r="R1084" s="18">
        <v>173.51900000000001</v>
      </c>
      <c r="S1084" s="16">
        <f t="shared" si="99"/>
        <v>106.92169472400001</v>
      </c>
      <c r="T1084" s="16">
        <f t="shared" si="101"/>
        <v>99596.875923117332</v>
      </c>
      <c r="U1084" s="41">
        <f t="shared" si="100"/>
        <v>8445.9213177570091</v>
      </c>
      <c r="V1084" s="18">
        <f t="shared" si="102"/>
        <v>107</v>
      </c>
      <c r="W1084" s="154">
        <f t="shared" si="103"/>
        <v>930.81192451511527</v>
      </c>
    </row>
    <row r="1085" spans="1:23" ht="16" customHeight="1">
      <c r="A1085" s="37"/>
      <c r="B1085" s="38" t="str">
        <f t="shared" si="98"/>
        <v>107-Tc</v>
      </c>
      <c r="C1085" s="39">
        <v>107</v>
      </c>
      <c r="D1085" s="40"/>
      <c r="E1085" s="39">
        <v>21</v>
      </c>
      <c r="F1085" s="39">
        <v>64</v>
      </c>
      <c r="G1085" s="39">
        <v>43</v>
      </c>
      <c r="H1085" s="39" t="s">
        <v>107</v>
      </c>
      <c r="I1085" s="39" t="s">
        <v>40</v>
      </c>
      <c r="J1085" s="18">
        <v>-79100.884000000005</v>
      </c>
      <c r="K1085" s="18">
        <v>150.08199999999999</v>
      </c>
      <c r="L1085" s="18">
        <v>909091.228</v>
      </c>
      <c r="M1085" s="18">
        <v>150.083</v>
      </c>
      <c r="N1085" s="39" t="s">
        <v>28</v>
      </c>
      <c r="O1085" s="18">
        <v>4820</v>
      </c>
      <c r="P1085" s="18">
        <v>85</v>
      </c>
      <c r="Q1085" s="18">
        <v>106915081.691</v>
      </c>
      <c r="R1085" s="18">
        <v>161.12</v>
      </c>
      <c r="S1085" s="16">
        <f t="shared" si="99"/>
        <v>106.915081691</v>
      </c>
      <c r="T1085" s="16">
        <f t="shared" si="101"/>
        <v>99590.715925103112</v>
      </c>
      <c r="U1085" s="41">
        <f t="shared" si="100"/>
        <v>8496.1797009345792</v>
      </c>
      <c r="V1085" s="18">
        <f t="shared" si="102"/>
        <v>107</v>
      </c>
      <c r="W1085" s="154">
        <f t="shared" si="103"/>
        <v>930.75435444021605</v>
      </c>
    </row>
    <row r="1086" spans="1:23" ht="16" customHeight="1">
      <c r="A1086" s="37"/>
      <c r="B1086" s="38" t="str">
        <f t="shared" si="98"/>
        <v>107-Ru</v>
      </c>
      <c r="C1086" s="39">
        <v>107</v>
      </c>
      <c r="D1086" s="40"/>
      <c r="E1086" s="39">
        <v>19</v>
      </c>
      <c r="F1086" s="39">
        <v>63</v>
      </c>
      <c r="G1086" s="39">
        <v>44</v>
      </c>
      <c r="H1086" s="39" t="s">
        <v>108</v>
      </c>
      <c r="I1086" s="39" t="s">
        <v>40</v>
      </c>
      <c r="J1086" s="18">
        <v>-83920.884000000005</v>
      </c>
      <c r="K1086" s="18">
        <v>123.69199999999999</v>
      </c>
      <c r="L1086" s="18">
        <v>913128.87399999995</v>
      </c>
      <c r="M1086" s="18">
        <v>123.69199999999999</v>
      </c>
      <c r="N1086" s="39" t="s">
        <v>28</v>
      </c>
      <c r="O1086" s="18">
        <v>2940.4160000000002</v>
      </c>
      <c r="P1086" s="18">
        <v>123.10899999999999</v>
      </c>
      <c r="Q1086" s="18">
        <v>106909907.207</v>
      </c>
      <c r="R1086" s="18">
        <v>132.78899999999999</v>
      </c>
      <c r="S1086" s="16">
        <f t="shared" si="99"/>
        <v>106.909907207</v>
      </c>
      <c r="T1086" s="16">
        <f t="shared" si="101"/>
        <v>99585.895926297031</v>
      </c>
      <c r="U1086" s="41">
        <f t="shared" si="100"/>
        <v>8533.9147102803727</v>
      </c>
      <c r="V1086" s="18">
        <f t="shared" si="102"/>
        <v>107</v>
      </c>
      <c r="W1086" s="154">
        <f t="shared" si="103"/>
        <v>930.70930772240217</v>
      </c>
    </row>
    <row r="1087" spans="1:23" ht="16" customHeight="1">
      <c r="A1087" s="37"/>
      <c r="B1087" s="38" t="str">
        <f t="shared" si="98"/>
        <v>107-Rh</v>
      </c>
      <c r="C1087" s="39">
        <v>107</v>
      </c>
      <c r="D1087" s="40"/>
      <c r="E1087" s="39">
        <v>17</v>
      </c>
      <c r="F1087" s="39">
        <v>62</v>
      </c>
      <c r="G1087" s="39">
        <v>45</v>
      </c>
      <c r="H1087" s="39" t="s">
        <v>109</v>
      </c>
      <c r="I1087" s="40"/>
      <c r="J1087" s="18">
        <v>-86861.3</v>
      </c>
      <c r="K1087" s="18">
        <v>11.992000000000001</v>
      </c>
      <c r="L1087" s="18">
        <v>915286.93700000003</v>
      </c>
      <c r="M1087" s="18">
        <v>11.993</v>
      </c>
      <c r="N1087" s="39" t="s">
        <v>28</v>
      </c>
      <c r="O1087" s="18">
        <v>1510.9639999999999</v>
      </c>
      <c r="P1087" s="18">
        <v>13.19</v>
      </c>
      <c r="Q1087" s="18">
        <v>106906750.54000001</v>
      </c>
      <c r="R1087" s="18">
        <v>12.874000000000001</v>
      </c>
      <c r="S1087" s="16">
        <f t="shared" si="99"/>
        <v>106.90675054</v>
      </c>
      <c r="T1087" s="16">
        <f t="shared" si="101"/>
        <v>99582.955511142369</v>
      </c>
      <c r="U1087" s="41">
        <f t="shared" si="100"/>
        <v>8554.0835233644866</v>
      </c>
      <c r="V1087" s="18">
        <f t="shared" si="102"/>
        <v>107</v>
      </c>
      <c r="W1087" s="154">
        <f t="shared" si="103"/>
        <v>930.68182720693801</v>
      </c>
    </row>
    <row r="1088" spans="1:23" ht="16" customHeight="1">
      <c r="A1088" s="37"/>
      <c r="B1088" s="38" t="str">
        <f t="shared" si="98"/>
        <v>107-Pd</v>
      </c>
      <c r="C1088" s="39">
        <v>107</v>
      </c>
      <c r="D1088" s="40"/>
      <c r="E1088" s="39">
        <v>15</v>
      </c>
      <c r="F1088" s="39">
        <v>61</v>
      </c>
      <c r="G1088" s="39">
        <v>46</v>
      </c>
      <c r="H1088" s="39" t="s">
        <v>110</v>
      </c>
      <c r="I1088" s="40"/>
      <c r="J1088" s="18">
        <v>-88372.263999999996</v>
      </c>
      <c r="K1088" s="18">
        <v>6.298</v>
      </c>
      <c r="L1088" s="18">
        <v>916015.54799999995</v>
      </c>
      <c r="M1088" s="18">
        <v>6.2990000000000004</v>
      </c>
      <c r="N1088" s="39" t="s">
        <v>28</v>
      </c>
      <c r="O1088" s="18">
        <v>33.005000000000003</v>
      </c>
      <c r="P1088" s="18">
        <v>2.992</v>
      </c>
      <c r="Q1088" s="18">
        <v>106905128.45299999</v>
      </c>
      <c r="R1088" s="18">
        <v>6.7610000000000001</v>
      </c>
      <c r="S1088" s="16">
        <f t="shared" si="99"/>
        <v>106.90512845299999</v>
      </c>
      <c r="T1088" s="16">
        <f t="shared" si="101"/>
        <v>99581.444547459134</v>
      </c>
      <c r="U1088" s="41">
        <f t="shared" si="100"/>
        <v>8560.8929719626158</v>
      </c>
      <c r="V1088" s="18">
        <f t="shared" si="102"/>
        <v>107</v>
      </c>
      <c r="W1088" s="154">
        <f t="shared" si="103"/>
        <v>930.66770605101999</v>
      </c>
    </row>
    <row r="1089" spans="1:23" ht="16" customHeight="1">
      <c r="A1089" s="37"/>
      <c r="B1089" s="38" t="str">
        <f t="shared" si="98"/>
        <v>107-Ag</v>
      </c>
      <c r="C1089" s="39">
        <v>107</v>
      </c>
      <c r="D1089" s="40"/>
      <c r="E1089" s="39">
        <v>13</v>
      </c>
      <c r="F1089" s="39">
        <v>60</v>
      </c>
      <c r="G1089" s="39">
        <v>47</v>
      </c>
      <c r="H1089" s="39" t="s">
        <v>111</v>
      </c>
      <c r="I1089" s="40"/>
      <c r="J1089" s="18">
        <v>-88405.269</v>
      </c>
      <c r="K1089" s="18">
        <v>5.569</v>
      </c>
      <c r="L1089" s="18">
        <v>915266.2</v>
      </c>
      <c r="M1089" s="18">
        <v>5.57</v>
      </c>
      <c r="N1089" s="39" t="s">
        <v>28</v>
      </c>
      <c r="O1089" s="18">
        <v>-1417</v>
      </c>
      <c r="P1089" s="18">
        <v>4</v>
      </c>
      <c r="Q1089" s="18">
        <v>106905093.02</v>
      </c>
      <c r="R1089" s="18">
        <v>5.9779999999999998</v>
      </c>
      <c r="S1089" s="16">
        <f t="shared" si="99"/>
        <v>106.90509302</v>
      </c>
      <c r="T1089" s="16">
        <f t="shared" si="101"/>
        <v>99581.411541845882</v>
      </c>
      <c r="U1089" s="41">
        <f t="shared" si="100"/>
        <v>8553.8897196261678</v>
      </c>
      <c r="V1089" s="18">
        <f t="shared" si="102"/>
        <v>107</v>
      </c>
      <c r="W1089" s="154">
        <f t="shared" si="103"/>
        <v>930.66739758734468</v>
      </c>
    </row>
    <row r="1090" spans="1:23" ht="16" customHeight="1">
      <c r="A1090" s="37"/>
      <c r="B1090" s="38" t="str">
        <f t="shared" si="98"/>
        <v>107-Cd</v>
      </c>
      <c r="C1090" s="39">
        <v>107</v>
      </c>
      <c r="D1090" s="40"/>
      <c r="E1090" s="39">
        <v>11</v>
      </c>
      <c r="F1090" s="39">
        <v>59</v>
      </c>
      <c r="G1090" s="39">
        <v>48</v>
      </c>
      <c r="H1090" s="39" t="s">
        <v>112</v>
      </c>
      <c r="I1090" s="39" t="s">
        <v>39</v>
      </c>
      <c r="J1090" s="18">
        <v>-86988.269</v>
      </c>
      <c r="K1090" s="18">
        <v>6.8559999999999999</v>
      </c>
      <c r="L1090" s="18">
        <v>913066.84600000002</v>
      </c>
      <c r="M1090" s="18">
        <v>6.8579999999999997</v>
      </c>
      <c r="N1090" s="39" t="s">
        <v>28</v>
      </c>
      <c r="O1090" s="18">
        <v>-3426</v>
      </c>
      <c r="P1090" s="18">
        <v>11</v>
      </c>
      <c r="Q1090" s="18">
        <v>106906614.23199999</v>
      </c>
      <c r="R1090" s="18">
        <v>7.3609999999999998</v>
      </c>
      <c r="S1090" s="16">
        <f t="shared" si="99"/>
        <v>106.906614232</v>
      </c>
      <c r="T1090" s="16">
        <f t="shared" si="101"/>
        <v>99582.828541110706</v>
      </c>
      <c r="U1090" s="41">
        <f t="shared" si="100"/>
        <v>8533.3350093457939</v>
      </c>
      <c r="V1090" s="18">
        <f t="shared" si="102"/>
        <v>107</v>
      </c>
      <c r="W1090" s="154">
        <f t="shared" si="103"/>
        <v>930.68064057112815</v>
      </c>
    </row>
    <row r="1091" spans="1:23" ht="16" customHeight="1">
      <c r="A1091" s="37"/>
      <c r="B1091" s="38" t="str">
        <f t="shared" si="98"/>
        <v>107-In</v>
      </c>
      <c r="C1091" s="39">
        <v>107</v>
      </c>
      <c r="D1091" s="40"/>
      <c r="E1091" s="39">
        <v>9</v>
      </c>
      <c r="F1091" s="39">
        <v>58</v>
      </c>
      <c r="G1091" s="39">
        <v>49</v>
      </c>
      <c r="H1091" s="39" t="s">
        <v>113</v>
      </c>
      <c r="I1091" s="39" t="s">
        <v>39</v>
      </c>
      <c r="J1091" s="18">
        <v>-83562.269</v>
      </c>
      <c r="K1091" s="18">
        <v>12.962</v>
      </c>
      <c r="L1091" s="18">
        <v>908858.49300000002</v>
      </c>
      <c r="M1091" s="18">
        <v>12.962999999999999</v>
      </c>
      <c r="N1091" s="39" t="s">
        <v>28</v>
      </c>
      <c r="O1091" s="18">
        <v>-5006.32</v>
      </c>
      <c r="P1091" s="18">
        <v>87.62</v>
      </c>
      <c r="Q1091" s="18">
        <v>106910292.19499999</v>
      </c>
      <c r="R1091" s="18">
        <v>13.914999999999999</v>
      </c>
      <c r="S1091" s="16">
        <f t="shared" si="99"/>
        <v>106.910292195</v>
      </c>
      <c r="T1091" s="16">
        <f t="shared" si="101"/>
        <v>99586.254540160822</v>
      </c>
      <c r="U1091" s="41">
        <f t="shared" si="100"/>
        <v>8494.004607476636</v>
      </c>
      <c r="V1091" s="18">
        <f t="shared" si="102"/>
        <v>107</v>
      </c>
      <c r="W1091" s="154">
        <f t="shared" si="103"/>
        <v>930.71265925383943</v>
      </c>
    </row>
    <row r="1092" spans="1:23" ht="16" customHeight="1">
      <c r="A1092" s="37"/>
      <c r="B1092" s="38" t="str">
        <f t="shared" si="98"/>
        <v>107-Sn</v>
      </c>
      <c r="C1092" s="39">
        <v>107</v>
      </c>
      <c r="D1092" s="40"/>
      <c r="E1092" s="39">
        <v>7</v>
      </c>
      <c r="F1092" s="39">
        <v>57</v>
      </c>
      <c r="G1092" s="39">
        <v>50</v>
      </c>
      <c r="H1092" s="39" t="s">
        <v>114</v>
      </c>
      <c r="I1092" s="40"/>
      <c r="J1092" s="18">
        <v>-78555.948999999993</v>
      </c>
      <c r="K1092" s="18">
        <v>86.665999999999997</v>
      </c>
      <c r="L1092" s="18">
        <v>903069.81900000002</v>
      </c>
      <c r="M1092" s="18">
        <v>86.665999999999997</v>
      </c>
      <c r="N1092" s="39" t="s">
        <v>28</v>
      </c>
      <c r="O1092" s="18">
        <v>-7902</v>
      </c>
      <c r="P1092" s="18">
        <v>310</v>
      </c>
      <c r="Q1092" s="18">
        <v>106915666.70200001</v>
      </c>
      <c r="R1092" s="18">
        <v>93.04</v>
      </c>
      <c r="S1092" s="16">
        <f t="shared" si="99"/>
        <v>106.91566670200001</v>
      </c>
      <c r="T1092" s="16">
        <f t="shared" si="101"/>
        <v>99591.260859114234</v>
      </c>
      <c r="U1092" s="41">
        <f t="shared" si="100"/>
        <v>8439.9048504672901</v>
      </c>
      <c r="V1092" s="18">
        <f t="shared" si="102"/>
        <v>107</v>
      </c>
      <c r="W1092" s="154">
        <f t="shared" si="103"/>
        <v>930.75944728144145</v>
      </c>
    </row>
    <row r="1093" spans="1:23" ht="16" customHeight="1">
      <c r="A1093" s="37"/>
      <c r="B1093" s="38" t="str">
        <f t="shared" si="98"/>
        <v>107-Sb</v>
      </c>
      <c r="C1093" s="39">
        <v>107</v>
      </c>
      <c r="D1093" s="40"/>
      <c r="E1093" s="39">
        <v>5</v>
      </c>
      <c r="F1093" s="39">
        <v>56</v>
      </c>
      <c r="G1093" s="39">
        <v>51</v>
      </c>
      <c r="H1093" s="39" t="s">
        <v>115</v>
      </c>
      <c r="I1093" s="39" t="s">
        <v>37</v>
      </c>
      <c r="J1093" s="18">
        <v>-70654</v>
      </c>
      <c r="K1093" s="18">
        <v>298</v>
      </c>
      <c r="L1093" s="18">
        <v>894385</v>
      </c>
      <c r="M1093" s="18">
        <v>298</v>
      </c>
      <c r="N1093" s="39" t="s">
        <v>28</v>
      </c>
      <c r="O1093" s="18">
        <v>-10141</v>
      </c>
      <c r="P1093" s="18">
        <v>422</v>
      </c>
      <c r="Q1093" s="18">
        <v>106924150</v>
      </c>
      <c r="R1093" s="18">
        <v>320</v>
      </c>
      <c r="S1093" s="16">
        <f t="shared" si="99"/>
        <v>106.92415</v>
      </c>
      <c r="T1093" s="16">
        <f t="shared" si="101"/>
        <v>99599.162997034</v>
      </c>
      <c r="U1093" s="41">
        <f t="shared" si="100"/>
        <v>8358.73831775701</v>
      </c>
      <c r="V1093" s="18">
        <f t="shared" si="102"/>
        <v>107</v>
      </c>
      <c r="W1093" s="154">
        <f t="shared" si="103"/>
        <v>930.83329903770095</v>
      </c>
    </row>
    <row r="1094" spans="1:23" ht="16" customHeight="1">
      <c r="A1094" s="37"/>
      <c r="B1094" s="38" t="str">
        <f t="shared" si="98"/>
        <v>107-Te</v>
      </c>
      <c r="C1094" s="39">
        <v>107</v>
      </c>
      <c r="D1094" s="40"/>
      <c r="E1094" s="39">
        <v>3</v>
      </c>
      <c r="F1094" s="39">
        <v>55</v>
      </c>
      <c r="G1094" s="39">
        <v>52</v>
      </c>
      <c r="H1094" s="39" t="s">
        <v>116</v>
      </c>
      <c r="I1094" s="39" t="s">
        <v>83</v>
      </c>
      <c r="J1094" s="18">
        <v>-60513</v>
      </c>
      <c r="K1094" s="18">
        <v>298</v>
      </c>
      <c r="L1094" s="18">
        <v>883462</v>
      </c>
      <c r="M1094" s="18">
        <v>298</v>
      </c>
      <c r="N1094" s="39" t="s">
        <v>28</v>
      </c>
      <c r="O1094" s="18" t="s">
        <v>30</v>
      </c>
      <c r="P1094" s="42"/>
      <c r="Q1094" s="18">
        <v>106935036</v>
      </c>
      <c r="R1094" s="18">
        <v>320</v>
      </c>
      <c r="S1094" s="16">
        <f t="shared" si="99"/>
        <v>106.935036</v>
      </c>
      <c r="T1094" s="16">
        <f t="shared" si="101"/>
        <v>99609.303236525127</v>
      </c>
      <c r="U1094" s="41">
        <f t="shared" si="100"/>
        <v>8256.6542056074759</v>
      </c>
      <c r="V1094" s="18">
        <f t="shared" si="102"/>
        <v>107</v>
      </c>
      <c r="W1094" s="154">
        <f t="shared" si="103"/>
        <v>930.92806763107592</v>
      </c>
    </row>
    <row r="1095" spans="1:23" ht="16" customHeight="1">
      <c r="A1095" s="37"/>
      <c r="B1095" s="38" t="str">
        <f t="shared" si="98"/>
        <v>108-Zr</v>
      </c>
      <c r="C1095" s="39">
        <v>108</v>
      </c>
      <c r="D1095" s="39">
        <v>0</v>
      </c>
      <c r="E1095" s="39">
        <v>28</v>
      </c>
      <c r="F1095" s="39">
        <v>68</v>
      </c>
      <c r="G1095" s="39">
        <v>40</v>
      </c>
      <c r="H1095" s="39" t="s">
        <v>104</v>
      </c>
      <c r="I1095" s="39" t="s">
        <v>37</v>
      </c>
      <c r="J1095" s="18">
        <v>-51903</v>
      </c>
      <c r="K1095" s="18">
        <v>699</v>
      </c>
      <c r="L1095" s="18">
        <v>892312</v>
      </c>
      <c r="M1095" s="18">
        <v>699</v>
      </c>
      <c r="N1095" s="39" t="s">
        <v>28</v>
      </c>
      <c r="O1095" s="18">
        <v>8635</v>
      </c>
      <c r="P1095" s="18">
        <v>861</v>
      </c>
      <c r="Q1095" s="18">
        <v>107944280</v>
      </c>
      <c r="R1095" s="18">
        <v>750</v>
      </c>
      <c r="S1095" s="16">
        <f t="shared" si="99"/>
        <v>107.94428000000001</v>
      </c>
      <c r="T1095" s="16">
        <f t="shared" si="101"/>
        <v>100549.4075783392</v>
      </c>
      <c r="U1095" s="41">
        <f t="shared" si="100"/>
        <v>8262.1481481481478</v>
      </c>
      <c r="V1095" s="18">
        <f t="shared" si="102"/>
        <v>108</v>
      </c>
      <c r="W1095" s="154">
        <f t="shared" si="103"/>
        <v>931.01303313277037</v>
      </c>
    </row>
    <row r="1096" spans="1:23" ht="16" customHeight="1">
      <c r="A1096" s="37"/>
      <c r="B1096" s="38" t="str">
        <f t="shared" si="98"/>
        <v>108-Nb</v>
      </c>
      <c r="C1096" s="39">
        <v>108</v>
      </c>
      <c r="D1096" s="40"/>
      <c r="E1096" s="39">
        <v>26</v>
      </c>
      <c r="F1096" s="39">
        <v>67</v>
      </c>
      <c r="G1096" s="39">
        <v>41</v>
      </c>
      <c r="H1096" s="39" t="s">
        <v>105</v>
      </c>
      <c r="I1096" s="39" t="s">
        <v>37</v>
      </c>
      <c r="J1096" s="18">
        <v>-60538</v>
      </c>
      <c r="K1096" s="18">
        <v>503</v>
      </c>
      <c r="L1096" s="18">
        <v>900164</v>
      </c>
      <c r="M1096" s="18">
        <v>503</v>
      </c>
      <c r="N1096" s="39" t="s">
        <v>28</v>
      </c>
      <c r="O1096" s="18">
        <v>10648</v>
      </c>
      <c r="P1096" s="18">
        <v>541</v>
      </c>
      <c r="Q1096" s="18">
        <v>107935010</v>
      </c>
      <c r="R1096" s="18">
        <v>540</v>
      </c>
      <c r="S1096" s="16">
        <f t="shared" si="99"/>
        <v>107.93501000000001</v>
      </c>
      <c r="T1096" s="16">
        <f t="shared" si="101"/>
        <v>100540.77263252965</v>
      </c>
      <c r="U1096" s="41">
        <f t="shared" si="100"/>
        <v>8334.8518518518522</v>
      </c>
      <c r="V1096" s="18">
        <f t="shared" si="102"/>
        <v>108</v>
      </c>
      <c r="W1096" s="154">
        <f t="shared" si="103"/>
        <v>930.9330799308301</v>
      </c>
    </row>
    <row r="1097" spans="1:23" ht="16" customHeight="1">
      <c r="A1097" s="37"/>
      <c r="B1097" s="38" t="str">
        <f t="shared" si="98"/>
        <v>108-Mo</v>
      </c>
      <c r="C1097" s="39">
        <v>108</v>
      </c>
      <c r="D1097" s="40"/>
      <c r="E1097" s="39">
        <v>24</v>
      </c>
      <c r="F1097" s="39">
        <v>66</v>
      </c>
      <c r="G1097" s="39">
        <v>42</v>
      </c>
      <c r="H1097" s="39" t="s">
        <v>106</v>
      </c>
      <c r="I1097" s="39" t="s">
        <v>40</v>
      </c>
      <c r="J1097" s="18">
        <v>-71185</v>
      </c>
      <c r="K1097" s="18">
        <v>199</v>
      </c>
      <c r="L1097" s="18">
        <v>910029</v>
      </c>
      <c r="M1097" s="18">
        <v>199</v>
      </c>
      <c r="N1097" s="39" t="s">
        <v>28</v>
      </c>
      <c r="O1097" s="18">
        <v>4750</v>
      </c>
      <c r="P1097" s="18">
        <v>150</v>
      </c>
      <c r="Q1097" s="18">
        <v>107923579</v>
      </c>
      <c r="R1097" s="18">
        <v>213</v>
      </c>
      <c r="S1097" s="16">
        <f t="shared" si="99"/>
        <v>107.923579</v>
      </c>
      <c r="T1097" s="16">
        <f t="shared" si="101"/>
        <v>100530.12472901843</v>
      </c>
      <c r="U1097" s="41">
        <f t="shared" si="100"/>
        <v>8426.1944444444453</v>
      </c>
      <c r="V1097" s="18">
        <f t="shared" si="102"/>
        <v>108</v>
      </c>
      <c r="W1097" s="154">
        <f t="shared" si="103"/>
        <v>930.83448823165213</v>
      </c>
    </row>
    <row r="1098" spans="1:23" ht="16" customHeight="1">
      <c r="A1098" s="37"/>
      <c r="B1098" s="38" t="str">
        <f t="shared" si="98"/>
        <v>108-Tc</v>
      </c>
      <c r="C1098" s="39">
        <v>108</v>
      </c>
      <c r="D1098" s="40"/>
      <c r="E1098" s="39">
        <v>22</v>
      </c>
      <c r="F1098" s="39">
        <v>65</v>
      </c>
      <c r="G1098" s="39">
        <v>43</v>
      </c>
      <c r="H1098" s="39" t="s">
        <v>107</v>
      </c>
      <c r="I1098" s="39" t="s">
        <v>40</v>
      </c>
      <c r="J1098" s="18">
        <v>-75935.403999999995</v>
      </c>
      <c r="K1098" s="18">
        <v>130.542</v>
      </c>
      <c r="L1098" s="18">
        <v>913997.071</v>
      </c>
      <c r="M1098" s="18">
        <v>130.542</v>
      </c>
      <c r="N1098" s="39" t="s">
        <v>28</v>
      </c>
      <c r="O1098" s="18">
        <v>7720</v>
      </c>
      <c r="P1098" s="18">
        <v>50</v>
      </c>
      <c r="Q1098" s="18">
        <v>107918479.973</v>
      </c>
      <c r="R1098" s="18">
        <v>140.143</v>
      </c>
      <c r="S1098" s="16">
        <f t="shared" si="99"/>
        <v>107.918479973</v>
      </c>
      <c r="T1098" s="16">
        <f t="shared" si="101"/>
        <v>100525.37501792604</v>
      </c>
      <c r="U1098" s="41">
        <f t="shared" si="100"/>
        <v>8462.935842592593</v>
      </c>
      <c r="V1098" s="18">
        <f t="shared" si="102"/>
        <v>108</v>
      </c>
      <c r="W1098" s="154">
        <f t="shared" si="103"/>
        <v>930.79050942524111</v>
      </c>
    </row>
    <row r="1099" spans="1:23" ht="16" customHeight="1">
      <c r="A1099" s="37"/>
      <c r="B1099" s="38" t="str">
        <f t="shared" si="98"/>
        <v>108-Ru</v>
      </c>
      <c r="C1099" s="39">
        <v>108</v>
      </c>
      <c r="D1099" s="40"/>
      <c r="E1099" s="39">
        <v>20</v>
      </c>
      <c r="F1099" s="39">
        <v>64</v>
      </c>
      <c r="G1099" s="39">
        <v>44</v>
      </c>
      <c r="H1099" s="39" t="s">
        <v>108</v>
      </c>
      <c r="I1099" s="39" t="s">
        <v>40</v>
      </c>
      <c r="J1099" s="18">
        <v>-83655.403999999995</v>
      </c>
      <c r="K1099" s="18">
        <v>120.587</v>
      </c>
      <c r="L1099" s="18">
        <v>920934.71799999999</v>
      </c>
      <c r="M1099" s="18">
        <v>120.587</v>
      </c>
      <c r="N1099" s="39" t="s">
        <v>28</v>
      </c>
      <c r="O1099" s="18">
        <v>1361.325</v>
      </c>
      <c r="P1099" s="18">
        <v>59.186</v>
      </c>
      <c r="Q1099" s="18">
        <v>107910192.211</v>
      </c>
      <c r="R1099" s="18">
        <v>129.45599999999999</v>
      </c>
      <c r="S1099" s="16">
        <f t="shared" si="99"/>
        <v>107.91019221099999</v>
      </c>
      <c r="T1099" s="16">
        <f t="shared" si="101"/>
        <v>100517.65502054173</v>
      </c>
      <c r="U1099" s="41">
        <f t="shared" si="100"/>
        <v>8527.1733148148141</v>
      </c>
      <c r="V1099" s="18">
        <f t="shared" si="102"/>
        <v>108</v>
      </c>
      <c r="W1099" s="154">
        <f t="shared" si="103"/>
        <v>930.71902796797895</v>
      </c>
    </row>
    <row r="1100" spans="1:23" ht="16" customHeight="1">
      <c r="A1100" s="37"/>
      <c r="B1100" s="38" t="str">
        <f t="shared" si="98"/>
        <v>108-Rh</v>
      </c>
      <c r="C1100" s="39">
        <v>108</v>
      </c>
      <c r="D1100" s="40"/>
      <c r="E1100" s="39">
        <v>18</v>
      </c>
      <c r="F1100" s="39">
        <v>63</v>
      </c>
      <c r="G1100" s="39">
        <v>45</v>
      </c>
      <c r="H1100" s="39" t="s">
        <v>109</v>
      </c>
      <c r="I1100" s="39" t="s">
        <v>40</v>
      </c>
      <c r="J1100" s="18">
        <v>-85016.729000000007</v>
      </c>
      <c r="K1100" s="18">
        <v>105.063</v>
      </c>
      <c r="L1100" s="18">
        <v>921513.68900000001</v>
      </c>
      <c r="M1100" s="18">
        <v>105.063</v>
      </c>
      <c r="N1100" s="39" t="s">
        <v>28</v>
      </c>
      <c r="O1100" s="18">
        <v>4505</v>
      </c>
      <c r="P1100" s="18">
        <v>105</v>
      </c>
      <c r="Q1100" s="18">
        <v>107908730.76800001</v>
      </c>
      <c r="R1100" s="18">
        <v>112.79</v>
      </c>
      <c r="S1100" s="16">
        <f t="shared" si="99"/>
        <v>107.90873076800001</v>
      </c>
      <c r="T1100" s="16">
        <f t="shared" si="101"/>
        <v>100516.29369571879</v>
      </c>
      <c r="U1100" s="41">
        <f t="shared" si="100"/>
        <v>8532.5341574074082</v>
      </c>
      <c r="V1100" s="18">
        <f t="shared" si="102"/>
        <v>108</v>
      </c>
      <c r="W1100" s="154">
        <f t="shared" si="103"/>
        <v>930.70642310850735</v>
      </c>
    </row>
    <row r="1101" spans="1:23" ht="16" customHeight="1">
      <c r="A1101" s="37"/>
      <c r="B1101" s="38" t="str">
        <f t="shared" si="98"/>
        <v>108-Pd</v>
      </c>
      <c r="C1101" s="39">
        <v>108</v>
      </c>
      <c r="D1101" s="40"/>
      <c r="E1101" s="39">
        <v>16</v>
      </c>
      <c r="F1101" s="39">
        <v>62</v>
      </c>
      <c r="G1101" s="39">
        <v>46</v>
      </c>
      <c r="H1101" s="39" t="s">
        <v>110</v>
      </c>
      <c r="I1101" s="40"/>
      <c r="J1101" s="18">
        <v>-89521.729000000007</v>
      </c>
      <c r="K1101" s="18">
        <v>3.6459999999999999</v>
      </c>
      <c r="L1101" s="18">
        <v>925236.33600000001</v>
      </c>
      <c r="M1101" s="18">
        <v>3.649</v>
      </c>
      <c r="N1101" s="39" t="s">
        <v>28</v>
      </c>
      <c r="O1101" s="18">
        <v>-1918.183</v>
      </c>
      <c r="P1101" s="18">
        <v>6.4470000000000001</v>
      </c>
      <c r="Q1101" s="18">
        <v>107903894.45100001</v>
      </c>
      <c r="R1101" s="18">
        <v>3.9140000000000001</v>
      </c>
      <c r="S1101" s="16">
        <f t="shared" si="99"/>
        <v>107.903894451</v>
      </c>
      <c r="T1101" s="16">
        <f t="shared" si="101"/>
        <v>100511.78869731395</v>
      </c>
      <c r="U1101" s="41">
        <f t="shared" si="100"/>
        <v>8567.0031111111111</v>
      </c>
      <c r="V1101" s="18">
        <f t="shared" si="102"/>
        <v>108</v>
      </c>
      <c r="W1101" s="154">
        <f t="shared" si="103"/>
        <v>930.66471016031437</v>
      </c>
    </row>
    <row r="1102" spans="1:23" ht="16" customHeight="1">
      <c r="A1102" s="37"/>
      <c r="B1102" s="38" t="str">
        <f t="shared" si="98"/>
        <v>108-Ag</v>
      </c>
      <c r="C1102" s="39">
        <v>108</v>
      </c>
      <c r="D1102" s="40"/>
      <c r="E1102" s="39">
        <v>14</v>
      </c>
      <c r="F1102" s="39">
        <v>61</v>
      </c>
      <c r="G1102" s="39">
        <v>47</v>
      </c>
      <c r="H1102" s="39" t="s">
        <v>111</v>
      </c>
      <c r="I1102" s="39" t="s">
        <v>47</v>
      </c>
      <c r="J1102" s="18">
        <v>-87603.546000000002</v>
      </c>
      <c r="K1102" s="18">
        <v>5.601</v>
      </c>
      <c r="L1102" s="18">
        <v>922535.799</v>
      </c>
      <c r="M1102" s="18">
        <v>5.6029999999999998</v>
      </c>
      <c r="N1102" s="39" t="s">
        <v>28</v>
      </c>
      <c r="O1102" s="18">
        <v>1649.0250000000001</v>
      </c>
      <c r="P1102" s="18">
        <v>7.9089999999999998</v>
      </c>
      <c r="Q1102" s="18">
        <v>107905953.705</v>
      </c>
      <c r="R1102" s="18">
        <v>6.0129999999999999</v>
      </c>
      <c r="S1102" s="16">
        <f t="shared" si="99"/>
        <v>107.905953705</v>
      </c>
      <c r="T1102" s="16">
        <f t="shared" si="101"/>
        <v>100513.70687926628</v>
      </c>
      <c r="U1102" s="41">
        <f t="shared" si="100"/>
        <v>8541.9981388888882</v>
      </c>
      <c r="V1102" s="18">
        <f t="shared" si="102"/>
        <v>108</v>
      </c>
      <c r="W1102" s="154">
        <f t="shared" si="103"/>
        <v>930.68247110431741</v>
      </c>
    </row>
    <row r="1103" spans="1:23" ht="16" customHeight="1">
      <c r="A1103" s="37"/>
      <c r="B1103" s="38" t="str">
        <f t="shared" ref="B1103:B1166" si="104">CONCATENATE(C1103,"-",H1103)</f>
        <v>108-Cd</v>
      </c>
      <c r="C1103" s="39">
        <v>108</v>
      </c>
      <c r="D1103" s="40"/>
      <c r="E1103" s="39">
        <v>12</v>
      </c>
      <c r="F1103" s="39">
        <v>60</v>
      </c>
      <c r="G1103" s="39">
        <v>48</v>
      </c>
      <c r="H1103" s="39" t="s">
        <v>112</v>
      </c>
      <c r="I1103" s="40"/>
      <c r="J1103" s="18">
        <v>-89252.572</v>
      </c>
      <c r="K1103" s="18">
        <v>5.7060000000000004</v>
      </c>
      <c r="L1103" s="18">
        <v>923402.47199999995</v>
      </c>
      <c r="M1103" s="18">
        <v>5.7069999999999999</v>
      </c>
      <c r="N1103" s="39" t="s">
        <v>28</v>
      </c>
      <c r="O1103" s="18">
        <v>-5157.0110000000004</v>
      </c>
      <c r="P1103" s="18">
        <v>36.072000000000003</v>
      </c>
      <c r="Q1103" s="18">
        <v>107904183.403</v>
      </c>
      <c r="R1103" s="18">
        <v>6.125</v>
      </c>
      <c r="S1103" s="16">
        <f t="shared" ref="S1103:S1166" si="105">Q1103/1000000</f>
        <v>107.90418340299999</v>
      </c>
      <c r="T1103" s="16">
        <f t="shared" si="101"/>
        <v>100512.05785425694</v>
      </c>
      <c r="U1103" s="41">
        <f t="shared" ref="U1103:U1166" si="106">L1103/C1103</f>
        <v>8550.0228888888887</v>
      </c>
      <c r="V1103" s="18">
        <f t="shared" si="102"/>
        <v>108</v>
      </c>
      <c r="W1103" s="154">
        <f t="shared" si="103"/>
        <v>930.66720235423099</v>
      </c>
    </row>
    <row r="1104" spans="1:23" ht="16" customHeight="1">
      <c r="A1104" s="37"/>
      <c r="B1104" s="38" t="str">
        <f t="shared" si="104"/>
        <v>108-In</v>
      </c>
      <c r="C1104" s="39">
        <v>108</v>
      </c>
      <c r="D1104" s="40"/>
      <c r="E1104" s="39">
        <v>10</v>
      </c>
      <c r="F1104" s="39">
        <v>59</v>
      </c>
      <c r="G1104" s="39">
        <v>49</v>
      </c>
      <c r="H1104" s="39" t="s">
        <v>113</v>
      </c>
      <c r="I1104" s="40"/>
      <c r="J1104" s="18">
        <v>-84095.561000000002</v>
      </c>
      <c r="K1104" s="18">
        <v>36.478000000000002</v>
      </c>
      <c r="L1104" s="18">
        <v>917463.10699999996</v>
      </c>
      <c r="M1104" s="18">
        <v>36.478999999999999</v>
      </c>
      <c r="N1104" s="39" t="s">
        <v>28</v>
      </c>
      <c r="O1104" s="18">
        <v>-2091.8139999999999</v>
      </c>
      <c r="P1104" s="18">
        <v>24.73</v>
      </c>
      <c r="Q1104" s="18">
        <v>107909719.683</v>
      </c>
      <c r="R1104" s="18">
        <v>39.161000000000001</v>
      </c>
      <c r="S1104" s="16">
        <f t="shared" si="105"/>
        <v>107.90971968299999</v>
      </c>
      <c r="T1104" s="16">
        <f t="shared" ref="T1104:T1167" si="107">S1104*$W$9</f>
        <v>100517.2148637269</v>
      </c>
      <c r="U1104" s="41">
        <f t="shared" si="106"/>
        <v>8495.0287685185176</v>
      </c>
      <c r="V1104" s="18">
        <f t="shared" ref="V1104:V1167" si="108">C1104</f>
        <v>108</v>
      </c>
      <c r="W1104" s="154">
        <f t="shared" ref="W1104:W1167" si="109">T1104/V1104</f>
        <v>930.71495244191567</v>
      </c>
    </row>
    <row r="1105" spans="1:23" ht="16" customHeight="1">
      <c r="A1105" s="37"/>
      <c r="B1105" s="38" t="str">
        <f t="shared" si="104"/>
        <v>108-Sn</v>
      </c>
      <c r="C1105" s="39">
        <v>108</v>
      </c>
      <c r="D1105" s="40"/>
      <c r="E1105" s="39">
        <v>8</v>
      </c>
      <c r="F1105" s="39">
        <v>58</v>
      </c>
      <c r="G1105" s="39">
        <v>50</v>
      </c>
      <c r="H1105" s="39" t="s">
        <v>114</v>
      </c>
      <c r="I1105" s="40"/>
      <c r="J1105" s="18">
        <v>-82003.745999999999</v>
      </c>
      <c r="K1105" s="18">
        <v>43.384999999999998</v>
      </c>
      <c r="L1105" s="18">
        <v>914588.93900000001</v>
      </c>
      <c r="M1105" s="18">
        <v>43.386000000000003</v>
      </c>
      <c r="N1105" s="39" t="s">
        <v>28</v>
      </c>
      <c r="O1105" s="18">
        <v>-9496</v>
      </c>
      <c r="P1105" s="18">
        <v>209</v>
      </c>
      <c r="Q1105" s="18">
        <v>107911965.339</v>
      </c>
      <c r="R1105" s="18">
        <v>46.576000000000001</v>
      </c>
      <c r="S1105" s="16">
        <f t="shared" si="105"/>
        <v>107.91196533900001</v>
      </c>
      <c r="T1105" s="16">
        <f t="shared" si="107"/>
        <v>100519.30667795203</v>
      </c>
      <c r="U1105" s="41">
        <f t="shared" si="106"/>
        <v>8468.4161018518516</v>
      </c>
      <c r="V1105" s="18">
        <f t="shared" si="108"/>
        <v>108</v>
      </c>
      <c r="W1105" s="154">
        <f t="shared" si="109"/>
        <v>930.73432109214843</v>
      </c>
    </row>
    <row r="1106" spans="1:23" ht="16" customHeight="1">
      <c r="A1106" s="37"/>
      <c r="B1106" s="38" t="str">
        <f t="shared" si="104"/>
        <v>108-Sb</v>
      </c>
      <c r="C1106" s="39">
        <v>108</v>
      </c>
      <c r="D1106" s="40"/>
      <c r="E1106" s="39">
        <v>6</v>
      </c>
      <c r="F1106" s="39">
        <v>57</v>
      </c>
      <c r="G1106" s="39">
        <v>51</v>
      </c>
      <c r="H1106" s="39" t="s">
        <v>115</v>
      </c>
      <c r="I1106" s="39" t="s">
        <v>37</v>
      </c>
      <c r="J1106" s="18">
        <v>-72507</v>
      </c>
      <c r="K1106" s="18">
        <v>205</v>
      </c>
      <c r="L1106" s="18">
        <v>904310</v>
      </c>
      <c r="M1106" s="18">
        <v>205</v>
      </c>
      <c r="N1106" s="39" t="s">
        <v>28</v>
      </c>
      <c r="O1106" s="18">
        <v>-6825</v>
      </c>
      <c r="P1106" s="18">
        <v>256</v>
      </c>
      <c r="Q1106" s="18">
        <v>107922160</v>
      </c>
      <c r="R1106" s="18">
        <v>220</v>
      </c>
      <c r="S1106" s="16">
        <f t="shared" si="105"/>
        <v>107.92216000000001</v>
      </c>
      <c r="T1106" s="16">
        <f t="shared" si="107"/>
        <v>100528.80293957898</v>
      </c>
      <c r="U1106" s="41">
        <f t="shared" si="106"/>
        <v>8373.2407407407409</v>
      </c>
      <c r="V1106" s="18">
        <f t="shared" si="108"/>
        <v>108</v>
      </c>
      <c r="W1106" s="154">
        <f t="shared" si="109"/>
        <v>930.8222494405461</v>
      </c>
    </row>
    <row r="1107" spans="1:23" ht="16" customHeight="1">
      <c r="A1107" s="37"/>
      <c r="B1107" s="38" t="str">
        <f t="shared" si="104"/>
        <v>108-Te</v>
      </c>
      <c r="C1107" s="39">
        <v>108</v>
      </c>
      <c r="D1107" s="40"/>
      <c r="E1107" s="39">
        <v>4</v>
      </c>
      <c r="F1107" s="39">
        <v>56</v>
      </c>
      <c r="G1107" s="39">
        <v>52</v>
      </c>
      <c r="H1107" s="39" t="s">
        <v>116</v>
      </c>
      <c r="I1107" s="39" t="s">
        <v>83</v>
      </c>
      <c r="J1107" s="18">
        <v>-65682.577000000005</v>
      </c>
      <c r="K1107" s="18">
        <v>153.53800000000001</v>
      </c>
      <c r="L1107" s="18">
        <v>896703.06299999997</v>
      </c>
      <c r="M1107" s="18">
        <v>153.53800000000001</v>
      </c>
      <c r="N1107" s="39" t="s">
        <v>28</v>
      </c>
      <c r="O1107" s="18">
        <v>-12858</v>
      </c>
      <c r="P1107" s="18">
        <v>390</v>
      </c>
      <c r="Q1107" s="18">
        <v>107929486.838</v>
      </c>
      <c r="R1107" s="18">
        <v>164.83</v>
      </c>
      <c r="S1107" s="16">
        <f t="shared" si="105"/>
        <v>107.929486838</v>
      </c>
      <c r="T1107" s="16">
        <f t="shared" si="107"/>
        <v>100535.62784239293</v>
      </c>
      <c r="U1107" s="41">
        <f t="shared" si="106"/>
        <v>8302.8061388888891</v>
      </c>
      <c r="V1107" s="18">
        <f t="shared" si="108"/>
        <v>108</v>
      </c>
      <c r="W1107" s="154">
        <f t="shared" si="109"/>
        <v>930.88544298511977</v>
      </c>
    </row>
    <row r="1108" spans="1:23" ht="16" customHeight="1">
      <c r="A1108" s="37"/>
      <c r="B1108" s="38" t="str">
        <f t="shared" si="104"/>
        <v>108-I</v>
      </c>
      <c r="C1108" s="39">
        <v>108</v>
      </c>
      <c r="D1108" s="40"/>
      <c r="E1108" s="39">
        <v>2</v>
      </c>
      <c r="F1108" s="39">
        <v>55</v>
      </c>
      <c r="G1108" s="39">
        <v>53</v>
      </c>
      <c r="H1108" s="39" t="s">
        <v>117</v>
      </c>
      <c r="I1108" s="39" t="s">
        <v>65</v>
      </c>
      <c r="J1108" s="18">
        <v>-52824</v>
      </c>
      <c r="K1108" s="18">
        <v>359</v>
      </c>
      <c r="L1108" s="18">
        <v>883062</v>
      </c>
      <c r="M1108" s="18">
        <v>359</v>
      </c>
      <c r="N1108" s="39" t="s">
        <v>28</v>
      </c>
      <c r="O1108" s="18" t="s">
        <v>30</v>
      </c>
      <c r="P1108" s="42"/>
      <c r="Q1108" s="18">
        <v>107943291</v>
      </c>
      <c r="R1108" s="18">
        <v>385</v>
      </c>
      <c r="S1108" s="16">
        <f t="shared" si="105"/>
        <v>107.943291</v>
      </c>
      <c r="T1108" s="16">
        <f t="shared" si="107"/>
        <v>100548.48633115413</v>
      </c>
      <c r="U1108" s="41">
        <f t="shared" si="106"/>
        <v>8176.5</v>
      </c>
      <c r="V1108" s="18">
        <f t="shared" si="108"/>
        <v>108</v>
      </c>
      <c r="W1108" s="154">
        <f t="shared" si="109"/>
        <v>931.00450306624191</v>
      </c>
    </row>
    <row r="1109" spans="1:23" ht="16" customHeight="1">
      <c r="A1109" s="37"/>
      <c r="B1109" s="38" t="str">
        <f t="shared" si="104"/>
        <v>109-Nb</v>
      </c>
      <c r="C1109" s="39">
        <v>109</v>
      </c>
      <c r="D1109" s="39">
        <v>0</v>
      </c>
      <c r="E1109" s="39">
        <v>27</v>
      </c>
      <c r="F1109" s="39">
        <v>68</v>
      </c>
      <c r="G1109" s="39">
        <v>41</v>
      </c>
      <c r="H1109" s="39" t="s">
        <v>105</v>
      </c>
      <c r="I1109" s="39" t="s">
        <v>37</v>
      </c>
      <c r="J1109" s="18">
        <v>-58097</v>
      </c>
      <c r="K1109" s="18">
        <v>503</v>
      </c>
      <c r="L1109" s="18">
        <v>905795</v>
      </c>
      <c r="M1109" s="18">
        <v>503</v>
      </c>
      <c r="N1109" s="39" t="s">
        <v>28</v>
      </c>
      <c r="O1109" s="18">
        <v>9147</v>
      </c>
      <c r="P1109" s="18">
        <v>585</v>
      </c>
      <c r="Q1109" s="18">
        <v>108937630</v>
      </c>
      <c r="R1109" s="18">
        <v>540</v>
      </c>
      <c r="S1109" s="16">
        <f t="shared" si="105"/>
        <v>108.93763</v>
      </c>
      <c r="T1109" s="16">
        <f t="shared" si="107"/>
        <v>101474.70676063902</v>
      </c>
      <c r="U1109" s="41">
        <f t="shared" si="106"/>
        <v>8310.0458715596324</v>
      </c>
      <c r="V1109" s="18">
        <f t="shared" si="108"/>
        <v>109</v>
      </c>
      <c r="W1109" s="154">
        <f t="shared" si="109"/>
        <v>930.96061248292676</v>
      </c>
    </row>
    <row r="1110" spans="1:23" ht="16" customHeight="1">
      <c r="A1110" s="37"/>
      <c r="B1110" s="38" t="str">
        <f t="shared" si="104"/>
        <v>109-Mo</v>
      </c>
      <c r="C1110" s="39">
        <v>109</v>
      </c>
      <c r="D1110" s="40"/>
      <c r="E1110" s="39">
        <v>25</v>
      </c>
      <c r="F1110" s="39">
        <v>67</v>
      </c>
      <c r="G1110" s="39">
        <v>42</v>
      </c>
      <c r="H1110" s="39" t="s">
        <v>106</v>
      </c>
      <c r="I1110" s="39" t="s">
        <v>37</v>
      </c>
      <c r="J1110" s="18">
        <v>-67245</v>
      </c>
      <c r="K1110" s="18">
        <v>298</v>
      </c>
      <c r="L1110" s="18">
        <v>914160</v>
      </c>
      <c r="M1110" s="18">
        <v>298</v>
      </c>
      <c r="N1110" s="39" t="s">
        <v>28</v>
      </c>
      <c r="O1110" s="18">
        <v>7623</v>
      </c>
      <c r="P1110" s="18">
        <v>365</v>
      </c>
      <c r="Q1110" s="18">
        <v>108927810</v>
      </c>
      <c r="R1110" s="18">
        <v>320</v>
      </c>
      <c r="S1110" s="16">
        <f t="shared" si="105"/>
        <v>108.92780999999999</v>
      </c>
      <c r="T1110" s="16">
        <f t="shared" si="107"/>
        <v>101465.55949334129</v>
      </c>
      <c r="U1110" s="41">
        <f t="shared" si="106"/>
        <v>8386.7889908256875</v>
      </c>
      <c r="V1110" s="18">
        <f t="shared" si="108"/>
        <v>109</v>
      </c>
      <c r="W1110" s="154">
        <f t="shared" si="109"/>
        <v>930.87669259946142</v>
      </c>
    </row>
    <row r="1111" spans="1:23" ht="16" customHeight="1">
      <c r="A1111" s="37"/>
      <c r="B1111" s="38" t="str">
        <f t="shared" si="104"/>
        <v>109-Tc</v>
      </c>
      <c r="C1111" s="39">
        <v>109</v>
      </c>
      <c r="D1111" s="40"/>
      <c r="E1111" s="39">
        <v>23</v>
      </c>
      <c r="F1111" s="39">
        <v>66</v>
      </c>
      <c r="G1111" s="39">
        <v>43</v>
      </c>
      <c r="H1111" s="39" t="s">
        <v>107</v>
      </c>
      <c r="I1111" s="39" t="s">
        <v>40</v>
      </c>
      <c r="J1111" s="18">
        <v>-74867</v>
      </c>
      <c r="K1111" s="18">
        <v>211</v>
      </c>
      <c r="L1111" s="18">
        <v>921000</v>
      </c>
      <c r="M1111" s="18">
        <v>211</v>
      </c>
      <c r="N1111" s="39" t="s">
        <v>28</v>
      </c>
      <c r="O1111" s="18">
        <v>5985</v>
      </c>
      <c r="P1111" s="18">
        <v>200</v>
      </c>
      <c r="Q1111" s="18">
        <v>108919627</v>
      </c>
      <c r="R1111" s="18">
        <v>226</v>
      </c>
      <c r="S1111" s="16">
        <f t="shared" si="105"/>
        <v>108.91962700000001</v>
      </c>
      <c r="T1111" s="16">
        <f t="shared" si="107"/>
        <v>101457.93708109109</v>
      </c>
      <c r="U1111" s="41">
        <f t="shared" si="106"/>
        <v>8449.5412844036691</v>
      </c>
      <c r="V1111" s="18">
        <f t="shared" si="108"/>
        <v>109</v>
      </c>
      <c r="W1111" s="154">
        <f t="shared" si="109"/>
        <v>930.8067622118449</v>
      </c>
    </row>
    <row r="1112" spans="1:23" ht="16" customHeight="1">
      <c r="A1112" s="37"/>
      <c r="B1112" s="38" t="str">
        <f t="shared" si="104"/>
        <v>109-Ru</v>
      </c>
      <c r="C1112" s="39">
        <v>109</v>
      </c>
      <c r="D1112" s="40"/>
      <c r="E1112" s="39">
        <v>21</v>
      </c>
      <c r="F1112" s="39">
        <v>65</v>
      </c>
      <c r="G1112" s="39">
        <v>44</v>
      </c>
      <c r="H1112" s="39" t="s">
        <v>108</v>
      </c>
      <c r="I1112" s="39" t="s">
        <v>40</v>
      </c>
      <c r="J1112" s="18">
        <v>-80852.209000000003</v>
      </c>
      <c r="K1112" s="18">
        <v>66.093999999999994</v>
      </c>
      <c r="L1112" s="18">
        <v>926202.84499999997</v>
      </c>
      <c r="M1112" s="18">
        <v>66.094999999999999</v>
      </c>
      <c r="N1112" s="39" t="s">
        <v>28</v>
      </c>
      <c r="O1112" s="18">
        <v>4160</v>
      </c>
      <c r="P1112" s="18">
        <v>65</v>
      </c>
      <c r="Q1112" s="18">
        <v>108913201.565</v>
      </c>
      <c r="R1112" s="18">
        <v>70.954999999999998</v>
      </c>
      <c r="S1112" s="16">
        <f t="shared" si="105"/>
        <v>108.91320156499999</v>
      </c>
      <c r="T1112" s="16">
        <f t="shared" si="107"/>
        <v>101451.95182941602</v>
      </c>
      <c r="U1112" s="41">
        <f t="shared" si="106"/>
        <v>8497.2738073394485</v>
      </c>
      <c r="V1112" s="18">
        <f t="shared" si="108"/>
        <v>109</v>
      </c>
      <c r="W1112" s="154">
        <f t="shared" si="109"/>
        <v>930.75185164601851</v>
      </c>
    </row>
    <row r="1113" spans="1:23" ht="16" customHeight="1">
      <c r="A1113" s="37"/>
      <c r="B1113" s="38" t="str">
        <f t="shared" si="104"/>
        <v>109-Rh</v>
      </c>
      <c r="C1113" s="39">
        <v>109</v>
      </c>
      <c r="D1113" s="40"/>
      <c r="E1113" s="39">
        <v>19</v>
      </c>
      <c r="F1113" s="39">
        <v>64</v>
      </c>
      <c r="G1113" s="39">
        <v>45</v>
      </c>
      <c r="H1113" s="39" t="s">
        <v>109</v>
      </c>
      <c r="I1113" s="39" t="s">
        <v>74</v>
      </c>
      <c r="J1113" s="18">
        <v>-85012.209000000003</v>
      </c>
      <c r="K1113" s="18">
        <v>11.978</v>
      </c>
      <c r="L1113" s="18">
        <v>929580.49199999997</v>
      </c>
      <c r="M1113" s="18">
        <v>11.978999999999999</v>
      </c>
      <c r="N1113" s="39" t="s">
        <v>28</v>
      </c>
      <c r="O1113" s="18">
        <v>2591.4960000000001</v>
      </c>
      <c r="P1113" s="18">
        <v>11.869</v>
      </c>
      <c r="Q1113" s="18">
        <v>108908735.62100001</v>
      </c>
      <c r="R1113" s="18">
        <v>12.859</v>
      </c>
      <c r="S1113" s="16">
        <f t="shared" si="105"/>
        <v>108.90873562100001</v>
      </c>
      <c r="T1113" s="16">
        <f t="shared" si="107"/>
        <v>101447.7918310958</v>
      </c>
      <c r="U1113" s="41">
        <f t="shared" si="106"/>
        <v>8528.2613944954119</v>
      </c>
      <c r="V1113" s="18">
        <f t="shared" si="108"/>
        <v>109</v>
      </c>
      <c r="W1113" s="154">
        <f t="shared" si="109"/>
        <v>930.71368652381477</v>
      </c>
    </row>
    <row r="1114" spans="1:23" ht="16" customHeight="1">
      <c r="A1114" s="37"/>
      <c r="B1114" s="38" t="str">
        <f t="shared" si="104"/>
        <v>109-Pd</v>
      </c>
      <c r="C1114" s="39">
        <v>109</v>
      </c>
      <c r="D1114" s="40"/>
      <c r="E1114" s="39">
        <v>17</v>
      </c>
      <c r="F1114" s="39">
        <v>63</v>
      </c>
      <c r="G1114" s="39">
        <v>46</v>
      </c>
      <c r="H1114" s="39" t="s">
        <v>110</v>
      </c>
      <c r="I1114" s="40"/>
      <c r="J1114" s="18">
        <v>-87603.705000000002</v>
      </c>
      <c r="K1114" s="18">
        <v>3.6360000000000001</v>
      </c>
      <c r="L1114" s="18">
        <v>931389.63399999996</v>
      </c>
      <c r="M1114" s="18">
        <v>3.6389999999999998</v>
      </c>
      <c r="N1114" s="39" t="s">
        <v>28</v>
      </c>
      <c r="O1114" s="18">
        <v>1115.9490000000001</v>
      </c>
      <c r="P1114" s="18">
        <v>1.9710000000000001</v>
      </c>
      <c r="Q1114" s="18">
        <v>108905953.535</v>
      </c>
      <c r="R1114" s="18">
        <v>3.903</v>
      </c>
      <c r="S1114" s="16">
        <f t="shared" si="105"/>
        <v>108.90595353499999</v>
      </c>
      <c r="T1114" s="16">
        <f t="shared" si="107"/>
        <v>101445.20033575087</v>
      </c>
      <c r="U1114" s="41">
        <f t="shared" si="106"/>
        <v>8544.8590275229362</v>
      </c>
      <c r="V1114" s="18">
        <f t="shared" si="108"/>
        <v>109</v>
      </c>
      <c r="W1114" s="154">
        <f t="shared" si="109"/>
        <v>930.68991133716395</v>
      </c>
    </row>
    <row r="1115" spans="1:23" ht="16" customHeight="1">
      <c r="A1115" s="37"/>
      <c r="B1115" s="38" t="str">
        <f t="shared" si="104"/>
        <v>109-Ag</v>
      </c>
      <c r="C1115" s="39">
        <v>109</v>
      </c>
      <c r="D1115" s="40"/>
      <c r="E1115" s="39">
        <v>15</v>
      </c>
      <c r="F1115" s="39">
        <v>62</v>
      </c>
      <c r="G1115" s="39">
        <v>47</v>
      </c>
      <c r="H1115" s="39" t="s">
        <v>111</v>
      </c>
      <c r="I1115" s="40"/>
      <c r="J1115" s="18">
        <v>-88719.653999999995</v>
      </c>
      <c r="K1115" s="18">
        <v>3.1440000000000001</v>
      </c>
      <c r="L1115" s="18">
        <v>931723.23</v>
      </c>
      <c r="M1115" s="18">
        <v>3.1480000000000001</v>
      </c>
      <c r="N1115" s="39" t="s">
        <v>28</v>
      </c>
      <c r="O1115" s="18">
        <v>-214.29499999999999</v>
      </c>
      <c r="P1115" s="18">
        <v>2.9140000000000001</v>
      </c>
      <c r="Q1115" s="18">
        <v>108904755.514</v>
      </c>
      <c r="R1115" s="18">
        <v>3.375</v>
      </c>
      <c r="S1115" s="16">
        <f t="shared" si="105"/>
        <v>108.904755514</v>
      </c>
      <c r="T1115" s="16">
        <f t="shared" si="107"/>
        <v>101444.08438683892</v>
      </c>
      <c r="U1115" s="41">
        <f t="shared" si="106"/>
        <v>8547.9195412844037</v>
      </c>
      <c r="V1115" s="18">
        <f t="shared" si="108"/>
        <v>109</v>
      </c>
      <c r="W1115" s="154">
        <f t="shared" si="109"/>
        <v>930.67967327375152</v>
      </c>
    </row>
    <row r="1116" spans="1:23" ht="16" customHeight="1">
      <c r="A1116" s="37"/>
      <c r="B1116" s="38" t="str">
        <f t="shared" si="104"/>
        <v>109-Cd</v>
      </c>
      <c r="C1116" s="39">
        <v>109</v>
      </c>
      <c r="D1116" s="40"/>
      <c r="E1116" s="39">
        <v>13</v>
      </c>
      <c r="F1116" s="39">
        <v>61</v>
      </c>
      <c r="G1116" s="39">
        <v>48</v>
      </c>
      <c r="H1116" s="39" t="s">
        <v>112</v>
      </c>
      <c r="I1116" s="40"/>
      <c r="J1116" s="18">
        <v>-88505.358999999997</v>
      </c>
      <c r="K1116" s="18">
        <v>4.0759999999999996</v>
      </c>
      <c r="L1116" s="18">
        <v>930726.58200000005</v>
      </c>
      <c r="M1116" s="18">
        <v>4.0789999999999997</v>
      </c>
      <c r="N1116" s="39" t="s">
        <v>28</v>
      </c>
      <c r="O1116" s="18">
        <v>-2019.953</v>
      </c>
      <c r="P1116" s="18">
        <v>5.8550000000000004</v>
      </c>
      <c r="Q1116" s="18">
        <v>108904985.56900001</v>
      </c>
      <c r="R1116" s="18">
        <v>4.3760000000000003</v>
      </c>
      <c r="S1116" s="16">
        <f t="shared" si="105"/>
        <v>108.904985569</v>
      </c>
      <c r="T1116" s="16">
        <f t="shared" si="107"/>
        <v>101444.29868160249</v>
      </c>
      <c r="U1116" s="41">
        <f t="shared" si="106"/>
        <v>8538.7759816513772</v>
      </c>
      <c r="V1116" s="18">
        <f t="shared" si="108"/>
        <v>109</v>
      </c>
      <c r="W1116" s="154">
        <f t="shared" si="109"/>
        <v>930.68163928075683</v>
      </c>
    </row>
    <row r="1117" spans="1:23" ht="16" customHeight="1">
      <c r="A1117" s="37"/>
      <c r="B1117" s="38" t="str">
        <f t="shared" si="104"/>
        <v>109-In</v>
      </c>
      <c r="C1117" s="39">
        <v>109</v>
      </c>
      <c r="D1117" s="40"/>
      <c r="E1117" s="39">
        <v>11</v>
      </c>
      <c r="F1117" s="39">
        <v>60</v>
      </c>
      <c r="G1117" s="39">
        <v>49</v>
      </c>
      <c r="H1117" s="39" t="s">
        <v>113</v>
      </c>
      <c r="I1117" s="40"/>
      <c r="J1117" s="18">
        <v>-86485.406000000003</v>
      </c>
      <c r="K1117" s="18">
        <v>5.9580000000000002</v>
      </c>
      <c r="L1117" s="18">
        <v>927924.27500000002</v>
      </c>
      <c r="M1117" s="18">
        <v>5.96</v>
      </c>
      <c r="N1117" s="39" t="s">
        <v>28</v>
      </c>
      <c r="O1117" s="18">
        <v>-3849.6779999999999</v>
      </c>
      <c r="P1117" s="18">
        <v>11.211</v>
      </c>
      <c r="Q1117" s="18">
        <v>108907154.07799999</v>
      </c>
      <c r="R1117" s="18">
        <v>6.3959999999999999</v>
      </c>
      <c r="S1117" s="16">
        <f t="shared" si="105"/>
        <v>108.90715407799999</v>
      </c>
      <c r="T1117" s="16">
        <f t="shared" si="107"/>
        <v>101446.31863388969</v>
      </c>
      <c r="U1117" s="41">
        <f t="shared" si="106"/>
        <v>8513.0667431192669</v>
      </c>
      <c r="V1117" s="18">
        <f t="shared" si="108"/>
        <v>109</v>
      </c>
      <c r="W1117" s="154">
        <f t="shared" si="109"/>
        <v>930.70017095311641</v>
      </c>
    </row>
    <row r="1118" spans="1:23" ht="16" customHeight="1">
      <c r="A1118" s="37"/>
      <c r="B1118" s="38" t="str">
        <f t="shared" si="104"/>
        <v>109-Sn</v>
      </c>
      <c r="C1118" s="39">
        <v>109</v>
      </c>
      <c r="D1118" s="40"/>
      <c r="E1118" s="39">
        <v>9</v>
      </c>
      <c r="F1118" s="39">
        <v>59</v>
      </c>
      <c r="G1118" s="39">
        <v>50</v>
      </c>
      <c r="H1118" s="39" t="s">
        <v>114</v>
      </c>
      <c r="I1118" s="39" t="s">
        <v>42</v>
      </c>
      <c r="J1118" s="18">
        <v>-82635.728000000003</v>
      </c>
      <c r="K1118" s="18">
        <v>9.94</v>
      </c>
      <c r="L1118" s="18">
        <v>923292.24399999995</v>
      </c>
      <c r="M1118" s="18">
        <v>9.9410000000000007</v>
      </c>
      <c r="N1118" s="39" t="s">
        <v>28</v>
      </c>
      <c r="O1118" s="18">
        <v>-6380</v>
      </c>
      <c r="P1118" s="18">
        <v>16</v>
      </c>
      <c r="Q1118" s="18">
        <v>108911286.87899999</v>
      </c>
      <c r="R1118" s="18">
        <v>10.670999999999999</v>
      </c>
      <c r="S1118" s="16">
        <f t="shared" si="105"/>
        <v>108.91128687899999</v>
      </c>
      <c r="T1118" s="16">
        <f t="shared" si="107"/>
        <v>101450.16831163259</v>
      </c>
      <c r="U1118" s="41">
        <f t="shared" si="106"/>
        <v>8470.5710458715585</v>
      </c>
      <c r="V1118" s="18">
        <f t="shared" si="108"/>
        <v>109</v>
      </c>
      <c r="W1118" s="154">
        <f t="shared" si="109"/>
        <v>930.73548909754663</v>
      </c>
    </row>
    <row r="1119" spans="1:23" ht="16" customHeight="1">
      <c r="A1119" s="37"/>
      <c r="B1119" s="38" t="str">
        <f t="shared" si="104"/>
        <v>109-Sb</v>
      </c>
      <c r="C1119" s="39">
        <v>109</v>
      </c>
      <c r="D1119" s="40"/>
      <c r="E1119" s="39">
        <v>7</v>
      </c>
      <c r="F1119" s="39">
        <v>58</v>
      </c>
      <c r="G1119" s="39">
        <v>51</v>
      </c>
      <c r="H1119" s="39" t="s">
        <v>115</v>
      </c>
      <c r="I1119" s="39" t="s">
        <v>39</v>
      </c>
      <c r="J1119" s="18">
        <v>-76255.728000000003</v>
      </c>
      <c r="K1119" s="18">
        <v>18.835999999999999</v>
      </c>
      <c r="L1119" s="18">
        <v>916129.89</v>
      </c>
      <c r="M1119" s="18">
        <v>18.837</v>
      </c>
      <c r="N1119" s="39" t="s">
        <v>28</v>
      </c>
      <c r="O1119" s="18">
        <v>-8681.8870000000006</v>
      </c>
      <c r="P1119" s="18">
        <v>76.087999999999994</v>
      </c>
      <c r="Q1119" s="18">
        <v>108918136.09199999</v>
      </c>
      <c r="R1119" s="18">
        <v>20.222000000000001</v>
      </c>
      <c r="S1119" s="16">
        <f t="shared" si="105"/>
        <v>108.918136092</v>
      </c>
      <c r="T1119" s="16">
        <f t="shared" si="107"/>
        <v>101456.54830980877</v>
      </c>
      <c r="U1119" s="41">
        <f t="shared" si="106"/>
        <v>8404.8613761467896</v>
      </c>
      <c r="V1119" s="18">
        <f t="shared" si="108"/>
        <v>109</v>
      </c>
      <c r="W1119" s="154">
        <f t="shared" si="109"/>
        <v>930.79402119090616</v>
      </c>
    </row>
    <row r="1120" spans="1:23" ht="16" customHeight="1">
      <c r="A1120" s="37"/>
      <c r="B1120" s="38" t="str">
        <f t="shared" si="104"/>
        <v>109-Te</v>
      </c>
      <c r="C1120" s="39">
        <v>109</v>
      </c>
      <c r="D1120" s="40"/>
      <c r="E1120" s="39">
        <v>5</v>
      </c>
      <c r="F1120" s="39">
        <v>57</v>
      </c>
      <c r="G1120" s="39">
        <v>52</v>
      </c>
      <c r="H1120" s="39" t="s">
        <v>116</v>
      </c>
      <c r="I1120" s="40"/>
      <c r="J1120" s="18">
        <v>-67573.84</v>
      </c>
      <c r="K1120" s="18">
        <v>73.709999999999994</v>
      </c>
      <c r="L1120" s="18">
        <v>906665.64899999998</v>
      </c>
      <c r="M1120" s="18">
        <v>73.709999999999994</v>
      </c>
      <c r="N1120" s="39" t="s">
        <v>28</v>
      </c>
      <c r="O1120" s="18">
        <v>-9999.7489999999998</v>
      </c>
      <c r="P1120" s="18">
        <v>170.31100000000001</v>
      </c>
      <c r="Q1120" s="18">
        <v>108927456.483</v>
      </c>
      <c r="R1120" s="18">
        <v>79.131</v>
      </c>
      <c r="S1120" s="16">
        <f t="shared" si="105"/>
        <v>108.927456483</v>
      </c>
      <c r="T1120" s="16">
        <f t="shared" si="107"/>
        <v>101465.23019451307</v>
      </c>
      <c r="U1120" s="41">
        <f t="shared" si="106"/>
        <v>8318.0334770642203</v>
      </c>
      <c r="V1120" s="18">
        <f t="shared" si="108"/>
        <v>109</v>
      </c>
      <c r="W1120" s="154">
        <f t="shared" si="109"/>
        <v>930.87367150929424</v>
      </c>
    </row>
    <row r="1121" spans="1:23" ht="16" customHeight="1">
      <c r="A1121" s="37"/>
      <c r="B1121" s="38" t="str">
        <f t="shared" si="104"/>
        <v>109-I</v>
      </c>
      <c r="C1121" s="39">
        <v>109</v>
      </c>
      <c r="D1121" s="40"/>
      <c r="E1121" s="39">
        <v>3</v>
      </c>
      <c r="F1121" s="39">
        <v>56</v>
      </c>
      <c r="G1121" s="39">
        <v>53</v>
      </c>
      <c r="H1121" s="39" t="s">
        <v>117</v>
      </c>
      <c r="I1121" s="39" t="s">
        <v>65</v>
      </c>
      <c r="J1121" s="18">
        <v>-57574.091</v>
      </c>
      <c r="K1121" s="18">
        <v>153.55000000000001</v>
      </c>
      <c r="L1121" s="18">
        <v>895883.54599999997</v>
      </c>
      <c r="M1121" s="18">
        <v>153.55000000000001</v>
      </c>
      <c r="N1121" s="39" t="s">
        <v>28</v>
      </c>
      <c r="O1121" s="18" t="s">
        <v>30</v>
      </c>
      <c r="P1121" s="42"/>
      <c r="Q1121" s="18">
        <v>108938191.65800001</v>
      </c>
      <c r="R1121" s="18">
        <v>164.84200000000001</v>
      </c>
      <c r="S1121" s="16">
        <f t="shared" si="105"/>
        <v>108.93819165800001</v>
      </c>
      <c r="T1121" s="16">
        <f t="shared" si="107"/>
        <v>101475.22994147975</v>
      </c>
      <c r="U1121" s="41">
        <f t="shared" si="106"/>
        <v>8219.1151009174318</v>
      </c>
      <c r="V1121" s="18">
        <f t="shared" si="108"/>
        <v>109</v>
      </c>
      <c r="W1121" s="154">
        <f t="shared" si="109"/>
        <v>930.96541230715366</v>
      </c>
    </row>
    <row r="1122" spans="1:23" ht="16" customHeight="1">
      <c r="A1122" s="37"/>
      <c r="B1122" s="38" t="str">
        <f t="shared" si="104"/>
        <v>110-Nb</v>
      </c>
      <c r="C1122" s="39">
        <v>110</v>
      </c>
      <c r="D1122" s="39">
        <v>0</v>
      </c>
      <c r="E1122" s="39">
        <v>28</v>
      </c>
      <c r="F1122" s="39">
        <v>69</v>
      </c>
      <c r="G1122" s="39">
        <v>41</v>
      </c>
      <c r="H1122" s="39" t="s">
        <v>105</v>
      </c>
      <c r="I1122" s="39" t="s">
        <v>37</v>
      </c>
      <c r="J1122" s="18">
        <v>-53393</v>
      </c>
      <c r="K1122" s="18">
        <v>596</v>
      </c>
      <c r="L1122" s="18">
        <v>909162</v>
      </c>
      <c r="M1122" s="18">
        <v>596</v>
      </c>
      <c r="N1122" s="39" t="s">
        <v>28</v>
      </c>
      <c r="O1122" s="18">
        <v>12063</v>
      </c>
      <c r="P1122" s="18">
        <v>718</v>
      </c>
      <c r="Q1122" s="18">
        <v>109942680</v>
      </c>
      <c r="R1122" s="18">
        <v>640</v>
      </c>
      <c r="S1122" s="16">
        <f t="shared" si="105"/>
        <v>109.94268</v>
      </c>
      <c r="T1122" s="16">
        <f t="shared" si="107"/>
        <v>102410.90441823246</v>
      </c>
      <c r="U1122" s="41">
        <f t="shared" si="106"/>
        <v>8265.1090909090908</v>
      </c>
      <c r="V1122" s="18">
        <f t="shared" si="108"/>
        <v>110</v>
      </c>
      <c r="W1122" s="154">
        <f t="shared" si="109"/>
        <v>931.00822198393143</v>
      </c>
    </row>
    <row r="1123" spans="1:23" ht="16" customHeight="1">
      <c r="A1123" s="37"/>
      <c r="B1123" s="38" t="str">
        <f t="shared" si="104"/>
        <v>110-Mo</v>
      </c>
      <c r="C1123" s="39">
        <v>110</v>
      </c>
      <c r="D1123" s="40"/>
      <c r="E1123" s="39">
        <v>26</v>
      </c>
      <c r="F1123" s="39">
        <v>68</v>
      </c>
      <c r="G1123" s="39">
        <v>42</v>
      </c>
      <c r="H1123" s="39" t="s">
        <v>106</v>
      </c>
      <c r="I1123" s="39" t="s">
        <v>37</v>
      </c>
      <c r="J1123" s="18">
        <v>-65456</v>
      </c>
      <c r="K1123" s="18">
        <v>401</v>
      </c>
      <c r="L1123" s="18">
        <v>920443</v>
      </c>
      <c r="M1123" s="18">
        <v>401</v>
      </c>
      <c r="N1123" s="39" t="s">
        <v>28</v>
      </c>
      <c r="O1123" s="18">
        <v>5906</v>
      </c>
      <c r="P1123" s="18">
        <v>566</v>
      </c>
      <c r="Q1123" s="18">
        <v>109929730</v>
      </c>
      <c r="R1123" s="18">
        <v>430</v>
      </c>
      <c r="S1123" s="16">
        <f t="shared" si="105"/>
        <v>109.92973000000001</v>
      </c>
      <c r="T1123" s="16">
        <f t="shared" si="107"/>
        <v>102398.84157592031</v>
      </c>
      <c r="U1123" s="41">
        <f t="shared" si="106"/>
        <v>8367.6636363636371</v>
      </c>
      <c r="V1123" s="18">
        <f t="shared" si="108"/>
        <v>110</v>
      </c>
      <c r="W1123" s="154">
        <f t="shared" si="109"/>
        <v>930.8985597810937</v>
      </c>
    </row>
    <row r="1124" spans="1:23" ht="16" customHeight="1">
      <c r="A1124" s="37"/>
      <c r="B1124" s="38" t="str">
        <f t="shared" si="104"/>
        <v>110-Tc</v>
      </c>
      <c r="C1124" s="39">
        <v>110</v>
      </c>
      <c r="D1124" s="40"/>
      <c r="E1124" s="39">
        <v>24</v>
      </c>
      <c r="F1124" s="39">
        <v>67</v>
      </c>
      <c r="G1124" s="39">
        <v>43</v>
      </c>
      <c r="H1124" s="39" t="s">
        <v>107</v>
      </c>
      <c r="I1124" s="39" t="s">
        <v>37</v>
      </c>
      <c r="J1124" s="18">
        <v>-71362</v>
      </c>
      <c r="K1124" s="18">
        <v>401</v>
      </c>
      <c r="L1124" s="18">
        <v>925566</v>
      </c>
      <c r="M1124" s="18">
        <v>401</v>
      </c>
      <c r="N1124" s="39" t="s">
        <v>28</v>
      </c>
      <c r="O1124" s="18">
        <v>8778</v>
      </c>
      <c r="P1124" s="18">
        <v>462</v>
      </c>
      <c r="Q1124" s="18">
        <v>109923390</v>
      </c>
      <c r="R1124" s="18">
        <v>430</v>
      </c>
      <c r="S1124" s="16">
        <f t="shared" si="105"/>
        <v>109.92339</v>
      </c>
      <c r="T1124" s="16">
        <f t="shared" si="107"/>
        <v>102392.93590640221</v>
      </c>
      <c r="U1124" s="41">
        <f t="shared" si="106"/>
        <v>8414.2363636363643</v>
      </c>
      <c r="V1124" s="18">
        <f t="shared" si="108"/>
        <v>110</v>
      </c>
      <c r="W1124" s="154">
        <f t="shared" si="109"/>
        <v>930.84487187638376</v>
      </c>
    </row>
    <row r="1125" spans="1:23" ht="16" customHeight="1">
      <c r="A1125" s="37"/>
      <c r="B1125" s="38" t="str">
        <f t="shared" si="104"/>
        <v>110-Ru</v>
      </c>
      <c r="C1125" s="39">
        <v>110</v>
      </c>
      <c r="D1125" s="40"/>
      <c r="E1125" s="39">
        <v>22</v>
      </c>
      <c r="F1125" s="39">
        <v>66</v>
      </c>
      <c r="G1125" s="39">
        <v>44</v>
      </c>
      <c r="H1125" s="39" t="s">
        <v>108</v>
      </c>
      <c r="I1125" s="39" t="s">
        <v>40</v>
      </c>
      <c r="J1125" s="18">
        <v>-80139.971000000005</v>
      </c>
      <c r="K1125" s="18">
        <v>229.38900000000001</v>
      </c>
      <c r="L1125" s="18">
        <v>933561.93</v>
      </c>
      <c r="M1125" s="18">
        <v>229.38900000000001</v>
      </c>
      <c r="N1125" s="39" t="s">
        <v>28</v>
      </c>
      <c r="O1125" s="18">
        <v>2810</v>
      </c>
      <c r="P1125" s="18">
        <v>50</v>
      </c>
      <c r="Q1125" s="18">
        <v>109913966.185</v>
      </c>
      <c r="R1125" s="18">
        <v>246.26</v>
      </c>
      <c r="S1125" s="16">
        <f t="shared" si="105"/>
        <v>109.91396618500001</v>
      </c>
      <c r="T1125" s="16">
        <f t="shared" si="107"/>
        <v>102384.15768290231</v>
      </c>
      <c r="U1125" s="41">
        <f t="shared" si="106"/>
        <v>8486.9266363636361</v>
      </c>
      <c r="V1125" s="18">
        <f t="shared" si="108"/>
        <v>110</v>
      </c>
      <c r="W1125" s="154">
        <f t="shared" si="109"/>
        <v>930.76506984456648</v>
      </c>
    </row>
    <row r="1126" spans="1:23" ht="16" customHeight="1">
      <c r="A1126" s="37"/>
      <c r="B1126" s="38" t="str">
        <f t="shared" si="104"/>
        <v>110-Rh</v>
      </c>
      <c r="C1126" s="39">
        <v>110</v>
      </c>
      <c r="D1126" s="40"/>
      <c r="E1126" s="39">
        <v>20</v>
      </c>
      <c r="F1126" s="39">
        <v>65</v>
      </c>
      <c r="G1126" s="39">
        <v>45</v>
      </c>
      <c r="H1126" s="39" t="s">
        <v>109</v>
      </c>
      <c r="I1126" s="39" t="s">
        <v>49</v>
      </c>
      <c r="J1126" s="18">
        <v>-82949.971000000005</v>
      </c>
      <c r="K1126" s="18">
        <v>223.874</v>
      </c>
      <c r="L1126" s="18">
        <v>935589.576</v>
      </c>
      <c r="M1126" s="18">
        <v>223.874</v>
      </c>
      <c r="N1126" s="39" t="s">
        <v>28</v>
      </c>
      <c r="O1126" s="18">
        <v>5400</v>
      </c>
      <c r="P1126" s="18">
        <v>223.607</v>
      </c>
      <c r="Q1126" s="18">
        <v>109910949.52500001</v>
      </c>
      <c r="R1126" s="18">
        <v>240.33799999999999</v>
      </c>
      <c r="S1126" s="16">
        <f t="shared" si="105"/>
        <v>109.91094952500001</v>
      </c>
      <c r="T1126" s="16">
        <f t="shared" si="107"/>
        <v>102381.34768337417</v>
      </c>
      <c r="U1126" s="41">
        <f t="shared" si="106"/>
        <v>8505.3597818181825</v>
      </c>
      <c r="V1126" s="18">
        <f t="shared" si="108"/>
        <v>110</v>
      </c>
      <c r="W1126" s="154">
        <f t="shared" si="109"/>
        <v>930.73952439431071</v>
      </c>
    </row>
    <row r="1127" spans="1:23" ht="16" customHeight="1">
      <c r="A1127" s="37"/>
      <c r="B1127" s="38" t="str">
        <f t="shared" si="104"/>
        <v>110-Pd</v>
      </c>
      <c r="C1127" s="39">
        <v>110</v>
      </c>
      <c r="D1127" s="40"/>
      <c r="E1127" s="39">
        <v>18</v>
      </c>
      <c r="F1127" s="39">
        <v>64</v>
      </c>
      <c r="G1127" s="39">
        <v>46</v>
      </c>
      <c r="H1127" s="39" t="s">
        <v>110</v>
      </c>
      <c r="I1127" s="40"/>
      <c r="J1127" s="18">
        <v>-88349.971000000005</v>
      </c>
      <c r="K1127" s="18">
        <v>10.929</v>
      </c>
      <c r="L1127" s="18">
        <v>940207.223</v>
      </c>
      <c r="M1127" s="18">
        <v>10.93</v>
      </c>
      <c r="N1127" s="39" t="s">
        <v>28</v>
      </c>
      <c r="O1127" s="18">
        <v>-892.44</v>
      </c>
      <c r="P1127" s="18">
        <v>10.821999999999999</v>
      </c>
      <c r="Q1127" s="18">
        <v>109905152.38500001</v>
      </c>
      <c r="R1127" s="18">
        <v>11.731999999999999</v>
      </c>
      <c r="S1127" s="16">
        <f t="shared" si="105"/>
        <v>109.90515238500001</v>
      </c>
      <c r="T1127" s="16">
        <f t="shared" si="107"/>
        <v>102375.94768447985</v>
      </c>
      <c r="U1127" s="41">
        <f t="shared" si="106"/>
        <v>8547.3383909090917</v>
      </c>
      <c r="V1127" s="18">
        <f t="shared" si="108"/>
        <v>110</v>
      </c>
      <c r="W1127" s="154">
        <f t="shared" si="109"/>
        <v>930.69043349527135</v>
      </c>
    </row>
    <row r="1128" spans="1:23" ht="16" customHeight="1">
      <c r="A1128" s="37"/>
      <c r="B1128" s="38" t="str">
        <f t="shared" si="104"/>
        <v>110-Ag</v>
      </c>
      <c r="C1128" s="39">
        <v>110</v>
      </c>
      <c r="D1128" s="40"/>
      <c r="E1128" s="39">
        <v>16</v>
      </c>
      <c r="F1128" s="39">
        <v>63</v>
      </c>
      <c r="G1128" s="39">
        <v>47</v>
      </c>
      <c r="H1128" s="39" t="s">
        <v>111</v>
      </c>
      <c r="I1128" s="40"/>
      <c r="J1128" s="18">
        <v>-87457.53</v>
      </c>
      <c r="K1128" s="18">
        <v>3.1440000000000001</v>
      </c>
      <c r="L1128" s="18">
        <v>938532.429</v>
      </c>
      <c r="M1128" s="18">
        <v>3.1469999999999998</v>
      </c>
      <c r="N1128" s="39" t="s">
        <v>28</v>
      </c>
      <c r="O1128" s="18">
        <v>2892.1779999999999</v>
      </c>
      <c r="P1128" s="18">
        <v>1.617</v>
      </c>
      <c r="Q1128" s="18">
        <v>109906110.45999999</v>
      </c>
      <c r="R1128" s="18">
        <v>3.375</v>
      </c>
      <c r="S1128" s="16">
        <f t="shared" si="105"/>
        <v>109.90611045999999</v>
      </c>
      <c r="T1128" s="16">
        <f t="shared" si="107"/>
        <v>102376.84012522487</v>
      </c>
      <c r="U1128" s="41">
        <f t="shared" si="106"/>
        <v>8532.1129909090905</v>
      </c>
      <c r="V1128" s="18">
        <f t="shared" si="108"/>
        <v>110</v>
      </c>
      <c r="W1128" s="154">
        <f t="shared" si="109"/>
        <v>930.69854659295345</v>
      </c>
    </row>
    <row r="1129" spans="1:23" ht="16" customHeight="1">
      <c r="A1129" s="37"/>
      <c r="B1129" s="38" t="str">
        <f t="shared" si="104"/>
        <v>110-Cd</v>
      </c>
      <c r="C1129" s="39">
        <v>110</v>
      </c>
      <c r="D1129" s="40"/>
      <c r="E1129" s="39">
        <v>14</v>
      </c>
      <c r="F1129" s="39">
        <v>62</v>
      </c>
      <c r="G1129" s="39">
        <v>48</v>
      </c>
      <c r="H1129" s="39" t="s">
        <v>112</v>
      </c>
      <c r="I1129" s="40"/>
      <c r="J1129" s="18">
        <v>-90349.707999999999</v>
      </c>
      <c r="K1129" s="18">
        <v>2.9649999999999999</v>
      </c>
      <c r="L1129" s="18">
        <v>940642.25399999996</v>
      </c>
      <c r="M1129" s="18">
        <v>2.968</v>
      </c>
      <c r="N1129" s="39" t="s">
        <v>28</v>
      </c>
      <c r="O1129" s="18">
        <v>-3878</v>
      </c>
      <c r="P1129" s="18">
        <v>11.547000000000001</v>
      </c>
      <c r="Q1129" s="18">
        <v>109903005.57799999</v>
      </c>
      <c r="R1129" s="18">
        <v>3.1829999999999998</v>
      </c>
      <c r="S1129" s="16">
        <f t="shared" si="105"/>
        <v>109.90300557799999</v>
      </c>
      <c r="T1129" s="16">
        <f t="shared" si="107"/>
        <v>102373.94794746704</v>
      </c>
      <c r="U1129" s="41">
        <f t="shared" si="106"/>
        <v>8551.2932181818178</v>
      </c>
      <c r="V1129" s="18">
        <f t="shared" si="108"/>
        <v>110</v>
      </c>
      <c r="W1129" s="154">
        <f t="shared" si="109"/>
        <v>930.67225406788214</v>
      </c>
    </row>
    <row r="1130" spans="1:23" ht="16" customHeight="1">
      <c r="A1130" s="37"/>
      <c r="B1130" s="38" t="str">
        <f t="shared" si="104"/>
        <v>110-In</v>
      </c>
      <c r="C1130" s="39">
        <v>110</v>
      </c>
      <c r="D1130" s="40"/>
      <c r="E1130" s="39">
        <v>12</v>
      </c>
      <c r="F1130" s="39">
        <v>61</v>
      </c>
      <c r="G1130" s="39">
        <v>49</v>
      </c>
      <c r="H1130" s="39" t="s">
        <v>113</v>
      </c>
      <c r="I1130" s="39" t="s">
        <v>39</v>
      </c>
      <c r="J1130" s="18">
        <v>-86471.707999999999</v>
      </c>
      <c r="K1130" s="18">
        <v>11.922000000000001</v>
      </c>
      <c r="L1130" s="18">
        <v>935981.9</v>
      </c>
      <c r="M1130" s="18">
        <v>11.922000000000001</v>
      </c>
      <c r="N1130" s="39" t="s">
        <v>28</v>
      </c>
      <c r="O1130" s="18">
        <v>-637.05200000000002</v>
      </c>
      <c r="P1130" s="18">
        <v>19.440999999999999</v>
      </c>
      <c r="Q1130" s="18">
        <v>109907168.78300001</v>
      </c>
      <c r="R1130" s="18">
        <v>12.798</v>
      </c>
      <c r="S1130" s="16">
        <f t="shared" si="105"/>
        <v>109.907168783</v>
      </c>
      <c r="T1130" s="16">
        <f t="shared" si="107"/>
        <v>102377.82594634181</v>
      </c>
      <c r="U1130" s="41">
        <f t="shared" si="106"/>
        <v>8508.926363636363</v>
      </c>
      <c r="V1130" s="18">
        <f t="shared" si="108"/>
        <v>110</v>
      </c>
      <c r="W1130" s="154">
        <f t="shared" si="109"/>
        <v>930.70750860310739</v>
      </c>
    </row>
    <row r="1131" spans="1:23" ht="16" customHeight="1">
      <c r="A1131" s="37"/>
      <c r="B1131" s="38" t="str">
        <f t="shared" si="104"/>
        <v>110-Sn</v>
      </c>
      <c r="C1131" s="39">
        <v>110</v>
      </c>
      <c r="D1131" s="40"/>
      <c r="E1131" s="39">
        <v>10</v>
      </c>
      <c r="F1131" s="39">
        <v>60</v>
      </c>
      <c r="G1131" s="39">
        <v>50</v>
      </c>
      <c r="H1131" s="39" t="s">
        <v>114</v>
      </c>
      <c r="I1131" s="39" t="s">
        <v>62</v>
      </c>
      <c r="J1131" s="18">
        <v>-85834.656000000003</v>
      </c>
      <c r="K1131" s="18">
        <v>15.582000000000001</v>
      </c>
      <c r="L1131" s="18">
        <v>934562.49399999995</v>
      </c>
      <c r="M1131" s="18">
        <v>15.583</v>
      </c>
      <c r="N1131" s="39" t="s">
        <v>28</v>
      </c>
      <c r="O1131" s="18">
        <v>-8300</v>
      </c>
      <c r="P1131" s="18">
        <v>200</v>
      </c>
      <c r="Q1131" s="18">
        <v>109907852.68799999</v>
      </c>
      <c r="R1131" s="18">
        <v>16.728000000000002</v>
      </c>
      <c r="S1131" s="16">
        <f t="shared" si="105"/>
        <v>109.90785268799999</v>
      </c>
      <c r="T1131" s="16">
        <f t="shared" si="107"/>
        <v>102378.46299948246</v>
      </c>
      <c r="U1131" s="41">
        <f t="shared" si="106"/>
        <v>8496.0226727272729</v>
      </c>
      <c r="V1131" s="18">
        <f t="shared" si="108"/>
        <v>110</v>
      </c>
      <c r="W1131" s="154">
        <f t="shared" si="109"/>
        <v>930.71329999529519</v>
      </c>
    </row>
    <row r="1132" spans="1:23" ht="16" customHeight="1">
      <c r="A1132" s="37"/>
      <c r="B1132" s="38" t="str">
        <f t="shared" si="104"/>
        <v>110-Sb</v>
      </c>
      <c r="C1132" s="39">
        <v>110</v>
      </c>
      <c r="D1132" s="40"/>
      <c r="E1132" s="39">
        <v>8</v>
      </c>
      <c r="F1132" s="39">
        <v>59</v>
      </c>
      <c r="G1132" s="39">
        <v>51</v>
      </c>
      <c r="H1132" s="39" t="s">
        <v>115</v>
      </c>
      <c r="I1132" s="39" t="s">
        <v>39</v>
      </c>
      <c r="J1132" s="18">
        <v>-77535</v>
      </c>
      <c r="K1132" s="18">
        <v>201</v>
      </c>
      <c r="L1132" s="18">
        <v>925480</v>
      </c>
      <c r="M1132" s="18">
        <v>201</v>
      </c>
      <c r="N1132" s="39" t="s">
        <v>28</v>
      </c>
      <c r="O1132" s="18">
        <v>-5257</v>
      </c>
      <c r="P1132" s="18">
        <v>207</v>
      </c>
      <c r="Q1132" s="18">
        <v>109916763</v>
      </c>
      <c r="R1132" s="18">
        <v>215</v>
      </c>
      <c r="S1132" s="16">
        <f t="shared" si="105"/>
        <v>109.916763</v>
      </c>
      <c r="T1132" s="16">
        <f t="shared" si="107"/>
        <v>102386.76289821669</v>
      </c>
      <c r="U1132" s="41">
        <f t="shared" si="106"/>
        <v>8413.454545454546</v>
      </c>
      <c r="V1132" s="18">
        <f t="shared" si="108"/>
        <v>110</v>
      </c>
      <c r="W1132" s="154">
        <f t="shared" si="109"/>
        <v>930.78875362015174</v>
      </c>
    </row>
    <row r="1133" spans="1:23" ht="16" customHeight="1">
      <c r="A1133" s="37"/>
      <c r="B1133" s="38" t="str">
        <f t="shared" si="104"/>
        <v>110-Te</v>
      </c>
      <c r="C1133" s="39">
        <v>110</v>
      </c>
      <c r="D1133" s="40"/>
      <c r="E1133" s="39">
        <v>6</v>
      </c>
      <c r="F1133" s="39">
        <v>58</v>
      </c>
      <c r="G1133" s="39">
        <v>52</v>
      </c>
      <c r="H1133" s="39" t="s">
        <v>116</v>
      </c>
      <c r="I1133" s="39" t="s">
        <v>83</v>
      </c>
      <c r="J1133" s="18">
        <v>-72277.25</v>
      </c>
      <c r="K1133" s="18">
        <v>53.023000000000003</v>
      </c>
      <c r="L1133" s="18">
        <v>919440.38199999998</v>
      </c>
      <c r="M1133" s="18">
        <v>53.024000000000001</v>
      </c>
      <c r="N1133" s="39" t="s">
        <v>28</v>
      </c>
      <c r="O1133" s="18">
        <v>-11929</v>
      </c>
      <c r="P1133" s="18">
        <v>313</v>
      </c>
      <c r="Q1133" s="18">
        <v>109922407.164</v>
      </c>
      <c r="R1133" s="18">
        <v>56.923000000000002</v>
      </c>
      <c r="S1133" s="16">
        <f t="shared" si="105"/>
        <v>109.92240716400001</v>
      </c>
      <c r="T1133" s="16">
        <f t="shared" si="107"/>
        <v>102392.02040094379</v>
      </c>
      <c r="U1133" s="41">
        <f t="shared" si="106"/>
        <v>8358.5489272727264</v>
      </c>
      <c r="V1133" s="18">
        <f t="shared" si="108"/>
        <v>110</v>
      </c>
      <c r="W1133" s="154">
        <f t="shared" si="109"/>
        <v>930.83654909948893</v>
      </c>
    </row>
    <row r="1134" spans="1:23" ht="16" customHeight="1">
      <c r="A1134" s="37"/>
      <c r="B1134" s="38" t="str">
        <f t="shared" si="104"/>
        <v>110-I</v>
      </c>
      <c r="C1134" s="39">
        <v>110</v>
      </c>
      <c r="D1134" s="40"/>
      <c r="E1134" s="39">
        <v>4</v>
      </c>
      <c r="F1134" s="39">
        <v>57</v>
      </c>
      <c r="G1134" s="39">
        <v>53</v>
      </c>
      <c r="H1134" s="39" t="s">
        <v>117</v>
      </c>
      <c r="I1134" s="39" t="s">
        <v>82</v>
      </c>
      <c r="J1134" s="18">
        <v>-60348</v>
      </c>
      <c r="K1134" s="18">
        <v>309</v>
      </c>
      <c r="L1134" s="18">
        <v>906729</v>
      </c>
      <c r="M1134" s="18">
        <v>309</v>
      </c>
      <c r="N1134" s="39" t="s">
        <v>28</v>
      </c>
      <c r="O1134" s="18">
        <v>-8627</v>
      </c>
      <c r="P1134" s="18">
        <v>506</v>
      </c>
      <c r="Q1134" s="18">
        <v>109935214</v>
      </c>
      <c r="R1134" s="18">
        <v>332</v>
      </c>
      <c r="S1134" s="16">
        <f t="shared" si="105"/>
        <v>109.935214</v>
      </c>
      <c r="T1134" s="16">
        <f t="shared" si="107"/>
        <v>102403.94988690407</v>
      </c>
      <c r="U1134" s="41">
        <f t="shared" si="106"/>
        <v>8242.9909090909096</v>
      </c>
      <c r="V1134" s="18">
        <f t="shared" si="108"/>
        <v>110</v>
      </c>
      <c r="W1134" s="154">
        <f t="shared" si="109"/>
        <v>930.94499897185517</v>
      </c>
    </row>
    <row r="1135" spans="1:23" ht="16" customHeight="1">
      <c r="A1135" s="37"/>
      <c r="B1135" s="38" t="str">
        <f t="shared" si="104"/>
        <v>110-Xe</v>
      </c>
      <c r="C1135" s="39">
        <v>110</v>
      </c>
      <c r="D1135" s="40"/>
      <c r="E1135" s="39">
        <v>2</v>
      </c>
      <c r="F1135" s="39">
        <v>56</v>
      </c>
      <c r="G1135" s="39">
        <v>54</v>
      </c>
      <c r="H1135" s="39" t="s">
        <v>118</v>
      </c>
      <c r="I1135" s="39" t="s">
        <v>83</v>
      </c>
      <c r="J1135" s="18">
        <v>-51721</v>
      </c>
      <c r="K1135" s="18">
        <v>401</v>
      </c>
      <c r="L1135" s="18">
        <v>897319</v>
      </c>
      <c r="M1135" s="18">
        <v>401</v>
      </c>
      <c r="N1135" s="39" t="s">
        <v>28</v>
      </c>
      <c r="O1135" s="18" t="s">
        <v>30</v>
      </c>
      <c r="P1135" s="42"/>
      <c r="Q1135" s="18">
        <v>109944476</v>
      </c>
      <c r="R1135" s="18">
        <v>430</v>
      </c>
      <c r="S1135" s="16">
        <f t="shared" si="105"/>
        <v>109.94447599999999</v>
      </c>
      <c r="T1135" s="16">
        <f t="shared" si="107"/>
        <v>102412.57738076471</v>
      </c>
      <c r="U1135" s="41">
        <f t="shared" si="106"/>
        <v>8157.4454545454546</v>
      </c>
      <c r="V1135" s="18">
        <f t="shared" si="108"/>
        <v>110</v>
      </c>
      <c r="W1135" s="154">
        <f t="shared" si="109"/>
        <v>931.02343073422458</v>
      </c>
    </row>
    <row r="1136" spans="1:23" ht="16" customHeight="1">
      <c r="A1136" s="37"/>
      <c r="B1136" s="38" t="str">
        <f t="shared" si="104"/>
        <v>111-Mo</v>
      </c>
      <c r="C1136" s="39">
        <v>111</v>
      </c>
      <c r="D1136" s="39">
        <v>0</v>
      </c>
      <c r="E1136" s="39">
        <v>27</v>
      </c>
      <c r="F1136" s="39">
        <v>69</v>
      </c>
      <c r="G1136" s="39">
        <v>42</v>
      </c>
      <c r="H1136" s="39" t="s">
        <v>106</v>
      </c>
      <c r="I1136" s="39" t="s">
        <v>37</v>
      </c>
      <c r="J1136" s="18">
        <v>-61004</v>
      </c>
      <c r="K1136" s="18">
        <v>503</v>
      </c>
      <c r="L1136" s="18">
        <v>924062</v>
      </c>
      <c r="M1136" s="18">
        <v>503</v>
      </c>
      <c r="N1136" s="39" t="s">
        <v>28</v>
      </c>
      <c r="O1136" s="18">
        <v>8812</v>
      </c>
      <c r="P1136" s="18">
        <v>643</v>
      </c>
      <c r="Q1136" s="18">
        <v>110934510</v>
      </c>
      <c r="R1136" s="18">
        <v>540</v>
      </c>
      <c r="S1136" s="16">
        <f t="shared" si="105"/>
        <v>110.93451</v>
      </c>
      <c r="T1136" s="16">
        <f t="shared" si="107"/>
        <v>103334.78773023773</v>
      </c>
      <c r="U1136" s="41">
        <f t="shared" si="106"/>
        <v>8324.8828828828828</v>
      </c>
      <c r="V1136" s="18">
        <f t="shared" si="108"/>
        <v>111</v>
      </c>
      <c r="W1136" s="154">
        <f t="shared" si="109"/>
        <v>930.94403360574529</v>
      </c>
    </row>
    <row r="1137" spans="1:23" ht="16" customHeight="1">
      <c r="A1137" s="37"/>
      <c r="B1137" s="38" t="str">
        <f t="shared" si="104"/>
        <v>111-Tc</v>
      </c>
      <c r="C1137" s="39">
        <v>111</v>
      </c>
      <c r="D1137" s="40"/>
      <c r="E1137" s="39">
        <v>25</v>
      </c>
      <c r="F1137" s="39">
        <v>68</v>
      </c>
      <c r="G1137" s="39">
        <v>43</v>
      </c>
      <c r="H1137" s="39" t="s">
        <v>107</v>
      </c>
      <c r="I1137" s="39" t="s">
        <v>37</v>
      </c>
      <c r="J1137" s="18">
        <v>-69815</v>
      </c>
      <c r="K1137" s="18">
        <v>401</v>
      </c>
      <c r="L1137" s="18">
        <v>932091</v>
      </c>
      <c r="M1137" s="18">
        <v>401</v>
      </c>
      <c r="N1137" s="39" t="s">
        <v>28</v>
      </c>
      <c r="O1137" s="18">
        <v>6977</v>
      </c>
      <c r="P1137" s="18">
        <v>499</v>
      </c>
      <c r="Q1137" s="18">
        <v>110925050</v>
      </c>
      <c r="R1137" s="18">
        <v>430</v>
      </c>
      <c r="S1137" s="16">
        <f t="shared" si="105"/>
        <v>110.92505</v>
      </c>
      <c r="T1137" s="16">
        <f t="shared" si="107"/>
        <v>103325.97580064135</v>
      </c>
      <c r="U1137" s="41">
        <f t="shared" si="106"/>
        <v>8397.2162162162167</v>
      </c>
      <c r="V1137" s="18">
        <f t="shared" si="108"/>
        <v>111</v>
      </c>
      <c r="W1137" s="154">
        <f t="shared" si="109"/>
        <v>930.86464685262479</v>
      </c>
    </row>
    <row r="1138" spans="1:23" ht="16" customHeight="1">
      <c r="A1138" s="37"/>
      <c r="B1138" s="38" t="str">
        <f t="shared" si="104"/>
        <v>111-Ru</v>
      </c>
      <c r="C1138" s="39">
        <v>111</v>
      </c>
      <c r="D1138" s="40"/>
      <c r="E1138" s="39">
        <v>23</v>
      </c>
      <c r="F1138" s="39">
        <v>67</v>
      </c>
      <c r="G1138" s="39">
        <v>44</v>
      </c>
      <c r="H1138" s="39" t="s">
        <v>108</v>
      </c>
      <c r="I1138" s="39" t="s">
        <v>37</v>
      </c>
      <c r="J1138" s="18">
        <v>-76792</v>
      </c>
      <c r="K1138" s="18">
        <v>298</v>
      </c>
      <c r="L1138" s="18">
        <v>938286</v>
      </c>
      <c r="M1138" s="18">
        <v>298</v>
      </c>
      <c r="N1138" s="39" t="s">
        <v>28</v>
      </c>
      <c r="O1138" s="18">
        <v>5496</v>
      </c>
      <c r="P1138" s="18">
        <v>362</v>
      </c>
      <c r="Q1138" s="18">
        <v>110917560</v>
      </c>
      <c r="R1138" s="18">
        <v>320</v>
      </c>
      <c r="S1138" s="16">
        <f t="shared" si="105"/>
        <v>110.91755999999999</v>
      </c>
      <c r="T1138" s="16">
        <f t="shared" si="107"/>
        <v>103318.9989134662</v>
      </c>
      <c r="U1138" s="41">
        <f t="shared" si="106"/>
        <v>8453.0270270270266</v>
      </c>
      <c r="V1138" s="18">
        <f t="shared" si="108"/>
        <v>111</v>
      </c>
      <c r="W1138" s="154">
        <f t="shared" si="109"/>
        <v>930.80179201320902</v>
      </c>
    </row>
    <row r="1139" spans="1:23" ht="16" customHeight="1">
      <c r="A1139" s="37"/>
      <c r="B1139" s="38" t="str">
        <f t="shared" si="104"/>
        <v>111-Rh</v>
      </c>
      <c r="C1139" s="39">
        <v>111</v>
      </c>
      <c r="D1139" s="40"/>
      <c r="E1139" s="39">
        <v>21</v>
      </c>
      <c r="F1139" s="39">
        <v>66</v>
      </c>
      <c r="G1139" s="39">
        <v>45</v>
      </c>
      <c r="H1139" s="39" t="s">
        <v>109</v>
      </c>
      <c r="I1139" s="39" t="s">
        <v>37</v>
      </c>
      <c r="J1139" s="18">
        <v>-82288</v>
      </c>
      <c r="K1139" s="18">
        <v>205</v>
      </c>
      <c r="L1139" s="18">
        <v>942999</v>
      </c>
      <c r="M1139" s="18">
        <v>205</v>
      </c>
      <c r="N1139" s="39" t="s">
        <v>28</v>
      </c>
      <c r="O1139" s="18">
        <v>3741</v>
      </c>
      <c r="P1139" s="18">
        <v>209</v>
      </c>
      <c r="Q1139" s="18">
        <v>110911660</v>
      </c>
      <c r="R1139" s="18">
        <v>220</v>
      </c>
      <c r="S1139" s="16">
        <f t="shared" si="105"/>
        <v>110.91166</v>
      </c>
      <c r="T1139" s="16">
        <f t="shared" si="107"/>
        <v>103313.50310113866</v>
      </c>
      <c r="U1139" s="41">
        <f t="shared" si="106"/>
        <v>8495.4864864864867</v>
      </c>
      <c r="V1139" s="18">
        <f t="shared" si="108"/>
        <v>111</v>
      </c>
      <c r="W1139" s="154">
        <f t="shared" si="109"/>
        <v>930.75228019043834</v>
      </c>
    </row>
    <row r="1140" spans="1:23" ht="16" customHeight="1">
      <c r="A1140" s="37"/>
      <c r="B1140" s="38" t="str">
        <f t="shared" si="104"/>
        <v>111-Pd</v>
      </c>
      <c r="C1140" s="39">
        <v>111</v>
      </c>
      <c r="D1140" s="40"/>
      <c r="E1140" s="39">
        <v>19</v>
      </c>
      <c r="F1140" s="39">
        <v>65</v>
      </c>
      <c r="G1140" s="39">
        <v>46</v>
      </c>
      <c r="H1140" s="39" t="s">
        <v>110</v>
      </c>
      <c r="I1140" s="39" t="s">
        <v>40</v>
      </c>
      <c r="J1140" s="18">
        <v>-86029.092000000004</v>
      </c>
      <c r="K1140" s="18">
        <v>40.957000000000001</v>
      </c>
      <c r="L1140" s="18">
        <v>945957.66700000002</v>
      </c>
      <c r="M1140" s="18">
        <v>40.957000000000001</v>
      </c>
      <c r="N1140" s="39" t="s">
        <v>28</v>
      </c>
      <c r="O1140" s="18">
        <v>2188.3330000000001</v>
      </c>
      <c r="P1140" s="18">
        <v>40.825000000000003</v>
      </c>
      <c r="Q1140" s="18">
        <v>110907643.95200001</v>
      </c>
      <c r="R1140" s="18">
        <v>43.969000000000001</v>
      </c>
      <c r="S1140" s="16">
        <f t="shared" si="105"/>
        <v>110.907643952</v>
      </c>
      <c r="T1140" s="16">
        <f t="shared" si="107"/>
        <v>103309.76217806978</v>
      </c>
      <c r="U1140" s="41">
        <f t="shared" si="106"/>
        <v>8522.1411441441451</v>
      </c>
      <c r="V1140" s="18">
        <f t="shared" si="108"/>
        <v>111</v>
      </c>
      <c r="W1140" s="154">
        <f t="shared" si="109"/>
        <v>930.71857818080889</v>
      </c>
    </row>
    <row r="1141" spans="1:23" ht="16" customHeight="1">
      <c r="A1141" s="37"/>
      <c r="B1141" s="38" t="str">
        <f t="shared" si="104"/>
        <v>111-Ag</v>
      </c>
      <c r="C1141" s="39">
        <v>111</v>
      </c>
      <c r="D1141" s="40"/>
      <c r="E1141" s="39">
        <v>17</v>
      </c>
      <c r="F1141" s="39">
        <v>64</v>
      </c>
      <c r="G1141" s="39">
        <v>47</v>
      </c>
      <c r="H1141" s="39" t="s">
        <v>111</v>
      </c>
      <c r="I1141" s="39" t="s">
        <v>40</v>
      </c>
      <c r="J1141" s="18">
        <v>-88217.425000000003</v>
      </c>
      <c r="K1141" s="18">
        <v>3.2850000000000001</v>
      </c>
      <c r="L1141" s="18">
        <v>947363.647</v>
      </c>
      <c r="M1141" s="18">
        <v>3.2879999999999998</v>
      </c>
      <c r="N1141" s="39" t="s">
        <v>28</v>
      </c>
      <c r="O1141" s="18">
        <v>1036.8</v>
      </c>
      <c r="P1141" s="18">
        <v>1.4139999999999999</v>
      </c>
      <c r="Q1141" s="18">
        <v>110905294.67900001</v>
      </c>
      <c r="R1141" s="18">
        <v>3.5259999999999998</v>
      </c>
      <c r="S1141" s="16">
        <f t="shared" si="105"/>
        <v>110.90529467900001</v>
      </c>
      <c r="T1141" s="16">
        <f t="shared" si="107"/>
        <v>103307.57384527077</v>
      </c>
      <c r="U1141" s="41">
        <f t="shared" si="106"/>
        <v>8534.8076306306302</v>
      </c>
      <c r="V1141" s="18">
        <f t="shared" si="108"/>
        <v>111</v>
      </c>
      <c r="W1141" s="154">
        <f t="shared" si="109"/>
        <v>930.6988634709079</v>
      </c>
    </row>
    <row r="1142" spans="1:23" ht="16" customHeight="1">
      <c r="A1142" s="37"/>
      <c r="B1142" s="38" t="str">
        <f t="shared" si="104"/>
        <v>111-Cd</v>
      </c>
      <c r="C1142" s="39">
        <v>111</v>
      </c>
      <c r="D1142" s="40"/>
      <c r="E1142" s="39">
        <v>15</v>
      </c>
      <c r="F1142" s="39">
        <v>63</v>
      </c>
      <c r="G1142" s="39">
        <v>48</v>
      </c>
      <c r="H1142" s="39" t="s">
        <v>112</v>
      </c>
      <c r="I1142" s="40"/>
      <c r="J1142" s="18">
        <v>-89254.225000000006</v>
      </c>
      <c r="K1142" s="18">
        <v>2.9649999999999999</v>
      </c>
      <c r="L1142" s="18">
        <v>947618.09400000004</v>
      </c>
      <c r="M1142" s="18">
        <v>2.9689999999999999</v>
      </c>
      <c r="N1142" s="39" t="s">
        <v>28</v>
      </c>
      <c r="O1142" s="18">
        <v>-865.404</v>
      </c>
      <c r="P1142" s="18">
        <v>4.6829999999999998</v>
      </c>
      <c r="Q1142" s="18">
        <v>110904181.62800001</v>
      </c>
      <c r="R1142" s="18">
        <v>3.1829999999999998</v>
      </c>
      <c r="S1142" s="16">
        <f t="shared" si="105"/>
        <v>110.904181628</v>
      </c>
      <c r="T1142" s="16">
        <f t="shared" si="107"/>
        <v>103306.53704537128</v>
      </c>
      <c r="U1142" s="41">
        <f t="shared" si="106"/>
        <v>8537.0999459459472</v>
      </c>
      <c r="V1142" s="18">
        <f t="shared" si="108"/>
        <v>111</v>
      </c>
      <c r="W1142" s="154">
        <f t="shared" si="109"/>
        <v>930.68952293127279</v>
      </c>
    </row>
    <row r="1143" spans="1:23" ht="16" customHeight="1">
      <c r="A1143" s="37"/>
      <c r="B1143" s="38" t="str">
        <f t="shared" si="104"/>
        <v>111-In</v>
      </c>
      <c r="C1143" s="39">
        <v>111</v>
      </c>
      <c r="D1143" s="40"/>
      <c r="E1143" s="39">
        <v>13</v>
      </c>
      <c r="F1143" s="39">
        <v>62</v>
      </c>
      <c r="G1143" s="39">
        <v>49</v>
      </c>
      <c r="H1143" s="39" t="s">
        <v>113</v>
      </c>
      <c r="I1143" s="40"/>
      <c r="J1143" s="18">
        <v>-88388.820999999996</v>
      </c>
      <c r="K1143" s="18">
        <v>5.2320000000000002</v>
      </c>
      <c r="L1143" s="18">
        <v>945970.33600000001</v>
      </c>
      <c r="M1143" s="18">
        <v>5.234</v>
      </c>
      <c r="N1143" s="39" t="s">
        <v>28</v>
      </c>
      <c r="O1143" s="18">
        <v>-2444.9169999999999</v>
      </c>
      <c r="P1143" s="18">
        <v>7.7649999999999997</v>
      </c>
      <c r="Q1143" s="18">
        <v>110905110.677</v>
      </c>
      <c r="R1143" s="18">
        <v>5.617</v>
      </c>
      <c r="S1143" s="16">
        <f t="shared" si="105"/>
        <v>110.905110677</v>
      </c>
      <c r="T1143" s="16">
        <f t="shared" si="107"/>
        <v>103307.40244858265</v>
      </c>
      <c r="U1143" s="41">
        <f t="shared" si="106"/>
        <v>8522.2552792792794</v>
      </c>
      <c r="V1143" s="18">
        <f t="shared" si="108"/>
        <v>111</v>
      </c>
      <c r="W1143" s="154">
        <f t="shared" si="109"/>
        <v>930.69731935660047</v>
      </c>
    </row>
    <row r="1144" spans="1:23" ht="16" customHeight="1">
      <c r="A1144" s="37"/>
      <c r="B1144" s="38" t="str">
        <f t="shared" si="104"/>
        <v>111-Sn</v>
      </c>
      <c r="C1144" s="39">
        <v>111</v>
      </c>
      <c r="D1144" s="40"/>
      <c r="E1144" s="39">
        <v>11</v>
      </c>
      <c r="F1144" s="39">
        <v>61</v>
      </c>
      <c r="G1144" s="39">
        <v>50</v>
      </c>
      <c r="H1144" s="39" t="s">
        <v>114</v>
      </c>
      <c r="I1144" s="39" t="s">
        <v>69</v>
      </c>
      <c r="J1144" s="18">
        <v>-85943.904999999999</v>
      </c>
      <c r="K1144" s="18">
        <v>7.0919999999999996</v>
      </c>
      <c r="L1144" s="18">
        <v>942743.06599999999</v>
      </c>
      <c r="M1144" s="18">
        <v>7.0940000000000003</v>
      </c>
      <c r="N1144" s="39" t="s">
        <v>28</v>
      </c>
      <c r="O1144" s="18">
        <v>-5100</v>
      </c>
      <c r="P1144" s="18">
        <v>200</v>
      </c>
      <c r="Q1144" s="18">
        <v>110907735.404</v>
      </c>
      <c r="R1144" s="18">
        <v>7.6139999999999999</v>
      </c>
      <c r="S1144" s="16">
        <f t="shared" si="105"/>
        <v>110.90773540399999</v>
      </c>
      <c r="T1144" s="16">
        <f t="shared" si="107"/>
        <v>103309.84736502384</v>
      </c>
      <c r="U1144" s="41">
        <f t="shared" si="106"/>
        <v>8493.1807747747753</v>
      </c>
      <c r="V1144" s="18">
        <f t="shared" si="108"/>
        <v>111</v>
      </c>
      <c r="W1144" s="154">
        <f t="shared" si="109"/>
        <v>930.7193456308454</v>
      </c>
    </row>
    <row r="1145" spans="1:23" ht="16" customHeight="1">
      <c r="A1145" s="37"/>
      <c r="B1145" s="38" t="str">
        <f t="shared" si="104"/>
        <v>111-Sb</v>
      </c>
      <c r="C1145" s="39">
        <v>111</v>
      </c>
      <c r="D1145" s="40"/>
      <c r="E1145" s="39">
        <v>9</v>
      </c>
      <c r="F1145" s="39">
        <v>60</v>
      </c>
      <c r="G1145" s="39">
        <v>51</v>
      </c>
      <c r="H1145" s="39" t="s">
        <v>115</v>
      </c>
      <c r="I1145" s="39" t="s">
        <v>39</v>
      </c>
      <c r="J1145" s="18">
        <v>-80844</v>
      </c>
      <c r="K1145" s="18">
        <v>200</v>
      </c>
      <c r="L1145" s="18">
        <v>936861</v>
      </c>
      <c r="M1145" s="18">
        <v>200</v>
      </c>
      <c r="N1145" s="39" t="s">
        <v>28</v>
      </c>
      <c r="O1145" s="18">
        <v>-7368</v>
      </c>
      <c r="P1145" s="18">
        <v>213</v>
      </c>
      <c r="Q1145" s="18">
        <v>110913210</v>
      </c>
      <c r="R1145" s="18">
        <v>215</v>
      </c>
      <c r="S1145" s="16">
        <f t="shared" si="105"/>
        <v>110.91321000000001</v>
      </c>
      <c r="T1145" s="16">
        <f t="shared" si="107"/>
        <v>103314.94691624166</v>
      </c>
      <c r="U1145" s="41">
        <f t="shared" si="106"/>
        <v>8440.1891891891901</v>
      </c>
      <c r="V1145" s="18">
        <f t="shared" si="108"/>
        <v>111</v>
      </c>
      <c r="W1145" s="154">
        <f t="shared" si="109"/>
        <v>930.76528753370872</v>
      </c>
    </row>
    <row r="1146" spans="1:23" ht="16" customHeight="1">
      <c r="A1146" s="37"/>
      <c r="B1146" s="38" t="str">
        <f t="shared" si="104"/>
        <v>111-Te</v>
      </c>
      <c r="C1146" s="39">
        <v>111</v>
      </c>
      <c r="D1146" s="40"/>
      <c r="E1146" s="39">
        <v>7</v>
      </c>
      <c r="F1146" s="39">
        <v>59</v>
      </c>
      <c r="G1146" s="39">
        <v>52</v>
      </c>
      <c r="H1146" s="39" t="s">
        <v>116</v>
      </c>
      <c r="I1146" s="39" t="s">
        <v>97</v>
      </c>
      <c r="J1146" s="18">
        <v>-73475.687000000005</v>
      </c>
      <c r="K1146" s="18">
        <v>71.712999999999994</v>
      </c>
      <c r="L1146" s="18">
        <v>928710.14099999995</v>
      </c>
      <c r="M1146" s="18">
        <v>71.713999999999999</v>
      </c>
      <c r="N1146" s="39" t="s">
        <v>28</v>
      </c>
      <c r="O1146" s="18">
        <v>-8528</v>
      </c>
      <c r="P1146" s="18">
        <v>311</v>
      </c>
      <c r="Q1146" s="18">
        <v>110921120.589</v>
      </c>
      <c r="R1146" s="18">
        <v>76.988</v>
      </c>
      <c r="S1146" s="16">
        <f t="shared" si="105"/>
        <v>110.921120589</v>
      </c>
      <c r="T1146" s="16">
        <f t="shared" si="107"/>
        <v>103322.31557938477</v>
      </c>
      <c r="U1146" s="41">
        <f t="shared" si="106"/>
        <v>8366.7580270270264</v>
      </c>
      <c r="V1146" s="18">
        <f t="shared" si="108"/>
        <v>111</v>
      </c>
      <c r="W1146" s="154">
        <f t="shared" si="109"/>
        <v>930.83167188634923</v>
      </c>
    </row>
    <row r="1147" spans="1:23" ht="16" customHeight="1">
      <c r="A1147" s="37"/>
      <c r="B1147" s="38" t="str">
        <f t="shared" si="104"/>
        <v>111-I</v>
      </c>
      <c r="C1147" s="39">
        <v>111</v>
      </c>
      <c r="D1147" s="40"/>
      <c r="E1147" s="39">
        <v>5</v>
      </c>
      <c r="F1147" s="39">
        <v>58</v>
      </c>
      <c r="G1147" s="39">
        <v>53</v>
      </c>
      <c r="H1147" s="39" t="s">
        <v>117</v>
      </c>
      <c r="I1147" s="39" t="s">
        <v>83</v>
      </c>
      <c r="J1147" s="18">
        <v>-64947</v>
      </c>
      <c r="K1147" s="18">
        <v>302</v>
      </c>
      <c r="L1147" s="18">
        <v>919399</v>
      </c>
      <c r="M1147" s="18">
        <v>302</v>
      </c>
      <c r="N1147" s="39" t="s">
        <v>28</v>
      </c>
      <c r="O1147" s="18">
        <v>-10578</v>
      </c>
      <c r="P1147" s="18">
        <v>427</v>
      </c>
      <c r="Q1147" s="18">
        <v>110930276</v>
      </c>
      <c r="R1147" s="18">
        <v>324</v>
      </c>
      <c r="S1147" s="16">
        <f t="shared" si="105"/>
        <v>110.93027600000001</v>
      </c>
      <c r="T1147" s="16">
        <f t="shared" si="107"/>
        <v>103330.8437862725</v>
      </c>
      <c r="U1147" s="41">
        <f t="shared" si="106"/>
        <v>8282.8738738738739</v>
      </c>
      <c r="V1147" s="18">
        <f t="shared" si="108"/>
        <v>111</v>
      </c>
      <c r="W1147" s="154">
        <f t="shared" si="109"/>
        <v>930.90850257903151</v>
      </c>
    </row>
    <row r="1148" spans="1:23" ht="16" customHeight="1">
      <c r="A1148" s="37"/>
      <c r="B1148" s="38" t="str">
        <f t="shared" si="104"/>
        <v>111-Xe</v>
      </c>
      <c r="C1148" s="39">
        <v>111</v>
      </c>
      <c r="D1148" s="40"/>
      <c r="E1148" s="39">
        <v>3</v>
      </c>
      <c r="F1148" s="39">
        <v>57</v>
      </c>
      <c r="G1148" s="39">
        <v>54</v>
      </c>
      <c r="H1148" s="39" t="s">
        <v>118</v>
      </c>
      <c r="I1148" s="39" t="s">
        <v>83</v>
      </c>
      <c r="J1148" s="18">
        <v>-54369</v>
      </c>
      <c r="K1148" s="18">
        <v>302</v>
      </c>
      <c r="L1148" s="18">
        <v>908039</v>
      </c>
      <c r="M1148" s="18">
        <v>302</v>
      </c>
      <c r="N1148" s="39" t="s">
        <v>28</v>
      </c>
      <c r="O1148" s="18" t="s">
        <v>30</v>
      </c>
      <c r="P1148" s="42"/>
      <c r="Q1148" s="18">
        <v>110941632</v>
      </c>
      <c r="R1148" s="18">
        <v>325</v>
      </c>
      <c r="S1148" s="16">
        <f t="shared" si="105"/>
        <v>110.941632</v>
      </c>
      <c r="T1148" s="16">
        <f t="shared" si="107"/>
        <v>103341.42182776261</v>
      </c>
      <c r="U1148" s="41">
        <f t="shared" si="106"/>
        <v>8180.531531531532</v>
      </c>
      <c r="V1148" s="18">
        <f t="shared" si="108"/>
        <v>111</v>
      </c>
      <c r="W1148" s="154">
        <f t="shared" si="109"/>
        <v>931.00380025011361</v>
      </c>
    </row>
    <row r="1149" spans="1:23" ht="16" customHeight="1">
      <c r="A1149" s="37"/>
      <c r="B1149" s="38" t="str">
        <f t="shared" si="104"/>
        <v>112-Mo</v>
      </c>
      <c r="C1149" s="39">
        <v>112</v>
      </c>
      <c r="D1149" s="39">
        <v>0</v>
      </c>
      <c r="E1149" s="39">
        <v>28</v>
      </c>
      <c r="F1149" s="39">
        <v>70</v>
      </c>
      <c r="G1149" s="39">
        <v>42</v>
      </c>
      <c r="H1149" s="39" t="s">
        <v>106</v>
      </c>
      <c r="I1149" s="39" t="s">
        <v>37</v>
      </c>
      <c r="J1149" s="18">
        <v>-58833</v>
      </c>
      <c r="K1149" s="18">
        <v>596</v>
      </c>
      <c r="L1149" s="18">
        <v>929962</v>
      </c>
      <c r="M1149" s="18">
        <v>596</v>
      </c>
      <c r="N1149" s="39" t="s">
        <v>28</v>
      </c>
      <c r="O1149" s="18">
        <v>7079</v>
      </c>
      <c r="P1149" s="18">
        <v>780</v>
      </c>
      <c r="Q1149" s="18">
        <v>111936840</v>
      </c>
      <c r="R1149" s="18">
        <v>640</v>
      </c>
      <c r="S1149" s="16">
        <f t="shared" si="105"/>
        <v>111.93684</v>
      </c>
      <c r="T1149" s="16">
        <f t="shared" si="107"/>
        <v>104268.4517251988</v>
      </c>
      <c r="U1149" s="41">
        <f t="shared" si="106"/>
        <v>8303.2321428571431</v>
      </c>
      <c r="V1149" s="18">
        <f t="shared" si="108"/>
        <v>112</v>
      </c>
      <c r="W1149" s="154">
        <f t="shared" si="109"/>
        <v>930.9683189749893</v>
      </c>
    </row>
    <row r="1150" spans="1:23" ht="16" customHeight="1">
      <c r="A1150" s="37"/>
      <c r="B1150" s="38" t="str">
        <f t="shared" si="104"/>
        <v>112-Tc</v>
      </c>
      <c r="C1150" s="39">
        <v>112</v>
      </c>
      <c r="D1150" s="40"/>
      <c r="E1150" s="39">
        <v>26</v>
      </c>
      <c r="F1150" s="39">
        <v>69</v>
      </c>
      <c r="G1150" s="39">
        <v>43</v>
      </c>
      <c r="H1150" s="39" t="s">
        <v>107</v>
      </c>
      <c r="I1150" s="39" t="s">
        <v>37</v>
      </c>
      <c r="J1150" s="18">
        <v>-65913</v>
      </c>
      <c r="K1150" s="18">
        <v>503</v>
      </c>
      <c r="L1150" s="18">
        <v>936259</v>
      </c>
      <c r="M1150" s="18">
        <v>503</v>
      </c>
      <c r="N1150" s="39" t="s">
        <v>28</v>
      </c>
      <c r="O1150" s="18">
        <v>9955</v>
      </c>
      <c r="P1150" s="18">
        <v>737</v>
      </c>
      <c r="Q1150" s="18">
        <v>111929240</v>
      </c>
      <c r="R1150" s="18">
        <v>540</v>
      </c>
      <c r="S1150" s="16">
        <f t="shared" si="105"/>
        <v>111.92923999999999</v>
      </c>
      <c r="T1150" s="16">
        <f t="shared" si="107"/>
        <v>104261.37237372602</v>
      </c>
      <c r="U1150" s="41">
        <f t="shared" si="106"/>
        <v>8359.4553571428569</v>
      </c>
      <c r="V1150" s="18">
        <f t="shared" si="108"/>
        <v>112</v>
      </c>
      <c r="W1150" s="154">
        <f t="shared" si="109"/>
        <v>930.90511047969653</v>
      </c>
    </row>
    <row r="1151" spans="1:23" ht="16" customHeight="1">
      <c r="A1151" s="37"/>
      <c r="B1151" s="38" t="str">
        <f t="shared" si="104"/>
        <v>112-Ru</v>
      </c>
      <c r="C1151" s="39">
        <v>112</v>
      </c>
      <c r="D1151" s="40"/>
      <c r="E1151" s="39">
        <v>24</v>
      </c>
      <c r="F1151" s="39">
        <v>68</v>
      </c>
      <c r="G1151" s="39">
        <v>44</v>
      </c>
      <c r="H1151" s="39" t="s">
        <v>108</v>
      </c>
      <c r="I1151" s="39" t="s">
        <v>40</v>
      </c>
      <c r="J1151" s="18">
        <v>-75867</v>
      </c>
      <c r="K1151" s="18">
        <v>539</v>
      </c>
      <c r="L1151" s="18">
        <v>945432</v>
      </c>
      <c r="M1151" s="18">
        <v>539</v>
      </c>
      <c r="N1151" s="39" t="s">
        <v>28</v>
      </c>
      <c r="O1151" s="18">
        <v>3670</v>
      </c>
      <c r="P1151" s="18">
        <v>200</v>
      </c>
      <c r="Q1151" s="18">
        <v>111918553</v>
      </c>
      <c r="R1151" s="18">
        <v>578</v>
      </c>
      <c r="S1151" s="16">
        <f t="shared" si="105"/>
        <v>111.918553</v>
      </c>
      <c r="T1151" s="16">
        <f t="shared" si="107"/>
        <v>104251.41750146425</v>
      </c>
      <c r="U1151" s="41">
        <f t="shared" si="106"/>
        <v>8441.3571428571431</v>
      </c>
      <c r="V1151" s="18">
        <f t="shared" si="108"/>
        <v>112</v>
      </c>
      <c r="W1151" s="154">
        <f t="shared" si="109"/>
        <v>930.81622769164517</v>
      </c>
    </row>
    <row r="1152" spans="1:23" ht="16" customHeight="1">
      <c r="A1152" s="37"/>
      <c r="B1152" s="38" t="str">
        <f t="shared" si="104"/>
        <v>112-Rh</v>
      </c>
      <c r="C1152" s="39">
        <v>112</v>
      </c>
      <c r="D1152" s="40"/>
      <c r="E1152" s="39">
        <v>22</v>
      </c>
      <c r="F1152" s="39">
        <v>67</v>
      </c>
      <c r="G1152" s="39">
        <v>45</v>
      </c>
      <c r="H1152" s="39" t="s">
        <v>109</v>
      </c>
      <c r="I1152" s="39" t="s">
        <v>40</v>
      </c>
      <c r="J1152" s="18">
        <v>-79537</v>
      </c>
      <c r="K1152" s="18">
        <v>500</v>
      </c>
      <c r="L1152" s="18">
        <v>948319</v>
      </c>
      <c r="M1152" s="18">
        <v>500</v>
      </c>
      <c r="N1152" s="39" t="s">
        <v>28</v>
      </c>
      <c r="O1152" s="18">
        <v>6800</v>
      </c>
      <c r="P1152" s="18">
        <v>500</v>
      </c>
      <c r="Q1152" s="18">
        <v>111914613</v>
      </c>
      <c r="R1152" s="18">
        <v>537</v>
      </c>
      <c r="S1152" s="16">
        <f t="shared" si="105"/>
        <v>111.914613</v>
      </c>
      <c r="T1152" s="16">
        <f t="shared" si="107"/>
        <v>104247.74741662179</v>
      </c>
      <c r="U1152" s="41">
        <f t="shared" si="106"/>
        <v>8467.1339285714294</v>
      </c>
      <c r="V1152" s="18">
        <f t="shared" si="108"/>
        <v>112</v>
      </c>
      <c r="W1152" s="154">
        <f t="shared" si="109"/>
        <v>930.78345907698019</v>
      </c>
    </row>
    <row r="1153" spans="1:23" ht="16" customHeight="1">
      <c r="A1153" s="37"/>
      <c r="B1153" s="38" t="str">
        <f t="shared" si="104"/>
        <v>112-Pd</v>
      </c>
      <c r="C1153" s="39">
        <v>112</v>
      </c>
      <c r="D1153" s="40"/>
      <c r="E1153" s="39">
        <v>20</v>
      </c>
      <c r="F1153" s="39">
        <v>66</v>
      </c>
      <c r="G1153" s="39">
        <v>46</v>
      </c>
      <c r="H1153" s="39" t="s">
        <v>110</v>
      </c>
      <c r="I1153" s="40"/>
      <c r="J1153" s="18">
        <v>-86337.112999999998</v>
      </c>
      <c r="K1153" s="18">
        <v>17.96</v>
      </c>
      <c r="L1153" s="18">
        <v>954337.01100000006</v>
      </c>
      <c r="M1153" s="18">
        <v>17.960999999999999</v>
      </c>
      <c r="N1153" s="39" t="s">
        <v>28</v>
      </c>
      <c r="O1153" s="18">
        <v>287.96699999999998</v>
      </c>
      <c r="P1153" s="18">
        <v>16.728000000000002</v>
      </c>
      <c r="Q1153" s="18">
        <v>111907313.277</v>
      </c>
      <c r="R1153" s="18">
        <v>19.280999999999999</v>
      </c>
      <c r="S1153" s="16">
        <f t="shared" si="105"/>
        <v>111.907313277</v>
      </c>
      <c r="T1153" s="16">
        <f t="shared" si="107"/>
        <v>104240.9477712572</v>
      </c>
      <c r="U1153" s="41">
        <f t="shared" si="106"/>
        <v>8520.8661696428571</v>
      </c>
      <c r="V1153" s="18">
        <f t="shared" si="108"/>
        <v>112</v>
      </c>
      <c r="W1153" s="154">
        <f t="shared" si="109"/>
        <v>930.7227479576535</v>
      </c>
    </row>
    <row r="1154" spans="1:23" ht="16" customHeight="1">
      <c r="A1154" s="37"/>
      <c r="B1154" s="38" t="str">
        <f t="shared" si="104"/>
        <v>112-Ag</v>
      </c>
      <c r="C1154" s="39">
        <v>112</v>
      </c>
      <c r="D1154" s="40"/>
      <c r="E1154" s="39">
        <v>18</v>
      </c>
      <c r="F1154" s="39">
        <v>65</v>
      </c>
      <c r="G1154" s="39">
        <v>47</v>
      </c>
      <c r="H1154" s="39" t="s">
        <v>111</v>
      </c>
      <c r="I1154" s="40"/>
      <c r="J1154" s="18">
        <v>-86625.08</v>
      </c>
      <c r="K1154" s="18">
        <v>16.891999999999999</v>
      </c>
      <c r="L1154" s="18">
        <v>953842.62399999995</v>
      </c>
      <c r="M1154" s="18">
        <v>16.893000000000001</v>
      </c>
      <c r="N1154" s="39" t="s">
        <v>28</v>
      </c>
      <c r="O1154" s="18">
        <v>3955.9670000000001</v>
      </c>
      <c r="P1154" s="18">
        <v>16.728000000000002</v>
      </c>
      <c r="Q1154" s="18">
        <v>111907004.132</v>
      </c>
      <c r="R1154" s="18">
        <v>18.134</v>
      </c>
      <c r="S1154" s="16">
        <f t="shared" si="105"/>
        <v>111.907004132</v>
      </c>
      <c r="T1154" s="16">
        <f t="shared" si="107"/>
        <v>104240.65980466364</v>
      </c>
      <c r="U1154" s="41">
        <f t="shared" si="106"/>
        <v>8516.4519999999993</v>
      </c>
      <c r="V1154" s="18">
        <f t="shared" si="108"/>
        <v>112</v>
      </c>
      <c r="W1154" s="154">
        <f t="shared" si="109"/>
        <v>930.72017682735384</v>
      </c>
    </row>
    <row r="1155" spans="1:23" ht="16" customHeight="1">
      <c r="A1155" s="37"/>
      <c r="B1155" s="38" t="str">
        <f t="shared" si="104"/>
        <v>112-Cd</v>
      </c>
      <c r="C1155" s="39">
        <v>112</v>
      </c>
      <c r="D1155" s="40"/>
      <c r="E1155" s="39">
        <v>16</v>
      </c>
      <c r="F1155" s="39">
        <v>64</v>
      </c>
      <c r="G1155" s="39">
        <v>48</v>
      </c>
      <c r="H1155" s="39" t="s">
        <v>112</v>
      </c>
      <c r="I1155" s="40"/>
      <c r="J1155" s="18">
        <v>-90581.047000000006</v>
      </c>
      <c r="K1155" s="18">
        <v>2.7810000000000001</v>
      </c>
      <c r="L1155" s="18">
        <v>957016.23800000001</v>
      </c>
      <c r="M1155" s="18">
        <v>2.786</v>
      </c>
      <c r="N1155" s="39" t="s">
        <v>28</v>
      </c>
      <c r="O1155" s="18">
        <v>-2585.931</v>
      </c>
      <c r="P1155" s="18">
        <v>4.7249999999999996</v>
      </c>
      <c r="Q1155" s="18">
        <v>111902757.226</v>
      </c>
      <c r="R1155" s="18">
        <v>2.9860000000000002</v>
      </c>
      <c r="S1155" s="16">
        <f t="shared" si="105"/>
        <v>111.90275722599999</v>
      </c>
      <c r="T1155" s="16">
        <f t="shared" si="107"/>
        <v>104236.7038388418</v>
      </c>
      <c r="U1155" s="41">
        <f t="shared" si="106"/>
        <v>8544.7878392857147</v>
      </c>
      <c r="V1155" s="18">
        <f t="shared" si="108"/>
        <v>112</v>
      </c>
      <c r="W1155" s="154">
        <f t="shared" si="109"/>
        <v>930.68485570394466</v>
      </c>
    </row>
    <row r="1156" spans="1:23" ht="16" customHeight="1">
      <c r="A1156" s="37"/>
      <c r="B1156" s="38" t="str">
        <f t="shared" si="104"/>
        <v>112-In</v>
      </c>
      <c r="C1156" s="39">
        <v>112</v>
      </c>
      <c r="D1156" s="40"/>
      <c r="E1156" s="39">
        <v>14</v>
      </c>
      <c r="F1156" s="39">
        <v>63</v>
      </c>
      <c r="G1156" s="39">
        <v>49</v>
      </c>
      <c r="H1156" s="39" t="s">
        <v>113</v>
      </c>
      <c r="I1156" s="40"/>
      <c r="J1156" s="18">
        <v>-87995.115999999995</v>
      </c>
      <c r="K1156" s="18">
        <v>5.1420000000000003</v>
      </c>
      <c r="L1156" s="18">
        <v>953647.95299999998</v>
      </c>
      <c r="M1156" s="18">
        <v>5.1449999999999996</v>
      </c>
      <c r="N1156" s="39" t="s">
        <v>28</v>
      </c>
      <c r="O1156" s="18">
        <v>663.71500000000003</v>
      </c>
      <c r="P1156" s="18">
        <v>4.7249999999999996</v>
      </c>
      <c r="Q1156" s="18">
        <v>111905533.338</v>
      </c>
      <c r="R1156" s="18">
        <v>5.5209999999999999</v>
      </c>
      <c r="S1156" s="16">
        <f t="shared" si="105"/>
        <v>111.905533338</v>
      </c>
      <c r="T1156" s="16">
        <f t="shared" si="107"/>
        <v>104239.28976944389</v>
      </c>
      <c r="U1156" s="41">
        <f t="shared" si="106"/>
        <v>8514.7138660714281</v>
      </c>
      <c r="V1156" s="18">
        <f t="shared" si="108"/>
        <v>112</v>
      </c>
      <c r="W1156" s="154">
        <f t="shared" si="109"/>
        <v>930.70794437003474</v>
      </c>
    </row>
    <row r="1157" spans="1:23" ht="16" customHeight="1">
      <c r="A1157" s="37"/>
      <c r="B1157" s="38" t="str">
        <f t="shared" si="104"/>
        <v>112-Sn</v>
      </c>
      <c r="C1157" s="39">
        <v>112</v>
      </c>
      <c r="D1157" s="40"/>
      <c r="E1157" s="39">
        <v>12</v>
      </c>
      <c r="F1157" s="39">
        <v>62</v>
      </c>
      <c r="G1157" s="39">
        <v>50</v>
      </c>
      <c r="H1157" s="39" t="s">
        <v>114</v>
      </c>
      <c r="I1157" s="40"/>
      <c r="J1157" s="18">
        <v>-88658.831000000006</v>
      </c>
      <c r="K1157" s="18">
        <v>4.22</v>
      </c>
      <c r="L1157" s="18">
        <v>953529.31499999994</v>
      </c>
      <c r="M1157" s="18">
        <v>4.2229999999999999</v>
      </c>
      <c r="N1157" s="39" t="s">
        <v>28</v>
      </c>
      <c r="O1157" s="18">
        <v>-7054.9759999999997</v>
      </c>
      <c r="P1157" s="18">
        <v>23.068000000000001</v>
      </c>
      <c r="Q1157" s="18">
        <v>111904820.81</v>
      </c>
      <c r="R1157" s="18">
        <v>4.5309999999999997</v>
      </c>
      <c r="S1157" s="16">
        <f t="shared" si="105"/>
        <v>111.90482081</v>
      </c>
      <c r="T1157" s="16">
        <f t="shared" si="107"/>
        <v>104238.6260541615</v>
      </c>
      <c r="U1157" s="41">
        <f t="shared" si="106"/>
        <v>8513.6545982142852</v>
      </c>
      <c r="V1157" s="18">
        <f t="shared" si="108"/>
        <v>112</v>
      </c>
      <c r="W1157" s="154">
        <f t="shared" si="109"/>
        <v>930.7020183407277</v>
      </c>
    </row>
    <row r="1158" spans="1:23" ht="16" customHeight="1">
      <c r="A1158" s="37"/>
      <c r="B1158" s="38" t="str">
        <f t="shared" si="104"/>
        <v>112-Sb</v>
      </c>
      <c r="C1158" s="39">
        <v>112</v>
      </c>
      <c r="D1158" s="40"/>
      <c r="E1158" s="39">
        <v>10</v>
      </c>
      <c r="F1158" s="39">
        <v>61</v>
      </c>
      <c r="G1158" s="39">
        <v>51</v>
      </c>
      <c r="H1158" s="39" t="s">
        <v>115</v>
      </c>
      <c r="I1158" s="39" t="s">
        <v>39</v>
      </c>
      <c r="J1158" s="18">
        <v>-81603.854999999996</v>
      </c>
      <c r="K1158" s="18">
        <v>23.45</v>
      </c>
      <c r="L1158" s="18">
        <v>945691.98600000003</v>
      </c>
      <c r="M1158" s="18">
        <v>23.451000000000001</v>
      </c>
      <c r="N1158" s="39" t="s">
        <v>28</v>
      </c>
      <c r="O1158" s="18">
        <v>-4347.26</v>
      </c>
      <c r="P1158" s="18">
        <v>171.22800000000001</v>
      </c>
      <c r="Q1158" s="18">
        <v>111912394.64</v>
      </c>
      <c r="R1158" s="18">
        <v>25.175000000000001</v>
      </c>
      <c r="S1158" s="16">
        <f t="shared" si="105"/>
        <v>111.91239464</v>
      </c>
      <c r="T1158" s="16">
        <f t="shared" si="107"/>
        <v>104245.68102844637</v>
      </c>
      <c r="U1158" s="41">
        <f t="shared" si="106"/>
        <v>8443.678446428572</v>
      </c>
      <c r="V1158" s="18">
        <f t="shared" si="108"/>
        <v>112</v>
      </c>
      <c r="W1158" s="154">
        <f t="shared" si="109"/>
        <v>930.76500918255692</v>
      </c>
    </row>
    <row r="1159" spans="1:23" ht="16" customHeight="1">
      <c r="A1159" s="37"/>
      <c r="B1159" s="38" t="str">
        <f t="shared" si="104"/>
        <v>112-Te</v>
      </c>
      <c r="C1159" s="39">
        <v>112</v>
      </c>
      <c r="D1159" s="40"/>
      <c r="E1159" s="39">
        <v>8</v>
      </c>
      <c r="F1159" s="39">
        <v>60</v>
      </c>
      <c r="G1159" s="39">
        <v>52</v>
      </c>
      <c r="H1159" s="39" t="s">
        <v>116</v>
      </c>
      <c r="I1159" s="40"/>
      <c r="J1159" s="18">
        <v>-77256.593999999997</v>
      </c>
      <c r="K1159" s="18">
        <v>169.61099999999999</v>
      </c>
      <c r="L1159" s="18">
        <v>940562.37199999997</v>
      </c>
      <c r="M1159" s="18">
        <v>169.61099999999999</v>
      </c>
      <c r="N1159" s="39" t="s">
        <v>28</v>
      </c>
      <c r="O1159" s="18">
        <v>-10161</v>
      </c>
      <c r="P1159" s="18">
        <v>271</v>
      </c>
      <c r="Q1159" s="18">
        <v>111917061.617</v>
      </c>
      <c r="R1159" s="18">
        <v>182.08500000000001</v>
      </c>
      <c r="S1159" s="16">
        <f t="shared" si="105"/>
        <v>111.917061617</v>
      </c>
      <c r="T1159" s="16">
        <f t="shared" si="107"/>
        <v>104250.02828772247</v>
      </c>
      <c r="U1159" s="41">
        <f t="shared" si="106"/>
        <v>8397.8783214285704</v>
      </c>
      <c r="V1159" s="18">
        <f t="shared" si="108"/>
        <v>112</v>
      </c>
      <c r="W1159" s="154">
        <f t="shared" si="109"/>
        <v>930.80382399752204</v>
      </c>
    </row>
    <row r="1160" spans="1:23" ht="16" customHeight="1">
      <c r="A1160" s="37"/>
      <c r="B1160" s="38" t="str">
        <f t="shared" si="104"/>
        <v>112-I</v>
      </c>
      <c r="C1160" s="39">
        <v>112</v>
      </c>
      <c r="D1160" s="40"/>
      <c r="E1160" s="39">
        <v>6</v>
      </c>
      <c r="F1160" s="39">
        <v>59</v>
      </c>
      <c r="G1160" s="39">
        <v>53</v>
      </c>
      <c r="H1160" s="39" t="s">
        <v>117</v>
      </c>
      <c r="I1160" s="39" t="s">
        <v>83</v>
      </c>
      <c r="J1160" s="18">
        <v>-67096</v>
      </c>
      <c r="K1160" s="18">
        <v>211</v>
      </c>
      <c r="L1160" s="18">
        <v>929619</v>
      </c>
      <c r="M1160" s="18">
        <v>211</v>
      </c>
      <c r="N1160" s="39" t="s">
        <v>28</v>
      </c>
      <c r="O1160" s="18">
        <v>-7168</v>
      </c>
      <c r="P1160" s="18">
        <v>261</v>
      </c>
      <c r="Q1160" s="18">
        <v>111927970</v>
      </c>
      <c r="R1160" s="18">
        <v>226</v>
      </c>
      <c r="S1160" s="16">
        <f t="shared" si="105"/>
        <v>111.92797</v>
      </c>
      <c r="T1160" s="16">
        <f t="shared" si="107"/>
        <v>104260.18937683519</v>
      </c>
      <c r="U1160" s="41">
        <f t="shared" si="106"/>
        <v>8300.1696428571431</v>
      </c>
      <c r="V1160" s="18">
        <f t="shared" si="108"/>
        <v>112</v>
      </c>
      <c r="W1160" s="154">
        <f t="shared" si="109"/>
        <v>930.89454800745705</v>
      </c>
    </row>
    <row r="1161" spans="1:23" ht="16" customHeight="1">
      <c r="A1161" s="37"/>
      <c r="B1161" s="38" t="str">
        <f t="shared" si="104"/>
        <v>112-Xe</v>
      </c>
      <c r="C1161" s="39">
        <v>112</v>
      </c>
      <c r="D1161" s="40"/>
      <c r="E1161" s="39">
        <v>4</v>
      </c>
      <c r="F1161" s="39">
        <v>58</v>
      </c>
      <c r="G1161" s="39">
        <v>54</v>
      </c>
      <c r="H1161" s="39" t="s">
        <v>118</v>
      </c>
      <c r="I1161" s="39" t="s">
        <v>83</v>
      </c>
      <c r="J1161" s="18">
        <v>-59927.330999999998</v>
      </c>
      <c r="K1161" s="18">
        <v>153.666</v>
      </c>
      <c r="L1161" s="18">
        <v>921668.402</v>
      </c>
      <c r="M1161" s="18">
        <v>153.666</v>
      </c>
      <c r="N1161" s="39" t="s">
        <v>28</v>
      </c>
      <c r="O1161" s="18">
        <v>-13661</v>
      </c>
      <c r="P1161" s="18">
        <v>339</v>
      </c>
      <c r="Q1161" s="18">
        <v>111935665.34999999</v>
      </c>
      <c r="R1161" s="18">
        <v>164.96799999999999</v>
      </c>
      <c r="S1161" s="16">
        <f t="shared" si="105"/>
        <v>111.93566534999999</v>
      </c>
      <c r="T1161" s="16">
        <f t="shared" si="107"/>
        <v>104267.35754622413</v>
      </c>
      <c r="U1161" s="41">
        <f t="shared" si="106"/>
        <v>8229.1821607142865</v>
      </c>
      <c r="V1161" s="18">
        <f t="shared" si="108"/>
        <v>112</v>
      </c>
      <c r="W1161" s="154">
        <f t="shared" si="109"/>
        <v>930.95854951985825</v>
      </c>
    </row>
    <row r="1162" spans="1:23" ht="16" customHeight="1">
      <c r="A1162" s="37"/>
      <c r="B1162" s="38" t="str">
        <f t="shared" si="104"/>
        <v>112-Cs</v>
      </c>
      <c r="C1162" s="39">
        <v>112</v>
      </c>
      <c r="D1162" s="40"/>
      <c r="E1162" s="39">
        <v>2</v>
      </c>
      <c r="F1162" s="39">
        <v>57</v>
      </c>
      <c r="G1162" s="39">
        <v>55</v>
      </c>
      <c r="H1162" s="39" t="s">
        <v>119</v>
      </c>
      <c r="I1162" s="39" t="s">
        <v>65</v>
      </c>
      <c r="J1162" s="18">
        <v>-46266</v>
      </c>
      <c r="K1162" s="18">
        <v>302</v>
      </c>
      <c r="L1162" s="18">
        <v>907225</v>
      </c>
      <c r="M1162" s="18">
        <v>302</v>
      </c>
      <c r="N1162" s="39" t="s">
        <v>28</v>
      </c>
      <c r="O1162" s="18" t="s">
        <v>30</v>
      </c>
      <c r="P1162" s="42"/>
      <c r="Q1162" s="18">
        <v>111950331</v>
      </c>
      <c r="R1162" s="18">
        <v>325</v>
      </c>
      <c r="S1162" s="16">
        <f t="shared" si="105"/>
        <v>111.95033100000001</v>
      </c>
      <c r="T1162" s="16">
        <f t="shared" si="107"/>
        <v>104281.0185055566</v>
      </c>
      <c r="U1162" s="41">
        <f t="shared" si="106"/>
        <v>8100.2232142857147</v>
      </c>
      <c r="V1162" s="18">
        <f t="shared" si="108"/>
        <v>112</v>
      </c>
      <c r="W1162" s="154">
        <f t="shared" si="109"/>
        <v>931.08052237104107</v>
      </c>
    </row>
    <row r="1163" spans="1:23" ht="16" customHeight="1">
      <c r="A1163" s="37"/>
      <c r="B1163" s="38" t="str">
        <f t="shared" si="104"/>
        <v>113-Mo</v>
      </c>
      <c r="C1163" s="39">
        <v>113</v>
      </c>
      <c r="D1163" s="39">
        <v>0</v>
      </c>
      <c r="E1163" s="39">
        <v>29</v>
      </c>
      <c r="F1163" s="39">
        <v>71</v>
      </c>
      <c r="G1163" s="39">
        <v>42</v>
      </c>
      <c r="H1163" s="39" t="s">
        <v>106</v>
      </c>
      <c r="I1163" s="39" t="s">
        <v>37</v>
      </c>
      <c r="J1163" s="18">
        <v>-53999</v>
      </c>
      <c r="K1163" s="18">
        <v>596</v>
      </c>
      <c r="L1163" s="18">
        <v>933199</v>
      </c>
      <c r="M1163" s="18">
        <v>596</v>
      </c>
      <c r="N1163" s="39" t="s">
        <v>28</v>
      </c>
      <c r="O1163" s="18">
        <v>9967</v>
      </c>
      <c r="P1163" s="18">
        <v>843</v>
      </c>
      <c r="Q1163" s="18">
        <v>112942030</v>
      </c>
      <c r="R1163" s="18">
        <v>640</v>
      </c>
      <c r="S1163" s="16">
        <f t="shared" si="105"/>
        <v>112.94203</v>
      </c>
      <c r="T1163" s="16">
        <f t="shared" si="107"/>
        <v>105204.77979189831</v>
      </c>
      <c r="U1163" s="41">
        <f t="shared" si="106"/>
        <v>8258.3982300884963</v>
      </c>
      <c r="V1163" s="18">
        <f t="shared" si="108"/>
        <v>113</v>
      </c>
      <c r="W1163" s="154">
        <f t="shared" si="109"/>
        <v>931.01575037078157</v>
      </c>
    </row>
    <row r="1164" spans="1:23" ht="16" customHeight="1">
      <c r="A1164" s="37"/>
      <c r="B1164" s="38" t="str">
        <f t="shared" si="104"/>
        <v>113-Tc</v>
      </c>
      <c r="C1164" s="39">
        <v>113</v>
      </c>
      <c r="D1164" s="40"/>
      <c r="E1164" s="39">
        <v>27</v>
      </c>
      <c r="F1164" s="39">
        <v>70</v>
      </c>
      <c r="G1164" s="39">
        <v>43</v>
      </c>
      <c r="H1164" s="39" t="s">
        <v>107</v>
      </c>
      <c r="I1164" s="39" t="s">
        <v>37</v>
      </c>
      <c r="J1164" s="18">
        <v>-63966</v>
      </c>
      <c r="K1164" s="18">
        <v>596</v>
      </c>
      <c r="L1164" s="18">
        <v>942384</v>
      </c>
      <c r="M1164" s="18">
        <v>596</v>
      </c>
      <c r="N1164" s="39" t="s">
        <v>28</v>
      </c>
      <c r="O1164" s="18">
        <v>8188</v>
      </c>
      <c r="P1164" s="18">
        <v>780</v>
      </c>
      <c r="Q1164" s="18">
        <v>112931330</v>
      </c>
      <c r="R1164" s="18">
        <v>640</v>
      </c>
      <c r="S1164" s="16">
        <f t="shared" si="105"/>
        <v>112.93133</v>
      </c>
      <c r="T1164" s="16">
        <f t="shared" si="107"/>
        <v>105194.81281021953</v>
      </c>
      <c r="U1164" s="41">
        <f t="shared" si="106"/>
        <v>8339.6814159292044</v>
      </c>
      <c r="V1164" s="18">
        <f t="shared" si="108"/>
        <v>113</v>
      </c>
      <c r="W1164" s="154">
        <f t="shared" si="109"/>
        <v>930.92754699309319</v>
      </c>
    </row>
    <row r="1165" spans="1:23" ht="16" customHeight="1">
      <c r="A1165" s="37"/>
      <c r="B1165" s="38" t="str">
        <f t="shared" si="104"/>
        <v>113-Ru</v>
      </c>
      <c r="C1165" s="39">
        <v>113</v>
      </c>
      <c r="D1165" s="40"/>
      <c r="E1165" s="39">
        <v>25</v>
      </c>
      <c r="F1165" s="39">
        <v>69</v>
      </c>
      <c r="G1165" s="39">
        <v>44</v>
      </c>
      <c r="H1165" s="39" t="s">
        <v>108</v>
      </c>
      <c r="I1165" s="39" t="s">
        <v>37</v>
      </c>
      <c r="J1165" s="18">
        <v>-72154</v>
      </c>
      <c r="K1165" s="18">
        <v>503</v>
      </c>
      <c r="L1165" s="18">
        <v>949789</v>
      </c>
      <c r="M1165" s="18">
        <v>503</v>
      </c>
      <c r="N1165" s="39" t="s">
        <v>28</v>
      </c>
      <c r="O1165" s="18">
        <v>6632</v>
      </c>
      <c r="P1165" s="18">
        <v>643</v>
      </c>
      <c r="Q1165" s="18">
        <v>112922540</v>
      </c>
      <c r="R1165" s="18">
        <v>540</v>
      </c>
      <c r="S1165" s="16">
        <f t="shared" si="105"/>
        <v>112.92254</v>
      </c>
      <c r="T1165" s="16">
        <f t="shared" si="107"/>
        <v>105186.6249813451</v>
      </c>
      <c r="U1165" s="41">
        <f t="shared" si="106"/>
        <v>8405.212389380531</v>
      </c>
      <c r="V1165" s="18">
        <f t="shared" si="108"/>
        <v>113</v>
      </c>
      <c r="W1165" s="154">
        <f t="shared" si="109"/>
        <v>930.85508833048766</v>
      </c>
    </row>
    <row r="1166" spans="1:23" ht="16" customHeight="1">
      <c r="A1166" s="37"/>
      <c r="B1166" s="38" t="str">
        <f t="shared" si="104"/>
        <v>113-Rh</v>
      </c>
      <c r="C1166" s="39">
        <v>113</v>
      </c>
      <c r="D1166" s="40"/>
      <c r="E1166" s="39">
        <v>23</v>
      </c>
      <c r="F1166" s="39">
        <v>68</v>
      </c>
      <c r="G1166" s="39">
        <v>45</v>
      </c>
      <c r="H1166" s="39" t="s">
        <v>109</v>
      </c>
      <c r="I1166" s="39" t="s">
        <v>37</v>
      </c>
      <c r="J1166" s="18">
        <v>-78786</v>
      </c>
      <c r="K1166" s="18">
        <v>401</v>
      </c>
      <c r="L1166" s="18">
        <v>955639</v>
      </c>
      <c r="M1166" s="18">
        <v>401</v>
      </c>
      <c r="N1166" s="39" t="s">
        <v>28</v>
      </c>
      <c r="O1166" s="18">
        <v>4908</v>
      </c>
      <c r="P1166" s="18">
        <v>402</v>
      </c>
      <c r="Q1166" s="18">
        <v>112915420</v>
      </c>
      <c r="R1166" s="18">
        <v>430</v>
      </c>
      <c r="S1166" s="16">
        <f t="shared" si="105"/>
        <v>112.91542</v>
      </c>
      <c r="T1166" s="16">
        <f t="shared" si="107"/>
        <v>105179.99274680746</v>
      </c>
      <c r="U1166" s="41">
        <f t="shared" si="106"/>
        <v>8456.9823008849562</v>
      </c>
      <c r="V1166" s="18">
        <f t="shared" si="108"/>
        <v>113</v>
      </c>
      <c r="W1166" s="154">
        <f t="shared" si="109"/>
        <v>930.79639598944652</v>
      </c>
    </row>
    <row r="1167" spans="1:23" ht="16" customHeight="1">
      <c r="A1167" s="37"/>
      <c r="B1167" s="38" t="str">
        <f t="shared" ref="B1167:B1230" si="110">CONCATENATE(C1167,"-",H1167)</f>
        <v>113-Pd</v>
      </c>
      <c r="C1167" s="39">
        <v>113</v>
      </c>
      <c r="D1167" s="40"/>
      <c r="E1167" s="39">
        <v>21</v>
      </c>
      <c r="F1167" s="39">
        <v>67</v>
      </c>
      <c r="G1167" s="39">
        <v>46</v>
      </c>
      <c r="H1167" s="39" t="s">
        <v>110</v>
      </c>
      <c r="I1167" s="39" t="s">
        <v>40</v>
      </c>
      <c r="J1167" s="18">
        <v>-83693.468999999997</v>
      </c>
      <c r="K1167" s="18">
        <v>38.853999999999999</v>
      </c>
      <c r="L1167" s="18">
        <v>959764.69</v>
      </c>
      <c r="M1167" s="18">
        <v>38.853999999999999</v>
      </c>
      <c r="N1167" s="39" t="s">
        <v>28</v>
      </c>
      <c r="O1167" s="18">
        <v>3340</v>
      </c>
      <c r="P1167" s="18">
        <v>35</v>
      </c>
      <c r="Q1167" s="18">
        <v>112910151.346</v>
      </c>
      <c r="R1167" s="18">
        <v>41.710999999999999</v>
      </c>
      <c r="S1167" s="16">
        <f t="shared" ref="S1167:S1230" si="111">Q1167/1000000</f>
        <v>112.91015134600001</v>
      </c>
      <c r="T1167" s="16">
        <f t="shared" si="107"/>
        <v>105175.08502924767</v>
      </c>
      <c r="U1167" s="41">
        <f t="shared" ref="U1167:U1230" si="112">L1167/C1167</f>
        <v>8493.4928318584061</v>
      </c>
      <c r="V1167" s="18">
        <f t="shared" si="108"/>
        <v>113</v>
      </c>
      <c r="W1167" s="154">
        <f t="shared" si="109"/>
        <v>930.75296486059881</v>
      </c>
    </row>
    <row r="1168" spans="1:23" ht="16" customHeight="1">
      <c r="A1168" s="37"/>
      <c r="B1168" s="38" t="str">
        <f t="shared" si="110"/>
        <v>113-Ag</v>
      </c>
      <c r="C1168" s="39">
        <v>113</v>
      </c>
      <c r="D1168" s="40"/>
      <c r="E1168" s="39">
        <v>19</v>
      </c>
      <c r="F1168" s="39">
        <v>66</v>
      </c>
      <c r="G1168" s="39">
        <v>47</v>
      </c>
      <c r="H1168" s="39" t="s">
        <v>111</v>
      </c>
      <c r="I1168" s="39" t="s">
        <v>40</v>
      </c>
      <c r="J1168" s="18">
        <v>-87033.468999999997</v>
      </c>
      <c r="K1168" s="18">
        <v>16.870999999999999</v>
      </c>
      <c r="L1168" s="18">
        <v>962322.33700000006</v>
      </c>
      <c r="M1168" s="18">
        <v>16.872</v>
      </c>
      <c r="N1168" s="39" t="s">
        <v>28</v>
      </c>
      <c r="O1168" s="18">
        <v>2016.462</v>
      </c>
      <c r="P1168" s="18">
        <v>16.640999999999998</v>
      </c>
      <c r="Q1168" s="18">
        <v>112906565.708</v>
      </c>
      <c r="R1168" s="18">
        <v>18.111999999999998</v>
      </c>
      <c r="S1168" s="16">
        <f t="shared" si="111"/>
        <v>112.906565708</v>
      </c>
      <c r="T1168" s="16">
        <f t="shared" ref="T1168:T1231" si="113">S1168*$W$9</f>
        <v>105171.74503034554</v>
      </c>
      <c r="U1168" s="41">
        <f t="shared" si="112"/>
        <v>8516.1268761061947</v>
      </c>
      <c r="V1168" s="18">
        <f t="shared" ref="V1168:V1231" si="114">C1168</f>
        <v>113</v>
      </c>
      <c r="W1168" s="154">
        <f t="shared" ref="W1168:W1231" si="115">T1168/V1168</f>
        <v>930.72340734819068</v>
      </c>
    </row>
    <row r="1169" spans="1:23" ht="16" customHeight="1">
      <c r="A1169" s="37"/>
      <c r="B1169" s="38" t="str">
        <f t="shared" si="110"/>
        <v>113-Cd</v>
      </c>
      <c r="C1169" s="39">
        <v>113</v>
      </c>
      <c r="D1169" s="40"/>
      <c r="E1169" s="39">
        <v>17</v>
      </c>
      <c r="F1169" s="39">
        <v>65</v>
      </c>
      <c r="G1169" s="39">
        <v>48</v>
      </c>
      <c r="H1169" s="39" t="s">
        <v>112</v>
      </c>
      <c r="I1169" s="40"/>
      <c r="J1169" s="18">
        <v>-89049.930999999997</v>
      </c>
      <c r="K1169" s="18">
        <v>2.7759999999999998</v>
      </c>
      <c r="L1169" s="18">
        <v>963556.44499999995</v>
      </c>
      <c r="M1169" s="18">
        <v>2.7810000000000001</v>
      </c>
      <c r="N1169" s="39" t="s">
        <v>28</v>
      </c>
      <c r="O1169" s="18">
        <v>316.45</v>
      </c>
      <c r="P1169" s="18">
        <v>3.3140000000000001</v>
      </c>
      <c r="Q1169" s="18">
        <v>112904400.947</v>
      </c>
      <c r="R1169" s="18">
        <v>2.9809999999999999</v>
      </c>
      <c r="S1169" s="16">
        <f t="shared" si="111"/>
        <v>112.904400947</v>
      </c>
      <c r="T1169" s="16">
        <f t="shared" si="113"/>
        <v>105169.72856929639</v>
      </c>
      <c r="U1169" s="41">
        <f t="shared" si="112"/>
        <v>8527.0481858407074</v>
      </c>
      <c r="V1169" s="18">
        <f t="shared" si="114"/>
        <v>113</v>
      </c>
      <c r="W1169" s="154">
        <f t="shared" si="115"/>
        <v>930.70556256014504</v>
      </c>
    </row>
    <row r="1170" spans="1:23" ht="16" customHeight="1">
      <c r="A1170" s="37"/>
      <c r="B1170" s="38" t="str">
        <f t="shared" si="110"/>
        <v>113-In</v>
      </c>
      <c r="C1170" s="39">
        <v>113</v>
      </c>
      <c r="D1170" s="40"/>
      <c r="E1170" s="39">
        <v>15</v>
      </c>
      <c r="F1170" s="39">
        <v>64</v>
      </c>
      <c r="G1170" s="39">
        <v>49</v>
      </c>
      <c r="H1170" s="39" t="s">
        <v>113</v>
      </c>
      <c r="I1170" s="40"/>
      <c r="J1170" s="18">
        <v>-89366.380999999994</v>
      </c>
      <c r="K1170" s="18">
        <v>3.2930000000000001</v>
      </c>
      <c r="L1170" s="18">
        <v>963090.54200000002</v>
      </c>
      <c r="M1170" s="18">
        <v>3.2970000000000002</v>
      </c>
      <c r="N1170" s="39" t="s">
        <v>28</v>
      </c>
      <c r="O1170" s="18">
        <v>-1035.961</v>
      </c>
      <c r="P1170" s="18">
        <v>2.766</v>
      </c>
      <c r="Q1170" s="18">
        <v>112904061.223</v>
      </c>
      <c r="R1170" s="18">
        <v>3.5350000000000001</v>
      </c>
      <c r="S1170" s="16">
        <f t="shared" si="111"/>
        <v>112.904061223</v>
      </c>
      <c r="T1170" s="16">
        <f t="shared" si="113"/>
        <v>105169.41211855959</v>
      </c>
      <c r="U1170" s="41">
        <f t="shared" si="112"/>
        <v>8522.9251504424774</v>
      </c>
      <c r="V1170" s="18">
        <f t="shared" si="114"/>
        <v>113</v>
      </c>
      <c r="W1170" s="154">
        <f t="shared" si="115"/>
        <v>930.70276211114674</v>
      </c>
    </row>
    <row r="1171" spans="1:23" ht="16" customHeight="1">
      <c r="A1171" s="37"/>
      <c r="B1171" s="38" t="str">
        <f t="shared" si="110"/>
        <v>113-Sn</v>
      </c>
      <c r="C1171" s="39">
        <v>113</v>
      </c>
      <c r="D1171" s="40"/>
      <c r="E1171" s="39">
        <v>13</v>
      </c>
      <c r="F1171" s="39">
        <v>63</v>
      </c>
      <c r="G1171" s="39">
        <v>50</v>
      </c>
      <c r="H1171" s="39" t="s">
        <v>114</v>
      </c>
      <c r="I1171" s="40"/>
      <c r="J1171" s="18">
        <v>-88330.421000000002</v>
      </c>
      <c r="K1171" s="18">
        <v>3.9729999999999999</v>
      </c>
      <c r="L1171" s="18">
        <v>961272.228</v>
      </c>
      <c r="M1171" s="18">
        <v>3.976</v>
      </c>
      <c r="N1171" s="39" t="s">
        <v>28</v>
      </c>
      <c r="O1171" s="18">
        <v>-3916.529</v>
      </c>
      <c r="P1171" s="18">
        <v>21.713999999999999</v>
      </c>
      <c r="Q1171" s="18">
        <v>112905173.373</v>
      </c>
      <c r="R1171" s="18">
        <v>4.2649999999999997</v>
      </c>
      <c r="S1171" s="16">
        <f t="shared" si="111"/>
        <v>112.905173373</v>
      </c>
      <c r="T1171" s="16">
        <f t="shared" si="113"/>
        <v>105170.44807918332</v>
      </c>
      <c r="U1171" s="41">
        <f t="shared" si="112"/>
        <v>8506.833876106195</v>
      </c>
      <c r="V1171" s="18">
        <f t="shared" si="114"/>
        <v>113</v>
      </c>
      <c r="W1171" s="154">
        <f t="shared" si="115"/>
        <v>930.71192990427721</v>
      </c>
    </row>
    <row r="1172" spans="1:23" ht="16" customHeight="1">
      <c r="A1172" s="37"/>
      <c r="B1172" s="38" t="str">
        <f t="shared" si="110"/>
        <v>113-Sb</v>
      </c>
      <c r="C1172" s="39">
        <v>113</v>
      </c>
      <c r="D1172" s="40"/>
      <c r="E1172" s="39">
        <v>11</v>
      </c>
      <c r="F1172" s="39">
        <v>62</v>
      </c>
      <c r="G1172" s="39">
        <v>51</v>
      </c>
      <c r="H1172" s="39" t="s">
        <v>115</v>
      </c>
      <c r="I1172" s="39" t="s">
        <v>65</v>
      </c>
      <c r="J1172" s="18">
        <v>-84413.891000000003</v>
      </c>
      <c r="K1172" s="18">
        <v>22.044</v>
      </c>
      <c r="L1172" s="18">
        <v>956573.34499999997</v>
      </c>
      <c r="M1172" s="18">
        <v>22.045000000000002</v>
      </c>
      <c r="N1172" s="39" t="s">
        <v>28</v>
      </c>
      <c r="O1172" s="18">
        <v>-6100</v>
      </c>
      <c r="P1172" s="18">
        <v>200</v>
      </c>
      <c r="Q1172" s="18">
        <v>112909377.941</v>
      </c>
      <c r="R1172" s="18">
        <v>23.666</v>
      </c>
      <c r="S1172" s="16">
        <f t="shared" si="111"/>
        <v>112.909377941</v>
      </c>
      <c r="T1172" s="16">
        <f t="shared" si="113"/>
        <v>105174.36460742848</v>
      </c>
      <c r="U1172" s="41">
        <f t="shared" si="112"/>
        <v>8465.250840707964</v>
      </c>
      <c r="V1172" s="18">
        <f t="shared" si="114"/>
        <v>113</v>
      </c>
      <c r="W1172" s="154">
        <f t="shared" si="115"/>
        <v>930.7465894462697</v>
      </c>
    </row>
    <row r="1173" spans="1:23" ht="16" customHeight="1">
      <c r="A1173" s="37"/>
      <c r="B1173" s="38" t="str">
        <f t="shared" si="110"/>
        <v>113-Te</v>
      </c>
      <c r="C1173" s="39">
        <v>113</v>
      </c>
      <c r="D1173" s="40"/>
      <c r="E1173" s="39">
        <v>9</v>
      </c>
      <c r="F1173" s="39">
        <v>61</v>
      </c>
      <c r="G1173" s="39">
        <v>52</v>
      </c>
      <c r="H1173" s="39" t="s">
        <v>116</v>
      </c>
      <c r="I1173" s="39" t="s">
        <v>39</v>
      </c>
      <c r="J1173" s="18">
        <v>-78314</v>
      </c>
      <c r="K1173" s="18">
        <v>201</v>
      </c>
      <c r="L1173" s="18">
        <v>949691</v>
      </c>
      <c r="M1173" s="18">
        <v>201</v>
      </c>
      <c r="N1173" s="39" t="s">
        <v>28</v>
      </c>
      <c r="O1173" s="18">
        <v>-7189</v>
      </c>
      <c r="P1173" s="18">
        <v>208</v>
      </c>
      <c r="Q1173" s="18">
        <v>112915927</v>
      </c>
      <c r="R1173" s="18">
        <v>216</v>
      </c>
      <c r="S1173" s="16">
        <f t="shared" si="111"/>
        <v>112.915927</v>
      </c>
      <c r="T1173" s="16">
        <f t="shared" si="113"/>
        <v>105180.46501407017</v>
      </c>
      <c r="U1173" s="41">
        <f t="shared" si="112"/>
        <v>8404.3451327433631</v>
      </c>
      <c r="V1173" s="18">
        <f t="shared" si="114"/>
        <v>113</v>
      </c>
      <c r="W1173" s="154">
        <f t="shared" si="115"/>
        <v>930.80057534575371</v>
      </c>
    </row>
    <row r="1174" spans="1:23" ht="16" customHeight="1">
      <c r="A1174" s="37"/>
      <c r="B1174" s="38" t="str">
        <f t="shared" si="110"/>
        <v>113-I</v>
      </c>
      <c r="C1174" s="39">
        <v>113</v>
      </c>
      <c r="D1174" s="40"/>
      <c r="E1174" s="39">
        <v>7</v>
      </c>
      <c r="F1174" s="39">
        <v>60</v>
      </c>
      <c r="G1174" s="39">
        <v>53</v>
      </c>
      <c r="H1174" s="39" t="s">
        <v>117</v>
      </c>
      <c r="I1174" s="39" t="s">
        <v>83</v>
      </c>
      <c r="J1174" s="18">
        <v>-71124.917000000001</v>
      </c>
      <c r="K1174" s="18">
        <v>53.43</v>
      </c>
      <c r="L1174" s="18">
        <v>941719.66399999999</v>
      </c>
      <c r="M1174" s="18">
        <v>53.430999999999997</v>
      </c>
      <c r="N1174" s="39" t="s">
        <v>28</v>
      </c>
      <c r="O1174" s="18">
        <v>-9071.4380000000001</v>
      </c>
      <c r="P1174" s="18">
        <v>103.571</v>
      </c>
      <c r="Q1174" s="18">
        <v>112923644.245</v>
      </c>
      <c r="R1174" s="18">
        <v>57.36</v>
      </c>
      <c r="S1174" s="16">
        <f t="shared" si="111"/>
        <v>112.92364424500001</v>
      </c>
      <c r="T1174" s="16">
        <f t="shared" si="113"/>
        <v>105187.65357851183</v>
      </c>
      <c r="U1174" s="41">
        <f t="shared" si="112"/>
        <v>8333.8023362831864</v>
      </c>
      <c r="V1174" s="18">
        <f t="shared" si="114"/>
        <v>113</v>
      </c>
      <c r="W1174" s="154">
        <f t="shared" si="115"/>
        <v>930.86419096028169</v>
      </c>
    </row>
    <row r="1175" spans="1:23" ht="16" customHeight="1">
      <c r="A1175" s="37"/>
      <c r="B1175" s="38" t="str">
        <f t="shared" si="110"/>
        <v>113-Xe</v>
      </c>
      <c r="C1175" s="39">
        <v>113</v>
      </c>
      <c r="D1175" s="40"/>
      <c r="E1175" s="39">
        <v>5</v>
      </c>
      <c r="F1175" s="39">
        <v>59</v>
      </c>
      <c r="G1175" s="39">
        <v>54</v>
      </c>
      <c r="H1175" s="39" t="s">
        <v>118</v>
      </c>
      <c r="I1175" s="40"/>
      <c r="J1175" s="18">
        <v>-62053.478999999999</v>
      </c>
      <c r="K1175" s="18">
        <v>88.716999999999999</v>
      </c>
      <c r="L1175" s="18">
        <v>931865.87199999997</v>
      </c>
      <c r="M1175" s="18">
        <v>88.716999999999999</v>
      </c>
      <c r="N1175" s="39" t="s">
        <v>28</v>
      </c>
      <c r="O1175" s="18">
        <v>-10388.647999999999</v>
      </c>
      <c r="P1175" s="18">
        <v>177.44300000000001</v>
      </c>
      <c r="Q1175" s="18">
        <v>112933382.836</v>
      </c>
      <c r="R1175" s="18">
        <v>95.242000000000004</v>
      </c>
      <c r="S1175" s="16">
        <f t="shared" si="111"/>
        <v>112.93338283599999</v>
      </c>
      <c r="T1175" s="16">
        <f t="shared" si="113"/>
        <v>105196.72501384585</v>
      </c>
      <c r="U1175" s="41">
        <f t="shared" si="112"/>
        <v>8246.6006371681415</v>
      </c>
      <c r="V1175" s="18">
        <f t="shared" si="114"/>
        <v>113</v>
      </c>
      <c r="W1175" s="154">
        <f t="shared" si="115"/>
        <v>930.94446914907826</v>
      </c>
    </row>
    <row r="1176" spans="1:23" ht="16" customHeight="1">
      <c r="A1176" s="37"/>
      <c r="B1176" s="38" t="str">
        <f t="shared" si="110"/>
        <v>113-Cs</v>
      </c>
      <c r="C1176" s="39">
        <v>113</v>
      </c>
      <c r="D1176" s="40"/>
      <c r="E1176" s="39">
        <v>3</v>
      </c>
      <c r="F1176" s="39">
        <v>58</v>
      </c>
      <c r="G1176" s="39">
        <v>55</v>
      </c>
      <c r="H1176" s="39" t="s">
        <v>119</v>
      </c>
      <c r="I1176" s="39" t="s">
        <v>65</v>
      </c>
      <c r="J1176" s="18">
        <v>-51664.83</v>
      </c>
      <c r="K1176" s="18">
        <v>153.68799999999999</v>
      </c>
      <c r="L1176" s="18">
        <v>920694.87</v>
      </c>
      <c r="M1176" s="18">
        <v>153.68799999999999</v>
      </c>
      <c r="N1176" s="39" t="s">
        <v>28</v>
      </c>
      <c r="O1176" s="18" t="s">
        <v>30</v>
      </c>
      <c r="P1176" s="42"/>
      <c r="Q1176" s="18">
        <v>112944535.51199999</v>
      </c>
      <c r="R1176" s="18">
        <v>164.99100000000001</v>
      </c>
      <c r="S1176" s="16">
        <f t="shared" si="111"/>
        <v>112.94453551199999</v>
      </c>
      <c r="T1176" s="16">
        <f t="shared" si="113"/>
        <v>105207.11366032821</v>
      </c>
      <c r="U1176" s="41">
        <f t="shared" si="112"/>
        <v>8147.7422123893803</v>
      </c>
      <c r="V1176" s="18">
        <f t="shared" si="114"/>
        <v>113</v>
      </c>
      <c r="W1176" s="154">
        <f t="shared" si="115"/>
        <v>931.03640407370096</v>
      </c>
    </row>
    <row r="1177" spans="1:23" ht="16" customHeight="1">
      <c r="A1177" s="37"/>
      <c r="B1177" s="38" t="str">
        <f t="shared" si="110"/>
        <v>114-Tc</v>
      </c>
      <c r="C1177" s="39">
        <v>114</v>
      </c>
      <c r="D1177" s="39">
        <v>0</v>
      </c>
      <c r="E1177" s="39">
        <v>28</v>
      </c>
      <c r="F1177" s="39">
        <v>71</v>
      </c>
      <c r="G1177" s="39">
        <v>43</v>
      </c>
      <c r="H1177" s="39" t="s">
        <v>107</v>
      </c>
      <c r="I1177" s="39" t="s">
        <v>37</v>
      </c>
      <c r="J1177" s="18">
        <v>-59727</v>
      </c>
      <c r="K1177" s="18">
        <v>596</v>
      </c>
      <c r="L1177" s="18">
        <v>946217</v>
      </c>
      <c r="M1177" s="18">
        <v>596</v>
      </c>
      <c r="N1177" s="39" t="s">
        <v>28</v>
      </c>
      <c r="O1177" s="18">
        <v>11067</v>
      </c>
      <c r="P1177" s="18">
        <v>697</v>
      </c>
      <c r="Q1177" s="18">
        <v>113935880</v>
      </c>
      <c r="R1177" s="18">
        <v>640</v>
      </c>
      <c r="S1177" s="16">
        <f t="shared" si="111"/>
        <v>113.93588</v>
      </c>
      <c r="T1177" s="16">
        <f t="shared" si="113"/>
        <v>106130.54472100556</v>
      </c>
      <c r="U1177" s="41">
        <f t="shared" si="112"/>
        <v>8300.1491228070172</v>
      </c>
      <c r="V1177" s="18">
        <f t="shared" si="114"/>
        <v>114</v>
      </c>
      <c r="W1177" s="154">
        <f t="shared" si="115"/>
        <v>930.96969053513646</v>
      </c>
    </row>
    <row r="1178" spans="1:23" ht="16" customHeight="1">
      <c r="A1178" s="37"/>
      <c r="B1178" s="38" t="str">
        <f t="shared" si="110"/>
        <v>114-Ru</v>
      </c>
      <c r="C1178" s="39">
        <v>114</v>
      </c>
      <c r="D1178" s="40"/>
      <c r="E1178" s="39">
        <v>26</v>
      </c>
      <c r="F1178" s="39">
        <v>70</v>
      </c>
      <c r="G1178" s="39">
        <v>44</v>
      </c>
      <c r="H1178" s="39" t="s">
        <v>108</v>
      </c>
      <c r="I1178" s="39" t="s">
        <v>40</v>
      </c>
      <c r="J1178" s="18">
        <v>-70794</v>
      </c>
      <c r="K1178" s="18">
        <v>361</v>
      </c>
      <c r="L1178" s="18">
        <v>956501</v>
      </c>
      <c r="M1178" s="18">
        <v>361</v>
      </c>
      <c r="N1178" s="39" t="s">
        <v>28</v>
      </c>
      <c r="O1178" s="18">
        <v>4800</v>
      </c>
      <c r="P1178" s="18">
        <v>200</v>
      </c>
      <c r="Q1178" s="18">
        <v>113923999</v>
      </c>
      <c r="R1178" s="18">
        <v>388</v>
      </c>
      <c r="S1178" s="16">
        <f t="shared" si="111"/>
        <v>113.92399899999999</v>
      </c>
      <c r="T1178" s="16">
        <f t="shared" si="113"/>
        <v>106119.47764536765</v>
      </c>
      <c r="U1178" s="41">
        <f t="shared" si="112"/>
        <v>8390.3596491228072</v>
      </c>
      <c r="V1178" s="18">
        <f t="shared" si="114"/>
        <v>114</v>
      </c>
      <c r="W1178" s="154">
        <f t="shared" si="115"/>
        <v>930.87261092427764</v>
      </c>
    </row>
    <row r="1179" spans="1:23" ht="16" customHeight="1">
      <c r="A1179" s="37"/>
      <c r="B1179" s="38" t="str">
        <f t="shared" si="110"/>
        <v>114-Rh</v>
      </c>
      <c r="C1179" s="39">
        <v>114</v>
      </c>
      <c r="D1179" s="40"/>
      <c r="E1179" s="39">
        <v>24</v>
      </c>
      <c r="F1179" s="39">
        <v>69</v>
      </c>
      <c r="G1179" s="39">
        <v>45</v>
      </c>
      <c r="H1179" s="39" t="s">
        <v>109</v>
      </c>
      <c r="I1179" s="39" t="s">
        <v>40</v>
      </c>
      <c r="J1179" s="18">
        <v>-75594</v>
      </c>
      <c r="K1179" s="18">
        <v>301</v>
      </c>
      <c r="L1179" s="18">
        <v>960519</v>
      </c>
      <c r="M1179" s="18">
        <v>301</v>
      </c>
      <c r="N1179" s="39" t="s">
        <v>28</v>
      </c>
      <c r="O1179" s="18">
        <v>7900</v>
      </c>
      <c r="P1179" s="18">
        <v>300</v>
      </c>
      <c r="Q1179" s="18">
        <v>113918846</v>
      </c>
      <c r="R1179" s="18">
        <v>323</v>
      </c>
      <c r="S1179" s="16">
        <f t="shared" si="111"/>
        <v>113.918846</v>
      </c>
      <c r="T1179" s="16">
        <f t="shared" si="113"/>
        <v>106114.67765877039</v>
      </c>
      <c r="U1179" s="41">
        <f t="shared" si="112"/>
        <v>8425.605263157895</v>
      </c>
      <c r="V1179" s="18">
        <f t="shared" si="114"/>
        <v>114</v>
      </c>
      <c r="W1179" s="154">
        <f t="shared" si="115"/>
        <v>930.83050577868767</v>
      </c>
    </row>
    <row r="1180" spans="1:23" ht="16" customHeight="1">
      <c r="A1180" s="37"/>
      <c r="B1180" s="38" t="str">
        <f t="shared" si="110"/>
        <v>114-Pd</v>
      </c>
      <c r="C1180" s="39">
        <v>114</v>
      </c>
      <c r="D1180" s="40"/>
      <c r="E1180" s="39">
        <v>22</v>
      </c>
      <c r="F1180" s="39">
        <v>68</v>
      </c>
      <c r="G1180" s="39">
        <v>46</v>
      </c>
      <c r="H1180" s="39" t="s">
        <v>110</v>
      </c>
      <c r="I1180" s="40"/>
      <c r="J1180" s="18">
        <v>-83494.153000000006</v>
      </c>
      <c r="K1180" s="18">
        <v>24.533999999999999</v>
      </c>
      <c r="L1180" s="18">
        <v>967636.696</v>
      </c>
      <c r="M1180" s="18">
        <v>24.533999999999999</v>
      </c>
      <c r="N1180" s="39" t="s">
        <v>28</v>
      </c>
      <c r="O1180" s="18">
        <v>1450.722</v>
      </c>
      <c r="P1180" s="18">
        <v>24.83</v>
      </c>
      <c r="Q1180" s="18">
        <v>113910365.322</v>
      </c>
      <c r="R1180" s="18">
        <v>26.338000000000001</v>
      </c>
      <c r="S1180" s="16">
        <f t="shared" si="111"/>
        <v>113.91036532199999</v>
      </c>
      <c r="T1180" s="16">
        <f t="shared" si="113"/>
        <v>106106.77796136388</v>
      </c>
      <c r="U1180" s="41">
        <f t="shared" si="112"/>
        <v>8488.0411929824568</v>
      </c>
      <c r="V1180" s="18">
        <f t="shared" si="114"/>
        <v>114</v>
      </c>
      <c r="W1180" s="154">
        <f t="shared" si="115"/>
        <v>930.76121018740253</v>
      </c>
    </row>
    <row r="1181" spans="1:23" ht="16" customHeight="1">
      <c r="A1181" s="37"/>
      <c r="B1181" s="38" t="str">
        <f t="shared" si="110"/>
        <v>114-Ag</v>
      </c>
      <c r="C1181" s="39">
        <v>114</v>
      </c>
      <c r="D1181" s="40"/>
      <c r="E1181" s="39">
        <v>20</v>
      </c>
      <c r="F1181" s="39">
        <v>67</v>
      </c>
      <c r="G1181" s="39">
        <v>47</v>
      </c>
      <c r="H1181" s="39" t="s">
        <v>111</v>
      </c>
      <c r="I1181" s="40"/>
      <c r="J1181" s="18">
        <v>-84944.875</v>
      </c>
      <c r="K1181" s="18">
        <v>26.202000000000002</v>
      </c>
      <c r="L1181" s="18">
        <v>968305.06499999994</v>
      </c>
      <c r="M1181" s="18">
        <v>26.202000000000002</v>
      </c>
      <c r="N1181" s="39" t="s">
        <v>28</v>
      </c>
      <c r="O1181" s="18">
        <v>5076.442</v>
      </c>
      <c r="P1181" s="18">
        <v>26.064</v>
      </c>
      <c r="Q1181" s="18">
        <v>113908807.90700001</v>
      </c>
      <c r="R1181" s="18">
        <v>28.129000000000001</v>
      </c>
      <c r="S1181" s="16">
        <f t="shared" si="111"/>
        <v>113.90880790700001</v>
      </c>
      <c r="T1181" s="16">
        <f t="shared" si="113"/>
        <v>106105.32723923575</v>
      </c>
      <c r="U1181" s="41">
        <f t="shared" si="112"/>
        <v>8493.9040789473675</v>
      </c>
      <c r="V1181" s="18">
        <f t="shared" si="114"/>
        <v>114</v>
      </c>
      <c r="W1181" s="154">
        <f t="shared" si="115"/>
        <v>930.74848455469953</v>
      </c>
    </row>
    <row r="1182" spans="1:23" ht="16" customHeight="1">
      <c r="A1182" s="37"/>
      <c r="B1182" s="38" t="str">
        <f t="shared" si="110"/>
        <v>114-Cd</v>
      </c>
      <c r="C1182" s="39">
        <v>114</v>
      </c>
      <c r="D1182" s="40"/>
      <c r="E1182" s="39">
        <v>18</v>
      </c>
      <c r="F1182" s="39">
        <v>66</v>
      </c>
      <c r="G1182" s="39">
        <v>48</v>
      </c>
      <c r="H1182" s="39" t="s">
        <v>112</v>
      </c>
      <c r="I1182" s="40"/>
      <c r="J1182" s="18">
        <v>-90021.316999999995</v>
      </c>
      <c r="K1182" s="18">
        <v>2.7810000000000001</v>
      </c>
      <c r="L1182" s="18">
        <v>972599.15300000005</v>
      </c>
      <c r="M1182" s="18">
        <v>2.7850000000000001</v>
      </c>
      <c r="N1182" s="39" t="s">
        <v>28</v>
      </c>
      <c r="O1182" s="18">
        <v>-1451.86</v>
      </c>
      <c r="P1182" s="18">
        <v>3.274</v>
      </c>
      <c r="Q1182" s="18">
        <v>113903358.12100001</v>
      </c>
      <c r="R1182" s="18">
        <v>2.9860000000000002</v>
      </c>
      <c r="S1182" s="16">
        <f t="shared" si="111"/>
        <v>113.90335812100001</v>
      </c>
      <c r="T1182" s="16">
        <f t="shared" si="113"/>
        <v>106100.25079837452</v>
      </c>
      <c r="U1182" s="41">
        <f t="shared" si="112"/>
        <v>8531.57151754386</v>
      </c>
      <c r="V1182" s="18">
        <f t="shared" si="114"/>
        <v>114</v>
      </c>
      <c r="W1182" s="154">
        <f t="shared" si="115"/>
        <v>930.70395437170623</v>
      </c>
    </row>
    <row r="1183" spans="1:23" ht="16" customHeight="1">
      <c r="A1183" s="37"/>
      <c r="B1183" s="38" t="str">
        <f t="shared" si="110"/>
        <v>114-In</v>
      </c>
      <c r="C1183" s="39">
        <v>114</v>
      </c>
      <c r="D1183" s="40"/>
      <c r="E1183" s="39">
        <v>16</v>
      </c>
      <c r="F1183" s="39">
        <v>65</v>
      </c>
      <c r="G1183" s="39">
        <v>49</v>
      </c>
      <c r="H1183" s="39" t="s">
        <v>113</v>
      </c>
      <c r="I1183" s="40"/>
      <c r="J1183" s="18">
        <v>-88569.456999999995</v>
      </c>
      <c r="K1183" s="18">
        <v>3.1869999999999998</v>
      </c>
      <c r="L1183" s="18">
        <v>970364.94</v>
      </c>
      <c r="M1183" s="18">
        <v>3.1909999999999998</v>
      </c>
      <c r="N1183" s="39" t="s">
        <v>28</v>
      </c>
      <c r="O1183" s="18">
        <v>1988.6849999999999</v>
      </c>
      <c r="P1183" s="18">
        <v>0.65900000000000003</v>
      </c>
      <c r="Q1183" s="18">
        <v>113904916.758</v>
      </c>
      <c r="R1183" s="18">
        <v>3.4209999999999998</v>
      </c>
      <c r="S1183" s="16">
        <f t="shared" si="111"/>
        <v>113.904916758</v>
      </c>
      <c r="T1183" s="16">
        <f t="shared" si="113"/>
        <v>106101.70265878785</v>
      </c>
      <c r="U1183" s="41">
        <f t="shared" si="112"/>
        <v>8511.9731578947358</v>
      </c>
      <c r="V1183" s="18">
        <f t="shared" si="114"/>
        <v>114</v>
      </c>
      <c r="W1183" s="154">
        <f t="shared" si="115"/>
        <v>930.71668998936707</v>
      </c>
    </row>
    <row r="1184" spans="1:23" ht="16" customHeight="1">
      <c r="A1184" s="37"/>
      <c r="B1184" s="38" t="str">
        <f t="shared" si="110"/>
        <v>114-Sn</v>
      </c>
      <c r="C1184" s="39">
        <v>114</v>
      </c>
      <c r="D1184" s="40"/>
      <c r="E1184" s="39">
        <v>14</v>
      </c>
      <c r="F1184" s="39">
        <v>64</v>
      </c>
      <c r="G1184" s="39">
        <v>50</v>
      </c>
      <c r="H1184" s="39" t="s">
        <v>114</v>
      </c>
      <c r="I1184" s="40"/>
      <c r="J1184" s="18">
        <v>-90558.142000000007</v>
      </c>
      <c r="K1184" s="18">
        <v>3.161</v>
      </c>
      <c r="L1184" s="18">
        <v>971571.272</v>
      </c>
      <c r="M1184" s="18">
        <v>3.165</v>
      </c>
      <c r="N1184" s="39" t="s">
        <v>28</v>
      </c>
      <c r="O1184" s="18">
        <v>-5881.5079999999998</v>
      </c>
      <c r="P1184" s="18">
        <v>201.084</v>
      </c>
      <c r="Q1184" s="18">
        <v>113902781.816</v>
      </c>
      <c r="R1184" s="18">
        <v>3.3929999999999998</v>
      </c>
      <c r="S1184" s="16">
        <f t="shared" si="111"/>
        <v>113.902781816</v>
      </c>
      <c r="T1184" s="16">
        <f t="shared" si="113"/>
        <v>106099.71397394681</v>
      </c>
      <c r="U1184" s="41">
        <f t="shared" si="112"/>
        <v>8522.5550175438602</v>
      </c>
      <c r="V1184" s="18">
        <f t="shared" si="114"/>
        <v>114</v>
      </c>
      <c r="W1184" s="154">
        <f t="shared" si="115"/>
        <v>930.69924538549833</v>
      </c>
    </row>
    <row r="1185" spans="1:23" ht="16" customHeight="1">
      <c r="A1185" s="37"/>
      <c r="B1185" s="38" t="str">
        <f t="shared" si="110"/>
        <v>114-Sb</v>
      </c>
      <c r="C1185" s="39">
        <v>114</v>
      </c>
      <c r="D1185" s="40"/>
      <c r="E1185" s="39">
        <v>12</v>
      </c>
      <c r="F1185" s="39">
        <v>63</v>
      </c>
      <c r="G1185" s="39">
        <v>51</v>
      </c>
      <c r="H1185" s="39" t="s">
        <v>115</v>
      </c>
      <c r="I1185" s="39" t="s">
        <v>39</v>
      </c>
      <c r="J1185" s="18">
        <v>-84676.634000000005</v>
      </c>
      <c r="K1185" s="18">
        <v>201.108</v>
      </c>
      <c r="L1185" s="18">
        <v>964907.41</v>
      </c>
      <c r="M1185" s="18">
        <v>201.10900000000001</v>
      </c>
      <c r="N1185" s="39" t="s">
        <v>28</v>
      </c>
      <c r="O1185" s="18">
        <v>-2758</v>
      </c>
      <c r="P1185" s="18">
        <v>284</v>
      </c>
      <c r="Q1185" s="18">
        <v>113909095.876</v>
      </c>
      <c r="R1185" s="18">
        <v>215.899</v>
      </c>
      <c r="S1185" s="16">
        <f t="shared" si="111"/>
        <v>113.90909587599999</v>
      </c>
      <c r="T1185" s="16">
        <f t="shared" si="113"/>
        <v>106105.59548052051</v>
      </c>
      <c r="U1185" s="41">
        <f t="shared" si="112"/>
        <v>8464.1000877192982</v>
      </c>
      <c r="V1185" s="18">
        <f t="shared" si="114"/>
        <v>114</v>
      </c>
      <c r="W1185" s="154">
        <f t="shared" si="115"/>
        <v>930.75083754842558</v>
      </c>
    </row>
    <row r="1186" spans="1:23" ht="16" customHeight="1">
      <c r="A1186" s="37"/>
      <c r="B1186" s="38" t="str">
        <f t="shared" si="110"/>
        <v>114-Te</v>
      </c>
      <c r="C1186" s="39">
        <v>114</v>
      </c>
      <c r="D1186" s="40"/>
      <c r="E1186" s="39">
        <v>10</v>
      </c>
      <c r="F1186" s="39">
        <v>62</v>
      </c>
      <c r="G1186" s="39">
        <v>52</v>
      </c>
      <c r="H1186" s="39" t="s">
        <v>116</v>
      </c>
      <c r="I1186" s="39" t="s">
        <v>120</v>
      </c>
      <c r="J1186" s="18">
        <v>-81919</v>
      </c>
      <c r="K1186" s="18">
        <v>200</v>
      </c>
      <c r="L1186" s="18">
        <v>961367</v>
      </c>
      <c r="M1186" s="18">
        <v>200</v>
      </c>
      <c r="N1186" s="39" t="s">
        <v>28</v>
      </c>
      <c r="O1186" s="18">
        <v>-9122</v>
      </c>
      <c r="P1186" s="18">
        <v>359</v>
      </c>
      <c r="Q1186" s="18">
        <v>113912057</v>
      </c>
      <c r="R1186" s="18">
        <v>215</v>
      </c>
      <c r="S1186" s="16">
        <f t="shared" si="111"/>
        <v>113.912057</v>
      </c>
      <c r="T1186" s="16">
        <f t="shared" si="113"/>
        <v>106108.35374861927</v>
      </c>
      <c r="U1186" s="41">
        <f t="shared" si="112"/>
        <v>8433.0438596491222</v>
      </c>
      <c r="V1186" s="18">
        <f t="shared" si="114"/>
        <v>114</v>
      </c>
      <c r="W1186" s="154">
        <f t="shared" si="115"/>
        <v>930.77503288262517</v>
      </c>
    </row>
    <row r="1187" spans="1:23" ht="16" customHeight="1">
      <c r="A1187" s="37"/>
      <c r="B1187" s="38" t="str">
        <f t="shared" si="110"/>
        <v>114-I</v>
      </c>
      <c r="C1187" s="39">
        <v>114</v>
      </c>
      <c r="D1187" s="40"/>
      <c r="E1187" s="39">
        <v>8</v>
      </c>
      <c r="F1187" s="39">
        <v>61</v>
      </c>
      <c r="G1187" s="39">
        <v>53</v>
      </c>
      <c r="H1187" s="39" t="s">
        <v>117</v>
      </c>
      <c r="I1187" s="39" t="s">
        <v>37</v>
      </c>
      <c r="J1187" s="18">
        <v>-72796</v>
      </c>
      <c r="K1187" s="18">
        <v>298</v>
      </c>
      <c r="L1187" s="18">
        <v>951462</v>
      </c>
      <c r="M1187" s="18">
        <v>298</v>
      </c>
      <c r="N1187" s="39" t="s">
        <v>28</v>
      </c>
      <c r="O1187" s="18">
        <v>-5864</v>
      </c>
      <c r="P1187" s="18">
        <v>363</v>
      </c>
      <c r="Q1187" s="18">
        <v>113921850</v>
      </c>
      <c r="R1187" s="18">
        <v>320</v>
      </c>
      <c r="S1187" s="16">
        <f t="shared" si="111"/>
        <v>113.92185000000001</v>
      </c>
      <c r="T1187" s="16">
        <f t="shared" si="113"/>
        <v>106117.47586558938</v>
      </c>
      <c r="U1187" s="41">
        <f t="shared" si="112"/>
        <v>8346.1578947368416</v>
      </c>
      <c r="V1187" s="18">
        <f t="shared" si="114"/>
        <v>114</v>
      </c>
      <c r="W1187" s="154">
        <f t="shared" si="115"/>
        <v>930.85505145253842</v>
      </c>
    </row>
    <row r="1188" spans="1:23" ht="16" customHeight="1">
      <c r="A1188" s="37"/>
      <c r="B1188" s="38" t="str">
        <f t="shared" si="110"/>
        <v>114-Xe</v>
      </c>
      <c r="C1188" s="39">
        <v>114</v>
      </c>
      <c r="D1188" s="40"/>
      <c r="E1188" s="39">
        <v>6</v>
      </c>
      <c r="F1188" s="39">
        <v>60</v>
      </c>
      <c r="G1188" s="39">
        <v>54</v>
      </c>
      <c r="H1188" s="39" t="s">
        <v>118</v>
      </c>
      <c r="I1188" s="39" t="s">
        <v>83</v>
      </c>
      <c r="J1188" s="18">
        <v>-66932</v>
      </c>
      <c r="K1188" s="18">
        <v>207</v>
      </c>
      <c r="L1188" s="18">
        <v>944816</v>
      </c>
      <c r="M1188" s="18">
        <v>207</v>
      </c>
      <c r="N1188" s="39" t="s">
        <v>28</v>
      </c>
      <c r="O1188" s="18">
        <v>-12366</v>
      </c>
      <c r="P1188" s="18">
        <v>368</v>
      </c>
      <c r="Q1188" s="18">
        <v>113928145</v>
      </c>
      <c r="R1188" s="18">
        <v>222</v>
      </c>
      <c r="S1188" s="16">
        <f t="shared" si="111"/>
        <v>113.928145</v>
      </c>
      <c r="T1188" s="16">
        <f t="shared" si="113"/>
        <v>106123.33961789477</v>
      </c>
      <c r="U1188" s="41">
        <f t="shared" si="112"/>
        <v>8287.8596491228072</v>
      </c>
      <c r="V1188" s="18">
        <f t="shared" si="114"/>
        <v>114</v>
      </c>
      <c r="W1188" s="154">
        <f t="shared" si="115"/>
        <v>930.90648787626992</v>
      </c>
    </row>
    <row r="1189" spans="1:23" ht="16" customHeight="1">
      <c r="A1189" s="37"/>
      <c r="B1189" s="38" t="str">
        <f t="shared" si="110"/>
        <v>114-Cs</v>
      </c>
      <c r="C1189" s="39">
        <v>114</v>
      </c>
      <c r="D1189" s="40"/>
      <c r="E1189" s="39">
        <v>4</v>
      </c>
      <c r="F1189" s="39">
        <v>59</v>
      </c>
      <c r="G1189" s="39">
        <v>55</v>
      </c>
      <c r="H1189" s="39" t="s">
        <v>119</v>
      </c>
      <c r="I1189" s="39" t="s">
        <v>97</v>
      </c>
      <c r="J1189" s="18">
        <v>-54566</v>
      </c>
      <c r="K1189" s="18">
        <v>305</v>
      </c>
      <c r="L1189" s="18">
        <v>931667</v>
      </c>
      <c r="M1189" s="18">
        <v>305</v>
      </c>
      <c r="N1189" s="39" t="s">
        <v>28</v>
      </c>
      <c r="O1189" s="18">
        <v>-8868</v>
      </c>
      <c r="P1189" s="18">
        <v>542</v>
      </c>
      <c r="Q1189" s="18">
        <v>113941421</v>
      </c>
      <c r="R1189" s="18">
        <v>327</v>
      </c>
      <c r="S1189" s="16">
        <f t="shared" si="111"/>
        <v>113.94142100000001</v>
      </c>
      <c r="T1189" s="16">
        <f t="shared" si="113"/>
        <v>106135.70612712538</v>
      </c>
      <c r="U1189" s="41">
        <f t="shared" si="112"/>
        <v>8172.5175438596489</v>
      </c>
      <c r="V1189" s="18">
        <f t="shared" si="114"/>
        <v>114</v>
      </c>
      <c r="W1189" s="154">
        <f t="shared" si="115"/>
        <v>931.01496602741554</v>
      </c>
    </row>
    <row r="1190" spans="1:23" ht="16" customHeight="1">
      <c r="A1190" s="37"/>
      <c r="B1190" s="38" t="str">
        <f t="shared" si="110"/>
        <v>114-Ba</v>
      </c>
      <c r="C1190" s="39">
        <v>114</v>
      </c>
      <c r="D1190" s="40"/>
      <c r="E1190" s="39">
        <v>2</v>
      </c>
      <c r="F1190" s="39">
        <v>58</v>
      </c>
      <c r="G1190" s="39">
        <v>56</v>
      </c>
      <c r="H1190" s="39" t="s">
        <v>121</v>
      </c>
      <c r="I1190" s="39" t="s">
        <v>37</v>
      </c>
      <c r="J1190" s="18">
        <v>-45698</v>
      </c>
      <c r="K1190" s="18">
        <v>448</v>
      </c>
      <c r="L1190" s="18">
        <v>922017</v>
      </c>
      <c r="M1190" s="18">
        <v>448</v>
      </c>
      <c r="N1190" s="39" t="s">
        <v>28</v>
      </c>
      <c r="O1190" s="18" t="s">
        <v>30</v>
      </c>
      <c r="P1190" s="42"/>
      <c r="Q1190" s="18">
        <v>113950941</v>
      </c>
      <c r="R1190" s="18">
        <v>481</v>
      </c>
      <c r="S1190" s="16">
        <f t="shared" si="111"/>
        <v>113.950941</v>
      </c>
      <c r="T1190" s="16">
        <f t="shared" si="113"/>
        <v>106144.57394633864</v>
      </c>
      <c r="U1190" s="41">
        <f t="shared" si="112"/>
        <v>8087.8684210526317</v>
      </c>
      <c r="V1190" s="18">
        <f t="shared" si="114"/>
        <v>114</v>
      </c>
      <c r="W1190" s="154">
        <f t="shared" si="115"/>
        <v>931.09275391525125</v>
      </c>
    </row>
    <row r="1191" spans="1:23" ht="16" customHeight="1">
      <c r="A1191" s="37"/>
      <c r="B1191" s="38" t="str">
        <f t="shared" si="110"/>
        <v>115-Tc</v>
      </c>
      <c r="C1191" s="39">
        <v>115</v>
      </c>
      <c r="D1191" s="39">
        <v>0</v>
      </c>
      <c r="E1191" s="39">
        <v>29</v>
      </c>
      <c r="F1191" s="39">
        <v>72</v>
      </c>
      <c r="G1191" s="39">
        <v>43</v>
      </c>
      <c r="H1191" s="39" t="s">
        <v>107</v>
      </c>
      <c r="I1191" s="39" t="s">
        <v>37</v>
      </c>
      <c r="J1191" s="18">
        <v>-57492</v>
      </c>
      <c r="K1191" s="18">
        <v>699</v>
      </c>
      <c r="L1191" s="18">
        <v>952053</v>
      </c>
      <c r="M1191" s="18">
        <v>699</v>
      </c>
      <c r="N1191" s="39" t="s">
        <v>28</v>
      </c>
      <c r="O1191" s="18">
        <v>9287</v>
      </c>
      <c r="P1191" s="18">
        <v>918</v>
      </c>
      <c r="Q1191" s="18">
        <v>114938280</v>
      </c>
      <c r="R1191" s="18">
        <v>750</v>
      </c>
      <c r="S1191" s="16">
        <f t="shared" si="111"/>
        <v>114.93828000000001</v>
      </c>
      <c r="T1191" s="16">
        <f t="shared" si="113"/>
        <v>107064.27392051967</v>
      </c>
      <c r="U1191" s="41">
        <f t="shared" si="112"/>
        <v>8278.7217391304348</v>
      </c>
      <c r="V1191" s="18">
        <f t="shared" si="114"/>
        <v>115</v>
      </c>
      <c r="W1191" s="154">
        <f t="shared" si="115"/>
        <v>930.99368626538842</v>
      </c>
    </row>
    <row r="1192" spans="1:23" ht="16" customHeight="1">
      <c r="A1192" s="37"/>
      <c r="B1192" s="38" t="str">
        <f t="shared" si="110"/>
        <v>115-Ru</v>
      </c>
      <c r="C1192" s="39">
        <v>115</v>
      </c>
      <c r="D1192" s="40"/>
      <c r="E1192" s="39">
        <v>27</v>
      </c>
      <c r="F1192" s="39">
        <v>71</v>
      </c>
      <c r="G1192" s="39">
        <v>44</v>
      </c>
      <c r="H1192" s="39" t="s">
        <v>108</v>
      </c>
      <c r="I1192" s="39" t="s">
        <v>37</v>
      </c>
      <c r="J1192" s="18">
        <v>-66779</v>
      </c>
      <c r="K1192" s="18">
        <v>596</v>
      </c>
      <c r="L1192" s="18">
        <v>960557</v>
      </c>
      <c r="M1192" s="18">
        <v>596</v>
      </c>
      <c r="N1192" s="39" t="s">
        <v>28</v>
      </c>
      <c r="O1192" s="18">
        <v>7625</v>
      </c>
      <c r="P1192" s="18">
        <v>780</v>
      </c>
      <c r="Q1192" s="18">
        <v>114928310</v>
      </c>
      <c r="R1192" s="18">
        <v>640</v>
      </c>
      <c r="S1192" s="16">
        <f t="shared" si="111"/>
        <v>114.92831</v>
      </c>
      <c r="T1192" s="16">
        <f t="shared" si="113"/>
        <v>107054.98692917972</v>
      </c>
      <c r="U1192" s="41">
        <f t="shared" si="112"/>
        <v>8352.6695652173912</v>
      </c>
      <c r="V1192" s="18">
        <f t="shared" si="114"/>
        <v>115</v>
      </c>
      <c r="W1192" s="154">
        <f t="shared" si="115"/>
        <v>930.91292981895413</v>
      </c>
    </row>
    <row r="1193" spans="1:23" ht="16" customHeight="1">
      <c r="A1193" s="37"/>
      <c r="B1193" s="38" t="str">
        <f t="shared" si="110"/>
        <v>115-Rh</v>
      </c>
      <c r="C1193" s="39">
        <v>115</v>
      </c>
      <c r="D1193" s="40"/>
      <c r="E1193" s="39">
        <v>25</v>
      </c>
      <c r="F1193" s="39">
        <v>70</v>
      </c>
      <c r="G1193" s="39">
        <v>45</v>
      </c>
      <c r="H1193" s="39" t="s">
        <v>109</v>
      </c>
      <c r="I1193" s="39" t="s">
        <v>40</v>
      </c>
      <c r="J1193" s="18">
        <v>-74403.373999999996</v>
      </c>
      <c r="K1193" s="18">
        <v>503.70600000000002</v>
      </c>
      <c r="L1193" s="18">
        <v>967399.59400000004</v>
      </c>
      <c r="M1193" s="18">
        <v>503.70600000000002</v>
      </c>
      <c r="N1193" s="39" t="s">
        <v>28</v>
      </c>
      <c r="O1193" s="18">
        <v>6000</v>
      </c>
      <c r="P1193" s="18">
        <v>500</v>
      </c>
      <c r="Q1193" s="18">
        <v>114920124.676</v>
      </c>
      <c r="R1193" s="18">
        <v>540.75099999999998</v>
      </c>
      <c r="S1193" s="16">
        <f t="shared" si="111"/>
        <v>114.920124676</v>
      </c>
      <c r="T1193" s="16">
        <f t="shared" si="113"/>
        <v>107047.36235213834</v>
      </c>
      <c r="U1193" s="41">
        <f t="shared" si="112"/>
        <v>8412.1703826086959</v>
      </c>
      <c r="V1193" s="18">
        <f t="shared" si="114"/>
        <v>115</v>
      </c>
      <c r="W1193" s="154">
        <f t="shared" si="115"/>
        <v>930.84662914902901</v>
      </c>
    </row>
    <row r="1194" spans="1:23" ht="16" customHeight="1">
      <c r="A1194" s="37"/>
      <c r="B1194" s="38" t="str">
        <f t="shared" si="110"/>
        <v>115-Pd</v>
      </c>
      <c r="C1194" s="39">
        <v>115</v>
      </c>
      <c r="D1194" s="40"/>
      <c r="E1194" s="39">
        <v>23</v>
      </c>
      <c r="F1194" s="39">
        <v>69</v>
      </c>
      <c r="G1194" s="39">
        <v>46</v>
      </c>
      <c r="H1194" s="39" t="s">
        <v>110</v>
      </c>
      <c r="I1194" s="39" t="s">
        <v>40</v>
      </c>
      <c r="J1194" s="18">
        <v>-80403.373999999996</v>
      </c>
      <c r="K1194" s="18">
        <v>60.993000000000002</v>
      </c>
      <c r="L1194" s="18">
        <v>972617.24</v>
      </c>
      <c r="M1194" s="18">
        <v>60.993000000000002</v>
      </c>
      <c r="N1194" s="39" t="s">
        <v>28</v>
      </c>
      <c r="O1194" s="18">
        <v>4584</v>
      </c>
      <c r="P1194" s="18">
        <v>50</v>
      </c>
      <c r="Q1194" s="18">
        <v>114913683.41</v>
      </c>
      <c r="R1194" s="18">
        <v>65.477999999999994</v>
      </c>
      <c r="S1194" s="16">
        <f t="shared" si="111"/>
        <v>114.91368340999999</v>
      </c>
      <c r="T1194" s="16">
        <f t="shared" si="113"/>
        <v>107041.36235398786</v>
      </c>
      <c r="U1194" s="41">
        <f t="shared" si="112"/>
        <v>8457.5412173913046</v>
      </c>
      <c r="V1194" s="18">
        <f t="shared" si="114"/>
        <v>115</v>
      </c>
      <c r="W1194" s="154">
        <f t="shared" si="115"/>
        <v>930.79445525206836</v>
      </c>
    </row>
    <row r="1195" spans="1:23" ht="16" customHeight="1">
      <c r="A1195" s="37"/>
      <c r="B1195" s="38" t="str">
        <f t="shared" si="110"/>
        <v>115-Ag</v>
      </c>
      <c r="C1195" s="39">
        <v>115</v>
      </c>
      <c r="D1195" s="40"/>
      <c r="E1195" s="39">
        <v>21</v>
      </c>
      <c r="F1195" s="39">
        <v>68</v>
      </c>
      <c r="G1195" s="39">
        <v>47</v>
      </c>
      <c r="H1195" s="39" t="s">
        <v>111</v>
      </c>
      <c r="I1195" s="39" t="s">
        <v>40</v>
      </c>
      <c r="J1195" s="18">
        <v>-84987.373999999996</v>
      </c>
      <c r="K1195" s="18">
        <v>34.93</v>
      </c>
      <c r="L1195" s="18">
        <v>976418.88699999999</v>
      </c>
      <c r="M1195" s="18">
        <v>34.93</v>
      </c>
      <c r="N1195" s="39" t="s">
        <v>28</v>
      </c>
      <c r="O1195" s="18">
        <v>3103.4850000000001</v>
      </c>
      <c r="P1195" s="18">
        <v>34.816000000000003</v>
      </c>
      <c r="Q1195" s="18">
        <v>114908762.28200001</v>
      </c>
      <c r="R1195" s="18">
        <v>37.499000000000002</v>
      </c>
      <c r="S1195" s="16">
        <f t="shared" si="111"/>
        <v>114.90876228200001</v>
      </c>
      <c r="T1195" s="16">
        <f t="shared" si="113"/>
        <v>107036.77835467807</v>
      </c>
      <c r="U1195" s="41">
        <f t="shared" si="112"/>
        <v>8490.5990173913051</v>
      </c>
      <c r="V1195" s="18">
        <f t="shared" si="114"/>
        <v>115</v>
      </c>
      <c r="W1195" s="154">
        <f t="shared" si="115"/>
        <v>930.75459438850498</v>
      </c>
    </row>
    <row r="1196" spans="1:23" ht="16" customHeight="1">
      <c r="A1196" s="37"/>
      <c r="B1196" s="38" t="str">
        <f t="shared" si="110"/>
        <v>115-Cd</v>
      </c>
      <c r="C1196" s="39">
        <v>115</v>
      </c>
      <c r="D1196" s="40"/>
      <c r="E1196" s="39">
        <v>19</v>
      </c>
      <c r="F1196" s="39">
        <v>67</v>
      </c>
      <c r="G1196" s="39">
        <v>48</v>
      </c>
      <c r="H1196" s="39" t="s">
        <v>112</v>
      </c>
      <c r="I1196" s="40"/>
      <c r="J1196" s="18">
        <v>-88090.858999999997</v>
      </c>
      <c r="K1196" s="18">
        <v>2.827</v>
      </c>
      <c r="L1196" s="18">
        <v>978740.01800000004</v>
      </c>
      <c r="M1196" s="18">
        <v>2.831</v>
      </c>
      <c r="N1196" s="39" t="s">
        <v>28</v>
      </c>
      <c r="O1196" s="18">
        <v>1445.8879999999999</v>
      </c>
      <c r="P1196" s="18">
        <v>4.0190000000000001</v>
      </c>
      <c r="Q1196" s="18">
        <v>114905430.553</v>
      </c>
      <c r="R1196" s="18">
        <v>3.0350000000000001</v>
      </c>
      <c r="S1196" s="16">
        <f t="shared" si="111"/>
        <v>114.905430553</v>
      </c>
      <c r="T1196" s="16">
        <f t="shared" si="113"/>
        <v>107033.67487038819</v>
      </c>
      <c r="U1196" s="41">
        <f t="shared" si="112"/>
        <v>8510.782765217391</v>
      </c>
      <c r="V1196" s="18">
        <f t="shared" si="114"/>
        <v>115</v>
      </c>
      <c r="W1196" s="154">
        <f t="shared" si="115"/>
        <v>930.72760756859293</v>
      </c>
    </row>
    <row r="1197" spans="1:23" ht="16" customHeight="1">
      <c r="A1197" s="37"/>
      <c r="B1197" s="38" t="str">
        <f t="shared" si="110"/>
        <v>115-In</v>
      </c>
      <c r="C1197" s="39">
        <v>115</v>
      </c>
      <c r="D1197" s="40"/>
      <c r="E1197" s="39">
        <v>17</v>
      </c>
      <c r="F1197" s="39">
        <v>66</v>
      </c>
      <c r="G1197" s="39">
        <v>49</v>
      </c>
      <c r="H1197" s="39" t="s">
        <v>113</v>
      </c>
      <c r="I1197" s="40"/>
      <c r="J1197" s="18">
        <v>-89536.747000000003</v>
      </c>
      <c r="K1197" s="18">
        <v>4.226</v>
      </c>
      <c r="L1197" s="18">
        <v>979403.55299999996</v>
      </c>
      <c r="M1197" s="18">
        <v>4.2290000000000001</v>
      </c>
      <c r="N1197" s="39" t="s">
        <v>28</v>
      </c>
      <c r="O1197" s="18">
        <v>495.88600000000002</v>
      </c>
      <c r="P1197" s="18">
        <v>3.7610000000000001</v>
      </c>
      <c r="Q1197" s="18">
        <v>114903878.32799999</v>
      </c>
      <c r="R1197" s="18">
        <v>4.5359999999999996</v>
      </c>
      <c r="S1197" s="16">
        <f t="shared" si="111"/>
        <v>114.90387832799999</v>
      </c>
      <c r="T1197" s="16">
        <f t="shared" si="113"/>
        <v>107032.22898271189</v>
      </c>
      <c r="U1197" s="41">
        <f t="shared" si="112"/>
        <v>8516.5526347826089</v>
      </c>
      <c r="V1197" s="18">
        <f t="shared" si="114"/>
        <v>115</v>
      </c>
      <c r="W1197" s="154">
        <f t="shared" si="115"/>
        <v>930.71503463227737</v>
      </c>
    </row>
    <row r="1198" spans="1:23" ht="16" customHeight="1">
      <c r="A1198" s="37"/>
      <c r="B1198" s="38" t="str">
        <f t="shared" si="110"/>
        <v>115-Sn</v>
      </c>
      <c r="C1198" s="39">
        <v>115</v>
      </c>
      <c r="D1198" s="40"/>
      <c r="E1198" s="39">
        <v>15</v>
      </c>
      <c r="F1198" s="39">
        <v>65</v>
      </c>
      <c r="G1198" s="39">
        <v>50</v>
      </c>
      <c r="H1198" s="39" t="s">
        <v>114</v>
      </c>
      <c r="I1198" s="40"/>
      <c r="J1198" s="18">
        <v>-90032.633000000002</v>
      </c>
      <c r="K1198" s="18">
        <v>2.9830000000000001</v>
      </c>
      <c r="L1198" s="18">
        <v>979117.08600000001</v>
      </c>
      <c r="M1198" s="18">
        <v>2.9870000000000001</v>
      </c>
      <c r="N1198" s="39" t="s">
        <v>28</v>
      </c>
      <c r="O1198" s="18">
        <v>-3030</v>
      </c>
      <c r="P1198" s="18">
        <v>20</v>
      </c>
      <c r="Q1198" s="18">
        <v>114903345.973</v>
      </c>
      <c r="R1198" s="18">
        <v>3.202</v>
      </c>
      <c r="S1198" s="16">
        <f t="shared" si="111"/>
        <v>114.903345973</v>
      </c>
      <c r="T1198" s="16">
        <f t="shared" si="113"/>
        <v>107031.73309742857</v>
      </c>
      <c r="U1198" s="41">
        <f t="shared" si="112"/>
        <v>8514.061617391304</v>
      </c>
      <c r="V1198" s="18">
        <f t="shared" si="114"/>
        <v>115</v>
      </c>
      <c r="W1198" s="154">
        <f t="shared" si="115"/>
        <v>930.71072258633546</v>
      </c>
    </row>
    <row r="1199" spans="1:23" ht="16" customHeight="1">
      <c r="A1199" s="37"/>
      <c r="B1199" s="38" t="str">
        <f t="shared" si="110"/>
        <v>115-Sb</v>
      </c>
      <c r="C1199" s="39">
        <v>115</v>
      </c>
      <c r="D1199" s="40"/>
      <c r="E1199" s="39">
        <v>13</v>
      </c>
      <c r="F1199" s="39">
        <v>64</v>
      </c>
      <c r="G1199" s="39">
        <v>51</v>
      </c>
      <c r="H1199" s="39" t="s">
        <v>115</v>
      </c>
      <c r="I1199" s="39" t="s">
        <v>39</v>
      </c>
      <c r="J1199" s="18">
        <v>-87002.633000000002</v>
      </c>
      <c r="K1199" s="18">
        <v>20.221</v>
      </c>
      <c r="L1199" s="18">
        <v>975304.73199999996</v>
      </c>
      <c r="M1199" s="18">
        <v>20.222000000000001</v>
      </c>
      <c r="N1199" s="39" t="s">
        <v>28</v>
      </c>
      <c r="O1199" s="18">
        <v>-4638.6670000000004</v>
      </c>
      <c r="P1199" s="18">
        <v>104.318</v>
      </c>
      <c r="Q1199" s="18">
        <v>114906598.81200001</v>
      </c>
      <c r="R1199" s="18">
        <v>21.707999999999998</v>
      </c>
      <c r="S1199" s="16">
        <f t="shared" si="111"/>
        <v>114.90659881200001</v>
      </c>
      <c r="T1199" s="16">
        <f t="shared" si="113"/>
        <v>107034.76309618718</v>
      </c>
      <c r="U1199" s="41">
        <f t="shared" si="112"/>
        <v>8480.9107130434786</v>
      </c>
      <c r="V1199" s="18">
        <f t="shared" si="114"/>
        <v>115</v>
      </c>
      <c r="W1199" s="154">
        <f t="shared" si="115"/>
        <v>930.73707040162765</v>
      </c>
    </row>
    <row r="1200" spans="1:23" ht="16" customHeight="1">
      <c r="A1200" s="37"/>
      <c r="B1200" s="38" t="str">
        <f t="shared" si="110"/>
        <v>115-Te</v>
      </c>
      <c r="C1200" s="39">
        <v>115</v>
      </c>
      <c r="D1200" s="40"/>
      <c r="E1200" s="39">
        <v>11</v>
      </c>
      <c r="F1200" s="39">
        <v>63</v>
      </c>
      <c r="G1200" s="39">
        <v>52</v>
      </c>
      <c r="H1200" s="39" t="s">
        <v>116</v>
      </c>
      <c r="I1200" s="39" t="s">
        <v>49</v>
      </c>
      <c r="J1200" s="18">
        <v>-82363.966</v>
      </c>
      <c r="K1200" s="18">
        <v>106.26</v>
      </c>
      <c r="L1200" s="18">
        <v>969883.71200000006</v>
      </c>
      <c r="M1200" s="18">
        <v>106.26</v>
      </c>
      <c r="N1200" s="39" t="s">
        <v>28</v>
      </c>
      <c r="O1200" s="18">
        <v>-5905</v>
      </c>
      <c r="P1200" s="18">
        <v>478</v>
      </c>
      <c r="Q1200" s="18">
        <v>114911578.627</v>
      </c>
      <c r="R1200" s="18">
        <v>114.075</v>
      </c>
      <c r="S1200" s="16">
        <f t="shared" si="111"/>
        <v>114.911578627</v>
      </c>
      <c r="T1200" s="16">
        <f t="shared" si="113"/>
        <v>107039.40176206274</v>
      </c>
      <c r="U1200" s="41">
        <f t="shared" si="112"/>
        <v>8433.771408695653</v>
      </c>
      <c r="V1200" s="18">
        <f t="shared" si="114"/>
        <v>115</v>
      </c>
      <c r="W1200" s="154">
        <f t="shared" si="115"/>
        <v>930.77740662663257</v>
      </c>
    </row>
    <row r="1201" spans="1:23" ht="16" customHeight="1">
      <c r="A1201" s="37"/>
      <c r="B1201" s="38" t="str">
        <f t="shared" si="110"/>
        <v>115-I</v>
      </c>
      <c r="C1201" s="39">
        <v>115</v>
      </c>
      <c r="D1201" s="40"/>
      <c r="E1201" s="39">
        <v>9</v>
      </c>
      <c r="F1201" s="39">
        <v>62</v>
      </c>
      <c r="G1201" s="39">
        <v>53</v>
      </c>
      <c r="H1201" s="39" t="s">
        <v>117</v>
      </c>
      <c r="I1201" s="39" t="s">
        <v>55</v>
      </c>
      <c r="J1201" s="18">
        <v>-76459</v>
      </c>
      <c r="K1201" s="18">
        <v>466</v>
      </c>
      <c r="L1201" s="18">
        <v>963196</v>
      </c>
      <c r="M1201" s="18">
        <v>466</v>
      </c>
      <c r="N1201" s="39" t="s">
        <v>28</v>
      </c>
      <c r="O1201" s="18">
        <v>-8029</v>
      </c>
      <c r="P1201" s="18">
        <v>523</v>
      </c>
      <c r="Q1201" s="18">
        <v>114917918</v>
      </c>
      <c r="R1201" s="18">
        <v>500</v>
      </c>
      <c r="S1201" s="16">
        <f t="shared" si="111"/>
        <v>114.917918</v>
      </c>
      <c r="T1201" s="16">
        <f t="shared" si="113"/>
        <v>107045.30684753432</v>
      </c>
      <c r="U1201" s="41">
        <f t="shared" si="112"/>
        <v>8375.6173913043476</v>
      </c>
      <c r="V1201" s="18">
        <f t="shared" si="114"/>
        <v>115</v>
      </c>
      <c r="W1201" s="154">
        <f t="shared" si="115"/>
        <v>930.82875519595063</v>
      </c>
    </row>
    <row r="1202" spans="1:23" ht="16" customHeight="1">
      <c r="A1202" s="37"/>
      <c r="B1202" s="38" t="str">
        <f t="shared" si="110"/>
        <v>115-Xe</v>
      </c>
      <c r="C1202" s="39">
        <v>115</v>
      </c>
      <c r="D1202" s="40"/>
      <c r="E1202" s="39">
        <v>7</v>
      </c>
      <c r="F1202" s="39">
        <v>61</v>
      </c>
      <c r="G1202" s="39">
        <v>54</v>
      </c>
      <c r="H1202" s="39" t="s">
        <v>118</v>
      </c>
      <c r="I1202" s="39" t="s">
        <v>97</v>
      </c>
      <c r="J1202" s="18">
        <v>-68430</v>
      </c>
      <c r="K1202" s="18">
        <v>239</v>
      </c>
      <c r="L1202" s="18">
        <v>954385</v>
      </c>
      <c r="M1202" s="18">
        <v>239</v>
      </c>
      <c r="N1202" s="39" t="s">
        <v>28</v>
      </c>
      <c r="O1202" s="18">
        <v>-8757</v>
      </c>
      <c r="P1202" s="18">
        <v>488</v>
      </c>
      <c r="Q1202" s="18">
        <v>114926538</v>
      </c>
      <c r="R1202" s="18">
        <v>256</v>
      </c>
      <c r="S1202" s="16">
        <f t="shared" si="111"/>
        <v>114.92653799999999</v>
      </c>
      <c r="T1202" s="16">
        <f t="shared" si="113"/>
        <v>107053.33632249423</v>
      </c>
      <c r="U1202" s="41">
        <f t="shared" si="112"/>
        <v>8299</v>
      </c>
      <c r="V1202" s="18">
        <f t="shared" si="114"/>
        <v>115</v>
      </c>
      <c r="W1202" s="154">
        <f t="shared" si="115"/>
        <v>930.89857671734114</v>
      </c>
    </row>
    <row r="1203" spans="1:23" ht="16" customHeight="1">
      <c r="A1203" s="37"/>
      <c r="B1203" s="38" t="str">
        <f t="shared" si="110"/>
        <v>115-Cs</v>
      </c>
      <c r="C1203" s="39">
        <v>115</v>
      </c>
      <c r="D1203" s="40"/>
      <c r="E1203" s="39">
        <v>5</v>
      </c>
      <c r="F1203" s="39">
        <v>60</v>
      </c>
      <c r="G1203" s="39">
        <v>55</v>
      </c>
      <c r="H1203" s="39" t="s">
        <v>119</v>
      </c>
      <c r="I1203" s="39" t="s">
        <v>83</v>
      </c>
      <c r="J1203" s="18">
        <v>-59672</v>
      </c>
      <c r="K1203" s="18">
        <v>426</v>
      </c>
      <c r="L1203" s="18">
        <v>944845</v>
      </c>
      <c r="M1203" s="18">
        <v>426</v>
      </c>
      <c r="N1203" s="39" t="s">
        <v>28</v>
      </c>
      <c r="O1203" s="18">
        <v>-10965</v>
      </c>
      <c r="P1203" s="18">
        <v>733</v>
      </c>
      <c r="Q1203" s="18">
        <v>114935939</v>
      </c>
      <c r="R1203" s="18">
        <v>457</v>
      </c>
      <c r="S1203" s="16">
        <f t="shared" si="111"/>
        <v>114.935939</v>
      </c>
      <c r="T1203" s="16">
        <f t="shared" si="113"/>
        <v>107062.09329396734</v>
      </c>
      <c r="U1203" s="41">
        <f t="shared" si="112"/>
        <v>8216.04347826087</v>
      </c>
      <c r="V1203" s="18">
        <f t="shared" si="114"/>
        <v>115</v>
      </c>
      <c r="W1203" s="154">
        <f t="shared" si="115"/>
        <v>930.97472429536811</v>
      </c>
    </row>
    <row r="1204" spans="1:23" ht="16" customHeight="1">
      <c r="A1204" s="37"/>
      <c r="B1204" s="38" t="str">
        <f t="shared" si="110"/>
        <v>115-Ba</v>
      </c>
      <c r="C1204" s="39">
        <v>115</v>
      </c>
      <c r="D1204" s="40"/>
      <c r="E1204" s="39">
        <v>3</v>
      </c>
      <c r="F1204" s="39">
        <v>59</v>
      </c>
      <c r="G1204" s="39">
        <v>56</v>
      </c>
      <c r="H1204" s="39" t="s">
        <v>121</v>
      </c>
      <c r="I1204" s="39" t="s">
        <v>37</v>
      </c>
      <c r="J1204" s="18">
        <v>-48708</v>
      </c>
      <c r="K1204" s="18">
        <v>596</v>
      </c>
      <c r="L1204" s="18">
        <v>933098</v>
      </c>
      <c r="M1204" s="18">
        <v>596</v>
      </c>
      <c r="N1204" s="39" t="s">
        <v>28</v>
      </c>
      <c r="O1204" s="18" t="s">
        <v>30</v>
      </c>
      <c r="P1204" s="42"/>
      <c r="Q1204" s="18">
        <v>114947710</v>
      </c>
      <c r="R1204" s="18">
        <v>640</v>
      </c>
      <c r="S1204" s="16">
        <f t="shared" si="111"/>
        <v>114.94771</v>
      </c>
      <c r="T1204" s="16">
        <f t="shared" si="113"/>
        <v>107073.05790530759</v>
      </c>
      <c r="U1204" s="41">
        <f t="shared" si="112"/>
        <v>8113.8956521739128</v>
      </c>
      <c r="V1204" s="18">
        <f t="shared" si="114"/>
        <v>115</v>
      </c>
      <c r="W1204" s="154">
        <f t="shared" si="115"/>
        <v>931.07006874180513</v>
      </c>
    </row>
    <row r="1205" spans="1:23" ht="16" customHeight="1">
      <c r="A1205" s="37"/>
      <c r="B1205" s="38" t="str">
        <f t="shared" si="110"/>
        <v>116-Ru</v>
      </c>
      <c r="C1205" s="39">
        <v>116</v>
      </c>
      <c r="D1205" s="39">
        <v>0</v>
      </c>
      <c r="E1205" s="39">
        <v>28</v>
      </c>
      <c r="F1205" s="39">
        <v>72</v>
      </c>
      <c r="G1205" s="39">
        <v>44</v>
      </c>
      <c r="H1205" s="39" t="s">
        <v>108</v>
      </c>
      <c r="I1205" s="39" t="s">
        <v>37</v>
      </c>
      <c r="J1205" s="18">
        <v>-65056</v>
      </c>
      <c r="K1205" s="18">
        <v>699</v>
      </c>
      <c r="L1205" s="18">
        <v>966905</v>
      </c>
      <c r="M1205" s="18">
        <v>699</v>
      </c>
      <c r="N1205" s="39" t="s">
        <v>28</v>
      </c>
      <c r="O1205" s="18">
        <v>6005</v>
      </c>
      <c r="P1205" s="18">
        <v>861</v>
      </c>
      <c r="Q1205" s="18">
        <v>115930160</v>
      </c>
      <c r="R1205" s="18">
        <v>750</v>
      </c>
      <c r="S1205" s="16">
        <f t="shared" si="111"/>
        <v>115.93016</v>
      </c>
      <c r="T1205" s="16">
        <f t="shared" si="113"/>
        <v>107988.20380720567</v>
      </c>
      <c r="U1205" s="41">
        <f t="shared" si="112"/>
        <v>8335.3879310344819</v>
      </c>
      <c r="V1205" s="18">
        <f t="shared" si="114"/>
        <v>116</v>
      </c>
      <c r="W1205" s="154">
        <f t="shared" si="115"/>
        <v>930.93279144142821</v>
      </c>
    </row>
    <row r="1206" spans="1:23" ht="16" customHeight="1">
      <c r="A1206" s="37"/>
      <c r="B1206" s="38" t="str">
        <f t="shared" si="110"/>
        <v>116-Rh</v>
      </c>
      <c r="C1206" s="39">
        <v>116</v>
      </c>
      <c r="D1206" s="40"/>
      <c r="E1206" s="39">
        <v>26</v>
      </c>
      <c r="F1206" s="39">
        <v>71</v>
      </c>
      <c r="G1206" s="39">
        <v>45</v>
      </c>
      <c r="H1206" s="39" t="s">
        <v>109</v>
      </c>
      <c r="I1206" s="39" t="s">
        <v>40</v>
      </c>
      <c r="J1206" s="18">
        <v>-71061</v>
      </c>
      <c r="K1206" s="18">
        <v>503</v>
      </c>
      <c r="L1206" s="18">
        <v>972129</v>
      </c>
      <c r="M1206" s="18">
        <v>503</v>
      </c>
      <c r="N1206" s="39" t="s">
        <v>28</v>
      </c>
      <c r="O1206" s="18">
        <v>8900</v>
      </c>
      <c r="P1206" s="18">
        <v>500</v>
      </c>
      <c r="Q1206" s="18">
        <v>115923713</v>
      </c>
      <c r="R1206" s="18">
        <v>540</v>
      </c>
      <c r="S1206" s="16">
        <f t="shared" si="111"/>
        <v>115.92371300000001</v>
      </c>
      <c r="T1206" s="16">
        <f t="shared" si="113"/>
        <v>107982.19846787082</v>
      </c>
      <c r="U1206" s="41">
        <f t="shared" si="112"/>
        <v>8380.4224137931033</v>
      </c>
      <c r="V1206" s="18">
        <f t="shared" si="114"/>
        <v>116</v>
      </c>
      <c r="W1206" s="154">
        <f t="shared" si="115"/>
        <v>930.88102127474849</v>
      </c>
    </row>
    <row r="1207" spans="1:23" ht="16" customHeight="1">
      <c r="A1207" s="37"/>
      <c r="B1207" s="38" t="str">
        <f t="shared" si="110"/>
        <v>116-Pd</v>
      </c>
      <c r="C1207" s="39">
        <v>116</v>
      </c>
      <c r="D1207" s="40"/>
      <c r="E1207" s="39">
        <v>24</v>
      </c>
      <c r="F1207" s="39">
        <v>70</v>
      </c>
      <c r="G1207" s="39">
        <v>46</v>
      </c>
      <c r="H1207" s="39" t="s">
        <v>110</v>
      </c>
      <c r="I1207" s="39" t="s">
        <v>40</v>
      </c>
      <c r="J1207" s="18">
        <v>-79961.027000000002</v>
      </c>
      <c r="K1207" s="18">
        <v>55.572000000000003</v>
      </c>
      <c r="L1207" s="18">
        <v>980246.21699999995</v>
      </c>
      <c r="M1207" s="18">
        <v>55.572000000000003</v>
      </c>
      <c r="N1207" s="39" t="s">
        <v>28</v>
      </c>
      <c r="O1207" s="18">
        <v>2607</v>
      </c>
      <c r="P1207" s="18">
        <v>30</v>
      </c>
      <c r="Q1207" s="18">
        <v>115914158.288</v>
      </c>
      <c r="R1207" s="18">
        <v>59.658999999999999</v>
      </c>
      <c r="S1207" s="16">
        <f t="shared" si="111"/>
        <v>115.914158288</v>
      </c>
      <c r="T1207" s="16">
        <f t="shared" si="113"/>
        <v>107973.29831465118</v>
      </c>
      <c r="U1207" s="41">
        <f t="shared" si="112"/>
        <v>8450.398422413793</v>
      </c>
      <c r="V1207" s="18">
        <f t="shared" si="114"/>
        <v>116</v>
      </c>
      <c r="W1207" s="154">
        <f t="shared" si="115"/>
        <v>930.80429581595843</v>
      </c>
    </row>
    <row r="1208" spans="1:23" ht="16" customHeight="1">
      <c r="A1208" s="37"/>
      <c r="B1208" s="38" t="str">
        <f t="shared" si="110"/>
        <v>116-Ag</v>
      </c>
      <c r="C1208" s="39">
        <v>116</v>
      </c>
      <c r="D1208" s="40"/>
      <c r="E1208" s="39">
        <v>22</v>
      </c>
      <c r="F1208" s="39">
        <v>69</v>
      </c>
      <c r="G1208" s="39">
        <v>47</v>
      </c>
      <c r="H1208" s="39" t="s">
        <v>111</v>
      </c>
      <c r="I1208" s="39" t="s">
        <v>40</v>
      </c>
      <c r="J1208" s="18">
        <v>-82568.027000000002</v>
      </c>
      <c r="K1208" s="18">
        <v>46.779000000000003</v>
      </c>
      <c r="L1208" s="18">
        <v>982070.86300000001</v>
      </c>
      <c r="M1208" s="18">
        <v>46.779000000000003</v>
      </c>
      <c r="N1208" s="39" t="s">
        <v>28</v>
      </c>
      <c r="O1208" s="18">
        <v>6151.701</v>
      </c>
      <c r="P1208" s="18">
        <v>46.667000000000002</v>
      </c>
      <c r="Q1208" s="18">
        <v>115911359.558</v>
      </c>
      <c r="R1208" s="18">
        <v>50.219000000000001</v>
      </c>
      <c r="S1208" s="16">
        <f t="shared" si="111"/>
        <v>115.911359558</v>
      </c>
      <c r="T1208" s="16">
        <f t="shared" si="113"/>
        <v>107970.69131552654</v>
      </c>
      <c r="U1208" s="41">
        <f t="shared" si="112"/>
        <v>8466.1281293103457</v>
      </c>
      <c r="V1208" s="18">
        <f t="shared" si="114"/>
        <v>116</v>
      </c>
      <c r="W1208" s="154">
        <f t="shared" si="115"/>
        <v>930.78182168557362</v>
      </c>
    </row>
    <row r="1209" spans="1:23" ht="16" customHeight="1">
      <c r="A1209" s="37"/>
      <c r="B1209" s="38" t="str">
        <f t="shared" si="110"/>
        <v>116-Cd</v>
      </c>
      <c r="C1209" s="39">
        <v>116</v>
      </c>
      <c r="D1209" s="40"/>
      <c r="E1209" s="39">
        <v>20</v>
      </c>
      <c r="F1209" s="39">
        <v>68</v>
      </c>
      <c r="G1209" s="39">
        <v>48</v>
      </c>
      <c r="H1209" s="39" t="s">
        <v>112</v>
      </c>
      <c r="I1209" s="40"/>
      <c r="J1209" s="18">
        <v>-88719.729000000007</v>
      </c>
      <c r="K1209" s="18">
        <v>3.226</v>
      </c>
      <c r="L1209" s="18">
        <v>987440.21100000001</v>
      </c>
      <c r="M1209" s="18">
        <v>3.23</v>
      </c>
      <c r="N1209" s="39" t="s">
        <v>28</v>
      </c>
      <c r="O1209" s="18">
        <v>-469.99599999999998</v>
      </c>
      <c r="P1209" s="18">
        <v>4.4960000000000004</v>
      </c>
      <c r="Q1209" s="18">
        <v>115904755.434</v>
      </c>
      <c r="R1209" s="18">
        <v>3.464</v>
      </c>
      <c r="S1209" s="16">
        <f t="shared" si="111"/>
        <v>115.90475543399999</v>
      </c>
      <c r="T1209" s="16">
        <f t="shared" si="113"/>
        <v>107964.53961618892</v>
      </c>
      <c r="U1209" s="41">
        <f t="shared" si="112"/>
        <v>8512.4156120689659</v>
      </c>
      <c r="V1209" s="18">
        <f t="shared" si="114"/>
        <v>116</v>
      </c>
      <c r="W1209" s="154">
        <f t="shared" si="115"/>
        <v>930.72878979473205</v>
      </c>
    </row>
    <row r="1210" spans="1:23" ht="16" customHeight="1">
      <c r="A1210" s="37"/>
      <c r="B1210" s="38" t="str">
        <f t="shared" si="110"/>
        <v>116-In</v>
      </c>
      <c r="C1210" s="39">
        <v>116</v>
      </c>
      <c r="D1210" s="40"/>
      <c r="E1210" s="39">
        <v>18</v>
      </c>
      <c r="F1210" s="39">
        <v>67</v>
      </c>
      <c r="G1210" s="39">
        <v>49</v>
      </c>
      <c r="H1210" s="39" t="s">
        <v>113</v>
      </c>
      <c r="I1210" s="39" t="s">
        <v>47</v>
      </c>
      <c r="J1210" s="18">
        <v>-88249.732999999993</v>
      </c>
      <c r="K1210" s="18">
        <v>4.3029999999999999</v>
      </c>
      <c r="L1210" s="18">
        <v>986187.86199999996</v>
      </c>
      <c r="M1210" s="18">
        <v>4.306</v>
      </c>
      <c r="N1210" s="39" t="s">
        <v>28</v>
      </c>
      <c r="O1210" s="18">
        <v>3274.989</v>
      </c>
      <c r="P1210" s="18">
        <v>3.8490000000000002</v>
      </c>
      <c r="Q1210" s="18">
        <v>115905259.995</v>
      </c>
      <c r="R1210" s="18">
        <v>4.6189999999999998</v>
      </c>
      <c r="S1210" s="16">
        <f t="shared" si="111"/>
        <v>115.90525999500001</v>
      </c>
      <c r="T1210" s="16">
        <f t="shared" si="113"/>
        <v>107965.00961153874</v>
      </c>
      <c r="U1210" s="41">
        <f t="shared" si="112"/>
        <v>8501.6194999999989</v>
      </c>
      <c r="V1210" s="18">
        <f t="shared" si="114"/>
        <v>116</v>
      </c>
      <c r="W1210" s="154">
        <f t="shared" si="115"/>
        <v>930.73284147878223</v>
      </c>
    </row>
    <row r="1211" spans="1:23" ht="16" customHeight="1">
      <c r="A1211" s="37"/>
      <c r="B1211" s="38" t="str">
        <f t="shared" si="110"/>
        <v>116-Sn</v>
      </c>
      <c r="C1211" s="39">
        <v>116</v>
      </c>
      <c r="D1211" s="40"/>
      <c r="E1211" s="39">
        <v>16</v>
      </c>
      <c r="F1211" s="39">
        <v>66</v>
      </c>
      <c r="G1211" s="39">
        <v>50</v>
      </c>
      <c r="H1211" s="39" t="s">
        <v>114</v>
      </c>
      <c r="I1211" s="40"/>
      <c r="J1211" s="18">
        <v>-91524.721999999994</v>
      </c>
      <c r="K1211" s="18">
        <v>2.9820000000000002</v>
      </c>
      <c r="L1211" s="18">
        <v>988680.49699999997</v>
      </c>
      <c r="M1211" s="18">
        <v>2.9860000000000002</v>
      </c>
      <c r="N1211" s="39" t="s">
        <v>28</v>
      </c>
      <c r="O1211" s="18">
        <v>-4706.9179999999997</v>
      </c>
      <c r="P1211" s="18">
        <v>5.1420000000000003</v>
      </c>
      <c r="Q1211" s="18">
        <v>115901744.149</v>
      </c>
      <c r="R1211" s="18">
        <v>3.202</v>
      </c>
      <c r="S1211" s="16">
        <f t="shared" si="111"/>
        <v>115.90174414900001</v>
      </c>
      <c r="T1211" s="16">
        <f t="shared" si="113"/>
        <v>107961.73462343898</v>
      </c>
      <c r="U1211" s="41">
        <f t="shared" si="112"/>
        <v>8523.1077327586208</v>
      </c>
      <c r="V1211" s="18">
        <f t="shared" si="114"/>
        <v>116</v>
      </c>
      <c r="W1211" s="154">
        <f t="shared" si="115"/>
        <v>930.70460882274983</v>
      </c>
    </row>
    <row r="1212" spans="1:23" ht="16" customHeight="1">
      <c r="A1212" s="37"/>
      <c r="B1212" s="38" t="str">
        <f t="shared" si="110"/>
        <v>116-Sb</v>
      </c>
      <c r="C1212" s="39">
        <v>116</v>
      </c>
      <c r="D1212" s="40"/>
      <c r="E1212" s="39">
        <v>14</v>
      </c>
      <c r="F1212" s="39">
        <v>65</v>
      </c>
      <c r="G1212" s="39">
        <v>51</v>
      </c>
      <c r="H1212" s="39" t="s">
        <v>115</v>
      </c>
      <c r="I1212" s="40"/>
      <c r="J1212" s="18">
        <v>-86817.803</v>
      </c>
      <c r="K1212" s="18">
        <v>5.88</v>
      </c>
      <c r="L1212" s="18">
        <v>983191.22600000002</v>
      </c>
      <c r="M1212" s="18">
        <v>5.8819999999999997</v>
      </c>
      <c r="N1212" s="39" t="s">
        <v>28</v>
      </c>
      <c r="O1212" s="18">
        <v>-1511.8309999999999</v>
      </c>
      <c r="P1212" s="18">
        <v>91.869</v>
      </c>
      <c r="Q1212" s="18">
        <v>115906797.235</v>
      </c>
      <c r="R1212" s="18">
        <v>6.3129999999999997</v>
      </c>
      <c r="S1212" s="16">
        <f t="shared" si="111"/>
        <v>115.906797235</v>
      </c>
      <c r="T1212" s="16">
        <f t="shared" si="113"/>
        <v>107966.4415407832</v>
      </c>
      <c r="U1212" s="41">
        <f t="shared" si="112"/>
        <v>8475.786431034483</v>
      </c>
      <c r="V1212" s="18">
        <f t="shared" si="114"/>
        <v>116</v>
      </c>
      <c r="W1212" s="154">
        <f t="shared" si="115"/>
        <v>930.74518569640691</v>
      </c>
    </row>
    <row r="1213" spans="1:23" ht="16" customHeight="1">
      <c r="A1213" s="37"/>
      <c r="B1213" s="38" t="str">
        <f t="shared" si="110"/>
        <v>116-Te</v>
      </c>
      <c r="C1213" s="39">
        <v>116</v>
      </c>
      <c r="D1213" s="40"/>
      <c r="E1213" s="39">
        <v>12</v>
      </c>
      <c r="F1213" s="39">
        <v>64</v>
      </c>
      <c r="G1213" s="39">
        <v>52</v>
      </c>
      <c r="H1213" s="39" t="s">
        <v>116</v>
      </c>
      <c r="I1213" s="40"/>
      <c r="J1213" s="18">
        <v>-85305.971999999994</v>
      </c>
      <c r="K1213" s="18">
        <v>92.004000000000005</v>
      </c>
      <c r="L1213" s="18">
        <v>980897.04099999997</v>
      </c>
      <c r="M1213" s="18">
        <v>92.004000000000005</v>
      </c>
      <c r="N1213" s="39" t="s">
        <v>28</v>
      </c>
      <c r="O1213" s="18">
        <v>-7745.1490000000003</v>
      </c>
      <c r="P1213" s="18">
        <v>108.998</v>
      </c>
      <c r="Q1213" s="18">
        <v>115908420.25300001</v>
      </c>
      <c r="R1213" s="18">
        <v>98.771000000000001</v>
      </c>
      <c r="S1213" s="16">
        <f t="shared" si="111"/>
        <v>115.908420253</v>
      </c>
      <c r="T1213" s="16">
        <f t="shared" si="113"/>
        <v>107967.95337168698</v>
      </c>
      <c r="U1213" s="41">
        <f t="shared" si="112"/>
        <v>8456.0089741379306</v>
      </c>
      <c r="V1213" s="18">
        <f t="shared" si="114"/>
        <v>116</v>
      </c>
      <c r="W1213" s="154">
        <f t="shared" si="115"/>
        <v>930.75821872143945</v>
      </c>
    </row>
    <row r="1214" spans="1:23" ht="16" customHeight="1">
      <c r="A1214" s="37"/>
      <c r="B1214" s="38" t="str">
        <f t="shared" si="110"/>
        <v>116-I</v>
      </c>
      <c r="C1214" s="39">
        <v>116</v>
      </c>
      <c r="D1214" s="40"/>
      <c r="E1214" s="39">
        <v>10</v>
      </c>
      <c r="F1214" s="39">
        <v>63</v>
      </c>
      <c r="G1214" s="39">
        <v>53</v>
      </c>
      <c r="H1214" s="39" t="s">
        <v>117</v>
      </c>
      <c r="I1214" s="39" t="s">
        <v>39</v>
      </c>
      <c r="J1214" s="18">
        <v>-77560.823000000004</v>
      </c>
      <c r="K1214" s="18">
        <v>142.637</v>
      </c>
      <c r="L1214" s="18">
        <v>972369.53799999994</v>
      </c>
      <c r="M1214" s="18">
        <v>142.637</v>
      </c>
      <c r="N1214" s="39" t="s">
        <v>28</v>
      </c>
      <c r="O1214" s="18">
        <v>-4660</v>
      </c>
      <c r="P1214" s="18">
        <v>200</v>
      </c>
      <c r="Q1214" s="18">
        <v>115916735.014</v>
      </c>
      <c r="R1214" s="18">
        <v>153.12700000000001</v>
      </c>
      <c r="S1214" s="16">
        <f t="shared" si="111"/>
        <v>115.916735014</v>
      </c>
      <c r="T1214" s="16">
        <f t="shared" si="113"/>
        <v>107975.69851846738</v>
      </c>
      <c r="U1214" s="41">
        <f t="shared" si="112"/>
        <v>8382.4960172413794</v>
      </c>
      <c r="V1214" s="18">
        <f t="shared" si="114"/>
        <v>116</v>
      </c>
      <c r="W1214" s="154">
        <f t="shared" si="115"/>
        <v>930.82498722816706</v>
      </c>
    </row>
    <row r="1215" spans="1:23" ht="16" customHeight="1">
      <c r="A1215" s="37"/>
      <c r="B1215" s="38" t="str">
        <f t="shared" si="110"/>
        <v>116-Xe</v>
      </c>
      <c r="C1215" s="39">
        <v>116</v>
      </c>
      <c r="D1215" s="40"/>
      <c r="E1215" s="39">
        <v>8</v>
      </c>
      <c r="F1215" s="39">
        <v>62</v>
      </c>
      <c r="G1215" s="39">
        <v>54</v>
      </c>
      <c r="H1215" s="39" t="s">
        <v>118</v>
      </c>
      <c r="I1215" s="39" t="s">
        <v>39</v>
      </c>
      <c r="J1215" s="18">
        <v>-72901</v>
      </c>
      <c r="K1215" s="18">
        <v>246</v>
      </c>
      <c r="L1215" s="18">
        <v>966927</v>
      </c>
      <c r="M1215" s="18">
        <v>246</v>
      </c>
      <c r="N1215" s="39" t="s">
        <v>28</v>
      </c>
      <c r="O1215" s="18">
        <v>-10411</v>
      </c>
      <c r="P1215" s="18">
        <v>429</v>
      </c>
      <c r="Q1215" s="18">
        <v>115921738</v>
      </c>
      <c r="R1215" s="18">
        <v>264</v>
      </c>
      <c r="S1215" s="16">
        <f t="shared" si="111"/>
        <v>115.921738</v>
      </c>
      <c r="T1215" s="16">
        <f t="shared" si="113"/>
        <v>107980.35876798151</v>
      </c>
      <c r="U1215" s="41">
        <f t="shared" si="112"/>
        <v>8335.5775862068967</v>
      </c>
      <c r="V1215" s="18">
        <f t="shared" si="114"/>
        <v>116</v>
      </c>
      <c r="W1215" s="154">
        <f t="shared" si="115"/>
        <v>930.86516179294404</v>
      </c>
    </row>
    <row r="1216" spans="1:23" ht="16" customHeight="1">
      <c r="A1216" s="37"/>
      <c r="B1216" s="38" t="str">
        <f t="shared" si="110"/>
        <v>116-Cs</v>
      </c>
      <c r="C1216" s="39">
        <v>116</v>
      </c>
      <c r="D1216" s="40"/>
      <c r="E1216" s="39">
        <v>6</v>
      </c>
      <c r="F1216" s="39">
        <v>61</v>
      </c>
      <c r="G1216" s="39">
        <v>55</v>
      </c>
      <c r="H1216" s="39" t="s">
        <v>119</v>
      </c>
      <c r="I1216" s="40"/>
      <c r="J1216" s="18">
        <v>-62490.055</v>
      </c>
      <c r="K1216" s="18">
        <v>351.15199999999999</v>
      </c>
      <c r="L1216" s="18">
        <v>955734.06400000001</v>
      </c>
      <c r="M1216" s="18">
        <v>351.15199999999999</v>
      </c>
      <c r="N1216" s="39" t="s">
        <v>28</v>
      </c>
      <c r="O1216" s="18">
        <v>-8165</v>
      </c>
      <c r="P1216" s="18">
        <v>613</v>
      </c>
      <c r="Q1216" s="18">
        <v>115932914.152</v>
      </c>
      <c r="R1216" s="18">
        <v>376.97699999999998</v>
      </c>
      <c r="S1216" s="16">
        <f t="shared" si="111"/>
        <v>115.932914152</v>
      </c>
      <c r="T1216" s="16">
        <f t="shared" si="113"/>
        <v>107990.76928220797</v>
      </c>
      <c r="U1216" s="41">
        <f t="shared" si="112"/>
        <v>8239.0867586206896</v>
      </c>
      <c r="V1216" s="18">
        <f t="shared" si="114"/>
        <v>116</v>
      </c>
      <c r="W1216" s="154">
        <f t="shared" si="115"/>
        <v>930.95490760524115</v>
      </c>
    </row>
    <row r="1217" spans="1:23" ht="16" customHeight="1">
      <c r="A1217" s="37"/>
      <c r="B1217" s="38" t="str">
        <f t="shared" si="110"/>
        <v>116-Ba</v>
      </c>
      <c r="C1217" s="39">
        <v>116</v>
      </c>
      <c r="D1217" s="40"/>
      <c r="E1217" s="39">
        <v>4</v>
      </c>
      <c r="F1217" s="39">
        <v>60</v>
      </c>
      <c r="G1217" s="39">
        <v>56</v>
      </c>
      <c r="H1217" s="39" t="s">
        <v>121</v>
      </c>
      <c r="I1217" s="39" t="s">
        <v>37</v>
      </c>
      <c r="J1217" s="18">
        <v>-54325</v>
      </c>
      <c r="K1217" s="18">
        <v>503</v>
      </c>
      <c r="L1217" s="18">
        <v>946786</v>
      </c>
      <c r="M1217" s="18">
        <v>503</v>
      </c>
      <c r="N1217" s="39" t="s">
        <v>28</v>
      </c>
      <c r="O1217" s="18" t="s">
        <v>30</v>
      </c>
      <c r="P1217" s="42"/>
      <c r="Q1217" s="18">
        <v>115941680</v>
      </c>
      <c r="R1217" s="18">
        <v>540</v>
      </c>
      <c r="S1217" s="16">
        <f t="shared" si="111"/>
        <v>115.94168000000001</v>
      </c>
      <c r="T1217" s="16">
        <f t="shared" si="113"/>
        <v>107998.93461364863</v>
      </c>
      <c r="U1217" s="41">
        <f t="shared" si="112"/>
        <v>8161.9482758620688</v>
      </c>
      <c r="V1217" s="18">
        <f t="shared" si="114"/>
        <v>116</v>
      </c>
      <c r="W1217" s="154">
        <f t="shared" si="115"/>
        <v>931.02529839352269</v>
      </c>
    </row>
    <row r="1218" spans="1:23" ht="16" customHeight="1">
      <c r="A1218" s="37"/>
      <c r="B1218" s="38" t="str">
        <f t="shared" si="110"/>
        <v>117-Ru</v>
      </c>
      <c r="C1218" s="39">
        <v>117</v>
      </c>
      <c r="D1218" s="39">
        <v>0</v>
      </c>
      <c r="E1218" s="39">
        <v>29</v>
      </c>
      <c r="F1218" s="39">
        <v>73</v>
      </c>
      <c r="G1218" s="39">
        <v>44</v>
      </c>
      <c r="H1218" s="39" t="s">
        <v>108</v>
      </c>
      <c r="I1218" s="39" t="s">
        <v>37</v>
      </c>
      <c r="J1218" s="18">
        <v>-60743</v>
      </c>
      <c r="K1218" s="18">
        <v>801</v>
      </c>
      <c r="L1218" s="18">
        <v>970664</v>
      </c>
      <c r="M1218" s="18">
        <v>801</v>
      </c>
      <c r="N1218" s="39" t="s">
        <v>28</v>
      </c>
      <c r="O1218" s="18">
        <v>8793</v>
      </c>
      <c r="P1218" s="18">
        <v>999</v>
      </c>
      <c r="Q1218" s="18">
        <v>116934790</v>
      </c>
      <c r="R1218" s="18">
        <v>860</v>
      </c>
      <c r="S1218" s="16">
        <f t="shared" si="111"/>
        <v>116.93479000000001</v>
      </c>
      <c r="T1218" s="16">
        <f t="shared" si="113"/>
        <v>108924.01023748089</v>
      </c>
      <c r="U1218" s="41">
        <f t="shared" si="112"/>
        <v>8296.2735042735039</v>
      </c>
      <c r="V1218" s="18">
        <f t="shared" si="114"/>
        <v>117</v>
      </c>
      <c r="W1218" s="154">
        <f t="shared" si="115"/>
        <v>930.9744464741957</v>
      </c>
    </row>
    <row r="1219" spans="1:23" ht="16" customHeight="1">
      <c r="A1219" s="37"/>
      <c r="B1219" s="38" t="str">
        <f t="shared" si="110"/>
        <v>117-Rh</v>
      </c>
      <c r="C1219" s="39">
        <v>117</v>
      </c>
      <c r="D1219" s="40"/>
      <c r="E1219" s="39">
        <v>27</v>
      </c>
      <c r="F1219" s="39">
        <v>72</v>
      </c>
      <c r="G1219" s="39">
        <v>45</v>
      </c>
      <c r="H1219" s="39" t="s">
        <v>109</v>
      </c>
      <c r="I1219" s="39" t="s">
        <v>37</v>
      </c>
      <c r="J1219" s="18">
        <v>-69536</v>
      </c>
      <c r="K1219" s="18">
        <v>596</v>
      </c>
      <c r="L1219" s="18">
        <v>978675</v>
      </c>
      <c r="M1219" s="18">
        <v>596</v>
      </c>
      <c r="N1219" s="39" t="s">
        <v>28</v>
      </c>
      <c r="O1219" s="18">
        <v>6996</v>
      </c>
      <c r="P1219" s="18">
        <v>667</v>
      </c>
      <c r="Q1219" s="18">
        <v>116925350</v>
      </c>
      <c r="R1219" s="18">
        <v>640</v>
      </c>
      <c r="S1219" s="16">
        <f t="shared" si="111"/>
        <v>116.92534999999999</v>
      </c>
      <c r="T1219" s="16">
        <f t="shared" si="113"/>
        <v>108915.21693775679</v>
      </c>
      <c r="U1219" s="41">
        <f t="shared" si="112"/>
        <v>8364.7435897435898</v>
      </c>
      <c r="V1219" s="18">
        <f t="shared" si="114"/>
        <v>117</v>
      </c>
      <c r="W1219" s="154">
        <f t="shared" si="115"/>
        <v>930.89929006629734</v>
      </c>
    </row>
    <row r="1220" spans="1:23" ht="16" customHeight="1">
      <c r="A1220" s="37"/>
      <c r="B1220" s="38" t="str">
        <f t="shared" si="110"/>
        <v>117-Pd</v>
      </c>
      <c r="C1220" s="39">
        <v>117</v>
      </c>
      <c r="D1220" s="40"/>
      <c r="E1220" s="39">
        <v>25</v>
      </c>
      <c r="F1220" s="39">
        <v>71</v>
      </c>
      <c r="G1220" s="39">
        <v>46</v>
      </c>
      <c r="H1220" s="39" t="s">
        <v>110</v>
      </c>
      <c r="I1220" s="39" t="s">
        <v>37</v>
      </c>
      <c r="J1220" s="18">
        <v>-76532</v>
      </c>
      <c r="K1220" s="18">
        <v>298</v>
      </c>
      <c r="L1220" s="18">
        <v>984888</v>
      </c>
      <c r="M1220" s="18">
        <v>298</v>
      </c>
      <c r="N1220" s="39" t="s">
        <v>28</v>
      </c>
      <c r="O1220" s="18">
        <v>5734</v>
      </c>
      <c r="P1220" s="18">
        <v>302</v>
      </c>
      <c r="Q1220" s="18">
        <v>116917840</v>
      </c>
      <c r="R1220" s="18">
        <v>320</v>
      </c>
      <c r="S1220" s="16">
        <f t="shared" si="111"/>
        <v>116.91784</v>
      </c>
      <c r="T1220" s="16">
        <f t="shared" si="113"/>
        <v>108908.22142070936</v>
      </c>
      <c r="U1220" s="41">
        <f t="shared" si="112"/>
        <v>8417.8461538461543</v>
      </c>
      <c r="V1220" s="18">
        <f t="shared" si="114"/>
        <v>117</v>
      </c>
      <c r="W1220" s="154">
        <f t="shared" si="115"/>
        <v>930.83949932230223</v>
      </c>
    </row>
    <row r="1221" spans="1:23" ht="16" customHeight="1">
      <c r="A1221" s="37"/>
      <c r="B1221" s="38" t="str">
        <f t="shared" si="110"/>
        <v>117-Ag</v>
      </c>
      <c r="C1221" s="39">
        <v>117</v>
      </c>
      <c r="D1221" s="40"/>
      <c r="E1221" s="39">
        <v>23</v>
      </c>
      <c r="F1221" s="39">
        <v>70</v>
      </c>
      <c r="G1221" s="39">
        <v>47</v>
      </c>
      <c r="H1221" s="39" t="s">
        <v>111</v>
      </c>
      <c r="I1221" s="39" t="s">
        <v>40</v>
      </c>
      <c r="J1221" s="18">
        <v>-82265.638000000006</v>
      </c>
      <c r="K1221" s="18">
        <v>50.113999999999997</v>
      </c>
      <c r="L1221" s="18">
        <v>989839.79599999997</v>
      </c>
      <c r="M1221" s="18">
        <v>50.113999999999997</v>
      </c>
      <c r="N1221" s="39" t="s">
        <v>28</v>
      </c>
      <c r="O1221" s="18">
        <v>4160</v>
      </c>
      <c r="P1221" s="18">
        <v>50</v>
      </c>
      <c r="Q1221" s="18">
        <v>116911684.18700001</v>
      </c>
      <c r="R1221" s="18">
        <v>53.8</v>
      </c>
      <c r="S1221" s="16">
        <f t="shared" si="111"/>
        <v>116.91168418700001</v>
      </c>
      <c r="T1221" s="16">
        <f t="shared" si="113"/>
        <v>108902.48732020574</v>
      </c>
      <c r="U1221" s="41">
        <f t="shared" si="112"/>
        <v>8460.169196581197</v>
      </c>
      <c r="V1221" s="18">
        <f t="shared" si="114"/>
        <v>117</v>
      </c>
      <c r="W1221" s="154">
        <f t="shared" si="115"/>
        <v>930.79048991628838</v>
      </c>
    </row>
    <row r="1222" spans="1:23" ht="16" customHeight="1">
      <c r="A1222" s="37"/>
      <c r="B1222" s="38" t="str">
        <f t="shared" si="110"/>
        <v>117-Cd</v>
      </c>
      <c r="C1222" s="39">
        <v>117</v>
      </c>
      <c r="D1222" s="40"/>
      <c r="E1222" s="39">
        <v>21</v>
      </c>
      <c r="F1222" s="39">
        <v>69</v>
      </c>
      <c r="G1222" s="39">
        <v>48</v>
      </c>
      <c r="H1222" s="39" t="s">
        <v>112</v>
      </c>
      <c r="I1222" s="39" t="s">
        <v>47</v>
      </c>
      <c r="J1222" s="18">
        <v>-86425.638000000006</v>
      </c>
      <c r="K1222" s="18">
        <v>3.3780000000000001</v>
      </c>
      <c r="L1222" s="18">
        <v>993217.44299999997</v>
      </c>
      <c r="M1222" s="18">
        <v>3.3809999999999998</v>
      </c>
      <c r="N1222" s="39" t="s">
        <v>28</v>
      </c>
      <c r="O1222" s="18">
        <v>2517.373</v>
      </c>
      <c r="P1222" s="18">
        <v>6.218</v>
      </c>
      <c r="Q1222" s="18">
        <v>116907218.242</v>
      </c>
      <c r="R1222" s="18">
        <v>3.6259999999999999</v>
      </c>
      <c r="S1222" s="16">
        <f t="shared" si="111"/>
        <v>116.907218242</v>
      </c>
      <c r="T1222" s="16">
        <f t="shared" si="113"/>
        <v>108898.32732095401</v>
      </c>
      <c r="U1222" s="41">
        <f t="shared" si="112"/>
        <v>8489.0379743589747</v>
      </c>
      <c r="V1222" s="18">
        <f t="shared" si="114"/>
        <v>117</v>
      </c>
      <c r="W1222" s="154">
        <f t="shared" si="115"/>
        <v>930.75493436712827</v>
      </c>
    </row>
    <row r="1223" spans="1:23" ht="16" customHeight="1">
      <c r="A1223" s="37"/>
      <c r="B1223" s="38" t="str">
        <f t="shared" si="110"/>
        <v>117-In</v>
      </c>
      <c r="C1223" s="39">
        <v>117</v>
      </c>
      <c r="D1223" s="40"/>
      <c r="E1223" s="39">
        <v>19</v>
      </c>
      <c r="F1223" s="39">
        <v>68</v>
      </c>
      <c r="G1223" s="39">
        <v>49</v>
      </c>
      <c r="H1223" s="39" t="s">
        <v>113</v>
      </c>
      <c r="I1223" s="40"/>
      <c r="J1223" s="18">
        <v>-88943.01</v>
      </c>
      <c r="K1223" s="18">
        <v>5.6580000000000004</v>
      </c>
      <c r="L1223" s="18">
        <v>994952.46200000006</v>
      </c>
      <c r="M1223" s="18">
        <v>5.6609999999999996</v>
      </c>
      <c r="N1223" s="39" t="s">
        <v>28</v>
      </c>
      <c r="O1223" s="18">
        <v>1454.962</v>
      </c>
      <c r="P1223" s="18">
        <v>4.8630000000000004</v>
      </c>
      <c r="Q1223" s="18">
        <v>116904515.73100001</v>
      </c>
      <c r="R1223" s="18">
        <v>6.0739999999999998</v>
      </c>
      <c r="S1223" s="16">
        <f t="shared" si="111"/>
        <v>116.904515731</v>
      </c>
      <c r="T1223" s="16">
        <f t="shared" si="113"/>
        <v>108895.80994921348</v>
      </c>
      <c r="U1223" s="41">
        <f t="shared" si="112"/>
        <v>8503.8671965811973</v>
      </c>
      <c r="V1223" s="18">
        <f t="shared" si="114"/>
        <v>117</v>
      </c>
      <c r="W1223" s="154">
        <f t="shared" si="115"/>
        <v>930.73341836934594</v>
      </c>
    </row>
    <row r="1224" spans="1:23" ht="16" customHeight="1">
      <c r="A1224" s="37"/>
      <c r="B1224" s="38" t="str">
        <f t="shared" si="110"/>
        <v>117-Sn</v>
      </c>
      <c r="C1224" s="39">
        <v>117</v>
      </c>
      <c r="D1224" s="40"/>
      <c r="E1224" s="39">
        <v>17</v>
      </c>
      <c r="F1224" s="39">
        <v>67</v>
      </c>
      <c r="G1224" s="39">
        <v>50</v>
      </c>
      <c r="H1224" s="39" t="s">
        <v>114</v>
      </c>
      <c r="I1224" s="40"/>
      <c r="J1224" s="18">
        <v>-90397.971999999994</v>
      </c>
      <c r="K1224" s="18">
        <v>2.9129999999999998</v>
      </c>
      <c r="L1224" s="18">
        <v>995625.07</v>
      </c>
      <c r="M1224" s="18">
        <v>2.9169999999999998</v>
      </c>
      <c r="N1224" s="39" t="s">
        <v>28</v>
      </c>
      <c r="O1224" s="18">
        <v>-1756.634</v>
      </c>
      <c r="P1224" s="18">
        <v>8.9789999999999992</v>
      </c>
      <c r="Q1224" s="18">
        <v>116902953.765</v>
      </c>
      <c r="R1224" s="18">
        <v>3.1269999999999998</v>
      </c>
      <c r="S1224" s="16">
        <f t="shared" si="111"/>
        <v>116.90295376500001</v>
      </c>
      <c r="T1224" s="16">
        <f t="shared" si="113"/>
        <v>108894.35498785789</v>
      </c>
      <c r="U1224" s="41">
        <f t="shared" si="112"/>
        <v>8509.6159829059816</v>
      </c>
      <c r="V1224" s="18">
        <f t="shared" si="114"/>
        <v>117</v>
      </c>
      <c r="W1224" s="154">
        <f t="shared" si="115"/>
        <v>930.72098280220416</v>
      </c>
    </row>
    <row r="1225" spans="1:23" ht="16" customHeight="1">
      <c r="A1225" s="37"/>
      <c r="B1225" s="38" t="str">
        <f t="shared" si="110"/>
        <v>117-Sb</v>
      </c>
      <c r="C1225" s="39">
        <v>117</v>
      </c>
      <c r="D1225" s="40"/>
      <c r="E1225" s="39">
        <v>15</v>
      </c>
      <c r="F1225" s="39">
        <v>66</v>
      </c>
      <c r="G1225" s="39">
        <v>51</v>
      </c>
      <c r="H1225" s="39" t="s">
        <v>115</v>
      </c>
      <c r="I1225" s="40"/>
      <c r="J1225" s="18">
        <v>-88641.338000000003</v>
      </c>
      <c r="K1225" s="18">
        <v>9.4060000000000006</v>
      </c>
      <c r="L1225" s="18">
        <v>993086.08299999998</v>
      </c>
      <c r="M1225" s="18">
        <v>9.407</v>
      </c>
      <c r="N1225" s="39" t="s">
        <v>28</v>
      </c>
      <c r="O1225" s="18">
        <v>-3534.6379999999999</v>
      </c>
      <c r="P1225" s="18">
        <v>16.588000000000001</v>
      </c>
      <c r="Q1225" s="18">
        <v>116904839.59</v>
      </c>
      <c r="R1225" s="18">
        <v>10.097</v>
      </c>
      <c r="S1225" s="16">
        <f t="shared" si="111"/>
        <v>116.90483959000001</v>
      </c>
      <c r="T1225" s="16">
        <f t="shared" si="113"/>
        <v>108896.1116218041</v>
      </c>
      <c r="U1225" s="41">
        <f t="shared" si="112"/>
        <v>8487.9152393162385</v>
      </c>
      <c r="V1225" s="18">
        <f t="shared" si="114"/>
        <v>117</v>
      </c>
      <c r="W1225" s="154">
        <f t="shared" si="115"/>
        <v>930.73599676755634</v>
      </c>
    </row>
    <row r="1226" spans="1:23" ht="16" customHeight="1">
      <c r="A1226" s="37"/>
      <c r="B1226" s="38" t="str">
        <f t="shared" si="110"/>
        <v>117-Te</v>
      </c>
      <c r="C1226" s="39">
        <v>117</v>
      </c>
      <c r="D1226" s="40"/>
      <c r="E1226" s="39">
        <v>13</v>
      </c>
      <c r="F1226" s="39">
        <v>65</v>
      </c>
      <c r="G1226" s="39">
        <v>52</v>
      </c>
      <c r="H1226" s="39" t="s">
        <v>116</v>
      </c>
      <c r="I1226" s="40"/>
      <c r="J1226" s="18">
        <v>-85106.7</v>
      </c>
      <c r="K1226" s="18">
        <v>19.041</v>
      </c>
      <c r="L1226" s="18">
        <v>988769.09199999995</v>
      </c>
      <c r="M1226" s="18">
        <v>19.042000000000002</v>
      </c>
      <c r="N1226" s="39" t="s">
        <v>28</v>
      </c>
      <c r="O1226" s="18">
        <v>-4670.0550000000003</v>
      </c>
      <c r="P1226" s="18">
        <v>69.156000000000006</v>
      </c>
      <c r="Q1226" s="18">
        <v>116908634.18000001</v>
      </c>
      <c r="R1226" s="18">
        <v>20.440999999999999</v>
      </c>
      <c r="S1226" s="16">
        <f t="shared" si="111"/>
        <v>116.90863418000001</v>
      </c>
      <c r="T1226" s="16">
        <f t="shared" si="113"/>
        <v>108899.64625816002</v>
      </c>
      <c r="U1226" s="41">
        <f t="shared" si="112"/>
        <v>8451.0178803418803</v>
      </c>
      <c r="V1226" s="18">
        <f t="shared" si="114"/>
        <v>117</v>
      </c>
      <c r="W1226" s="154">
        <f t="shared" si="115"/>
        <v>930.76620733470099</v>
      </c>
    </row>
    <row r="1227" spans="1:23" ht="16" customHeight="1">
      <c r="A1227" s="37"/>
      <c r="B1227" s="38" t="str">
        <f t="shared" si="110"/>
        <v>117-I</v>
      </c>
      <c r="C1227" s="39">
        <v>117</v>
      </c>
      <c r="D1227" s="40"/>
      <c r="E1227" s="39">
        <v>11</v>
      </c>
      <c r="F1227" s="39">
        <v>64</v>
      </c>
      <c r="G1227" s="39">
        <v>53</v>
      </c>
      <c r="H1227" s="39" t="s">
        <v>117</v>
      </c>
      <c r="I1227" s="40"/>
      <c r="J1227" s="18">
        <v>-80436.645000000004</v>
      </c>
      <c r="K1227" s="18">
        <v>71.093000000000004</v>
      </c>
      <c r="L1227" s="18">
        <v>983316.68299999996</v>
      </c>
      <c r="M1227" s="18">
        <v>71.093000000000004</v>
      </c>
      <c r="N1227" s="39" t="s">
        <v>28</v>
      </c>
      <c r="O1227" s="18">
        <v>-6442.8289999999997</v>
      </c>
      <c r="P1227" s="18">
        <v>183.98599999999999</v>
      </c>
      <c r="Q1227" s="18">
        <v>116913647.692</v>
      </c>
      <c r="R1227" s="18">
        <v>76.320999999999998</v>
      </c>
      <c r="S1227" s="16">
        <f t="shared" si="111"/>
        <v>116.913647692</v>
      </c>
      <c r="T1227" s="16">
        <f t="shared" si="113"/>
        <v>108904.31631257593</v>
      </c>
      <c r="U1227" s="41">
        <f t="shared" si="112"/>
        <v>8404.4160940170932</v>
      </c>
      <c r="V1227" s="18">
        <f t="shared" si="114"/>
        <v>117</v>
      </c>
      <c r="W1227" s="154">
        <f t="shared" si="115"/>
        <v>930.80612232970884</v>
      </c>
    </row>
    <row r="1228" spans="1:23" ht="16" customHeight="1">
      <c r="A1228" s="37"/>
      <c r="B1228" s="38" t="str">
        <f t="shared" si="110"/>
        <v>117-Xe</v>
      </c>
      <c r="C1228" s="39">
        <v>117</v>
      </c>
      <c r="D1228" s="40"/>
      <c r="E1228" s="39">
        <v>9</v>
      </c>
      <c r="F1228" s="39">
        <v>63</v>
      </c>
      <c r="G1228" s="39">
        <v>54</v>
      </c>
      <c r="H1228" s="39" t="s">
        <v>118</v>
      </c>
      <c r="I1228" s="40"/>
      <c r="J1228" s="18">
        <v>-73993.816000000006</v>
      </c>
      <c r="K1228" s="18">
        <v>179.91800000000001</v>
      </c>
      <c r="L1228" s="18">
        <v>976091.5</v>
      </c>
      <c r="M1228" s="18">
        <v>179.91800000000001</v>
      </c>
      <c r="N1228" s="39" t="s">
        <v>28</v>
      </c>
      <c r="O1228" s="18">
        <v>-7521.933</v>
      </c>
      <c r="P1228" s="18">
        <v>187.779</v>
      </c>
      <c r="Q1228" s="18">
        <v>116920564.355</v>
      </c>
      <c r="R1228" s="18">
        <v>193.15</v>
      </c>
      <c r="S1228" s="16">
        <f t="shared" si="111"/>
        <v>116.92056435500001</v>
      </c>
      <c r="T1228" s="16">
        <f t="shared" si="113"/>
        <v>108910.75913999643</v>
      </c>
      <c r="U1228" s="41">
        <f t="shared" si="112"/>
        <v>8342.6623931623926</v>
      </c>
      <c r="V1228" s="18">
        <f t="shared" si="114"/>
        <v>117</v>
      </c>
      <c r="W1228" s="154">
        <f t="shared" si="115"/>
        <v>930.86118923073866</v>
      </c>
    </row>
    <row r="1229" spans="1:23" ht="16" customHeight="1">
      <c r="A1229" s="37"/>
      <c r="B1229" s="38" t="str">
        <f t="shared" si="110"/>
        <v>117-Cs</v>
      </c>
      <c r="C1229" s="39">
        <v>117</v>
      </c>
      <c r="D1229" s="40"/>
      <c r="E1229" s="39">
        <v>7</v>
      </c>
      <c r="F1229" s="39">
        <v>62</v>
      </c>
      <c r="G1229" s="39">
        <v>55</v>
      </c>
      <c r="H1229" s="39" t="s">
        <v>119</v>
      </c>
      <c r="I1229" s="39" t="s">
        <v>49</v>
      </c>
      <c r="J1229" s="18">
        <v>-66471.883000000002</v>
      </c>
      <c r="K1229" s="18">
        <v>53.771000000000001</v>
      </c>
      <c r="L1229" s="18">
        <v>967787.21400000004</v>
      </c>
      <c r="M1229" s="18">
        <v>53.771999999999998</v>
      </c>
      <c r="N1229" s="39" t="s">
        <v>28</v>
      </c>
      <c r="O1229" s="18">
        <v>-9520</v>
      </c>
      <c r="P1229" s="18">
        <v>651</v>
      </c>
      <c r="Q1229" s="18">
        <v>116928639.484</v>
      </c>
      <c r="R1229" s="18">
        <v>57.725999999999999</v>
      </c>
      <c r="S1229" s="16">
        <f t="shared" si="111"/>
        <v>116.928639484</v>
      </c>
      <c r="T1229" s="16">
        <f t="shared" si="113"/>
        <v>108918.28107109891</v>
      </c>
      <c r="U1229" s="41">
        <f t="shared" si="112"/>
        <v>8271.6855897435908</v>
      </c>
      <c r="V1229" s="18">
        <f t="shared" si="114"/>
        <v>117</v>
      </c>
      <c r="W1229" s="154">
        <f t="shared" si="115"/>
        <v>930.92547924016162</v>
      </c>
    </row>
    <row r="1230" spans="1:23" ht="16" customHeight="1">
      <c r="A1230" s="37"/>
      <c r="B1230" s="38" t="str">
        <f t="shared" si="110"/>
        <v>117-Ba</v>
      </c>
      <c r="C1230" s="39">
        <v>117</v>
      </c>
      <c r="D1230" s="40"/>
      <c r="E1230" s="39">
        <v>5</v>
      </c>
      <c r="F1230" s="39">
        <v>61</v>
      </c>
      <c r="G1230" s="39">
        <v>56</v>
      </c>
      <c r="H1230" s="39" t="s">
        <v>121</v>
      </c>
      <c r="I1230" s="39" t="s">
        <v>97</v>
      </c>
      <c r="J1230" s="18">
        <v>-56952</v>
      </c>
      <c r="K1230" s="18">
        <v>648</v>
      </c>
      <c r="L1230" s="18">
        <v>957485</v>
      </c>
      <c r="M1230" s="18">
        <v>648</v>
      </c>
      <c r="N1230" s="39" t="s">
        <v>28</v>
      </c>
      <c r="O1230" s="18">
        <v>-10386</v>
      </c>
      <c r="P1230" s="18">
        <v>1105</v>
      </c>
      <c r="Q1230" s="18">
        <v>116938860</v>
      </c>
      <c r="R1230" s="18">
        <v>696</v>
      </c>
      <c r="S1230" s="16">
        <f t="shared" si="111"/>
        <v>116.93886000000001</v>
      </c>
      <c r="T1230" s="16">
        <f t="shared" si="113"/>
        <v>108927.80141649328</v>
      </c>
      <c r="U1230" s="41">
        <f t="shared" si="112"/>
        <v>8183.6324786324785</v>
      </c>
      <c r="V1230" s="18">
        <f t="shared" si="114"/>
        <v>117</v>
      </c>
      <c r="W1230" s="154">
        <f t="shared" si="115"/>
        <v>931.00684971361784</v>
      </c>
    </row>
    <row r="1231" spans="1:23" ht="16" customHeight="1">
      <c r="A1231" s="37"/>
      <c r="B1231" s="38" t="str">
        <f t="shared" ref="B1231:B1294" si="116">CONCATENATE(C1231,"-",H1231)</f>
        <v>117-La</v>
      </c>
      <c r="C1231" s="39">
        <v>117</v>
      </c>
      <c r="D1231" s="40"/>
      <c r="E1231" s="39">
        <v>3</v>
      </c>
      <c r="F1231" s="39">
        <v>60</v>
      </c>
      <c r="G1231" s="39">
        <v>57</v>
      </c>
      <c r="H1231" s="39" t="s">
        <v>122</v>
      </c>
      <c r="I1231" s="39" t="s">
        <v>37</v>
      </c>
      <c r="J1231" s="18">
        <v>-46565</v>
      </c>
      <c r="K1231" s="18">
        <v>894</v>
      </c>
      <c r="L1231" s="18">
        <v>946316</v>
      </c>
      <c r="M1231" s="18">
        <v>894</v>
      </c>
      <c r="N1231" s="39" t="s">
        <v>28</v>
      </c>
      <c r="O1231" s="18" t="s">
        <v>30</v>
      </c>
      <c r="P1231" s="42"/>
      <c r="Q1231" s="18">
        <v>116950010</v>
      </c>
      <c r="R1231" s="18">
        <v>960</v>
      </c>
      <c r="S1231" s="16">
        <f t="shared" ref="S1231:S1294" si="117">Q1231/1000000</f>
        <v>116.95001000000001</v>
      </c>
      <c r="T1231" s="16">
        <f t="shared" si="113"/>
        <v>108938.18757029873</v>
      </c>
      <c r="U1231" s="41">
        <f t="shared" ref="U1231:U1294" si="118">L1231/C1231</f>
        <v>8088.1709401709404</v>
      </c>
      <c r="V1231" s="18">
        <f t="shared" si="114"/>
        <v>117</v>
      </c>
      <c r="W1231" s="154">
        <f t="shared" si="115"/>
        <v>931.09562025896355</v>
      </c>
    </row>
    <row r="1232" spans="1:23" ht="16" customHeight="1">
      <c r="A1232" s="37"/>
      <c r="B1232" s="38" t="str">
        <f t="shared" si="116"/>
        <v>118-Ru</v>
      </c>
      <c r="C1232" s="39">
        <v>118</v>
      </c>
      <c r="D1232" s="39">
        <v>0</v>
      </c>
      <c r="E1232" s="39">
        <v>30</v>
      </c>
      <c r="F1232" s="39">
        <v>74</v>
      </c>
      <c r="G1232" s="39">
        <v>44</v>
      </c>
      <c r="H1232" s="39" t="s">
        <v>108</v>
      </c>
      <c r="I1232" s="39" t="s">
        <v>37</v>
      </c>
      <c r="J1232" s="18">
        <v>-58656</v>
      </c>
      <c r="K1232" s="18">
        <v>904</v>
      </c>
      <c r="L1232" s="18">
        <v>976649</v>
      </c>
      <c r="M1232" s="18">
        <v>904</v>
      </c>
      <c r="N1232" s="39" t="s">
        <v>28</v>
      </c>
      <c r="O1232" s="18">
        <v>7079</v>
      </c>
      <c r="P1232" s="18">
        <v>1142</v>
      </c>
      <c r="Q1232" s="18">
        <v>117937030</v>
      </c>
      <c r="R1232" s="18">
        <v>970</v>
      </c>
      <c r="S1232" s="16">
        <f t="shared" si="117"/>
        <v>117.93702999999999</v>
      </c>
      <c r="T1232" s="16">
        <f t="shared" ref="T1232:T1295" si="119">S1232*$W$9</f>
        <v>109857.5903980166</v>
      </c>
      <c r="U1232" s="41">
        <f t="shared" si="118"/>
        <v>8276.6864406779659</v>
      </c>
      <c r="V1232" s="18">
        <f t="shared" ref="V1232:V1295" si="120">C1232</f>
        <v>118</v>
      </c>
      <c r="W1232" s="154">
        <f t="shared" ref="W1232:W1295" si="121">T1232/V1232</f>
        <v>930.99652879675091</v>
      </c>
    </row>
    <row r="1233" spans="1:23" ht="16" customHeight="1">
      <c r="A1233" s="37"/>
      <c r="B1233" s="38" t="str">
        <f t="shared" si="116"/>
        <v>118-Rh</v>
      </c>
      <c r="C1233" s="39">
        <v>118</v>
      </c>
      <c r="D1233" s="40"/>
      <c r="E1233" s="39">
        <v>28</v>
      </c>
      <c r="F1233" s="39">
        <v>73</v>
      </c>
      <c r="G1233" s="39">
        <v>45</v>
      </c>
      <c r="H1233" s="39" t="s">
        <v>109</v>
      </c>
      <c r="I1233" s="39" t="s">
        <v>37</v>
      </c>
      <c r="J1233" s="18">
        <v>-65736</v>
      </c>
      <c r="K1233" s="18">
        <v>699</v>
      </c>
      <c r="L1233" s="18">
        <v>982946</v>
      </c>
      <c r="M1233" s="18">
        <v>699</v>
      </c>
      <c r="N1233" s="39" t="s">
        <v>28</v>
      </c>
      <c r="O1233" s="18">
        <v>9730</v>
      </c>
      <c r="P1233" s="18">
        <v>729</v>
      </c>
      <c r="Q1233" s="18">
        <v>117929430</v>
      </c>
      <c r="R1233" s="18">
        <v>750</v>
      </c>
      <c r="S1233" s="16">
        <f t="shared" si="117"/>
        <v>117.92943</v>
      </c>
      <c r="T1233" s="16">
        <f t="shared" si="119"/>
        <v>109850.51104654385</v>
      </c>
      <c r="U1233" s="41">
        <f t="shared" si="118"/>
        <v>8330.0508474576272</v>
      </c>
      <c r="V1233" s="18">
        <f t="shared" si="120"/>
        <v>118</v>
      </c>
      <c r="W1233" s="154">
        <f t="shared" si="121"/>
        <v>930.93653429274445</v>
      </c>
    </row>
    <row r="1234" spans="1:23" ht="16" customHeight="1">
      <c r="A1234" s="37"/>
      <c r="B1234" s="38" t="str">
        <f t="shared" si="116"/>
        <v>118-Pd</v>
      </c>
      <c r="C1234" s="39">
        <v>118</v>
      </c>
      <c r="D1234" s="40"/>
      <c r="E1234" s="39">
        <v>26</v>
      </c>
      <c r="F1234" s="39">
        <v>72</v>
      </c>
      <c r="G1234" s="39">
        <v>46</v>
      </c>
      <c r="H1234" s="39" t="s">
        <v>110</v>
      </c>
      <c r="I1234" s="39" t="s">
        <v>40</v>
      </c>
      <c r="J1234" s="18">
        <v>-75465.986000000004</v>
      </c>
      <c r="K1234" s="18">
        <v>209.93299999999999</v>
      </c>
      <c r="L1234" s="18">
        <v>991893.821</v>
      </c>
      <c r="M1234" s="18">
        <v>209.93299999999999</v>
      </c>
      <c r="N1234" s="39" t="s">
        <v>28</v>
      </c>
      <c r="O1234" s="18">
        <v>4100</v>
      </c>
      <c r="P1234" s="18">
        <v>200</v>
      </c>
      <c r="Q1234" s="18">
        <v>117918983.91500001</v>
      </c>
      <c r="R1234" s="18">
        <v>225.37200000000001</v>
      </c>
      <c r="S1234" s="16">
        <f t="shared" si="117"/>
        <v>117.91898391500001</v>
      </c>
      <c r="T1234" s="16">
        <f t="shared" si="119"/>
        <v>109840.7805850663</v>
      </c>
      <c r="U1234" s="41">
        <f t="shared" si="118"/>
        <v>8405.8798389830499</v>
      </c>
      <c r="V1234" s="18">
        <f t="shared" si="120"/>
        <v>118</v>
      </c>
      <c r="W1234" s="154">
        <f t="shared" si="121"/>
        <v>930.85407275479918</v>
      </c>
    </row>
    <row r="1235" spans="1:23" ht="16" customHeight="1">
      <c r="A1235" s="37"/>
      <c r="B1235" s="38" t="str">
        <f t="shared" si="116"/>
        <v>118-Ag</v>
      </c>
      <c r="C1235" s="39">
        <v>118</v>
      </c>
      <c r="D1235" s="40"/>
      <c r="E1235" s="39">
        <v>24</v>
      </c>
      <c r="F1235" s="39">
        <v>71</v>
      </c>
      <c r="G1235" s="39">
        <v>47</v>
      </c>
      <c r="H1235" s="39" t="s">
        <v>111</v>
      </c>
      <c r="I1235" s="39" t="s">
        <v>40</v>
      </c>
      <c r="J1235" s="18">
        <v>-79565.986000000004</v>
      </c>
      <c r="K1235" s="18">
        <v>63.81</v>
      </c>
      <c r="L1235" s="18">
        <v>995211.46699999995</v>
      </c>
      <c r="M1235" s="18">
        <v>63.81</v>
      </c>
      <c r="N1235" s="39" t="s">
        <v>28</v>
      </c>
      <c r="O1235" s="18">
        <v>7142.9179999999997</v>
      </c>
      <c r="P1235" s="18">
        <v>60.508000000000003</v>
      </c>
      <c r="Q1235" s="18">
        <v>117914582.383</v>
      </c>
      <c r="R1235" s="18">
        <v>68.501999999999995</v>
      </c>
      <c r="S1235" s="16">
        <f t="shared" si="117"/>
        <v>117.914582383</v>
      </c>
      <c r="T1235" s="16">
        <f t="shared" si="119"/>
        <v>109836.68058611278</v>
      </c>
      <c r="U1235" s="41">
        <f t="shared" si="118"/>
        <v>8433.9954830508468</v>
      </c>
      <c r="V1235" s="18">
        <f t="shared" si="120"/>
        <v>118</v>
      </c>
      <c r="W1235" s="154">
        <f t="shared" si="121"/>
        <v>930.81932700095581</v>
      </c>
    </row>
    <row r="1236" spans="1:23" ht="16" customHeight="1">
      <c r="A1236" s="37"/>
      <c r="B1236" s="38" t="str">
        <f t="shared" si="116"/>
        <v>118-Cd</v>
      </c>
      <c r="C1236" s="39">
        <v>118</v>
      </c>
      <c r="D1236" s="40"/>
      <c r="E1236" s="39">
        <v>22</v>
      </c>
      <c r="F1236" s="39">
        <v>70</v>
      </c>
      <c r="G1236" s="39">
        <v>48</v>
      </c>
      <c r="H1236" s="39" t="s">
        <v>112</v>
      </c>
      <c r="I1236" s="39" t="s">
        <v>35</v>
      </c>
      <c r="J1236" s="18">
        <v>-86708.903999999995</v>
      </c>
      <c r="K1236" s="18">
        <v>20.259</v>
      </c>
      <c r="L1236" s="18">
        <v>1001572.032</v>
      </c>
      <c r="M1236" s="18">
        <v>20.259</v>
      </c>
      <c r="N1236" s="39" t="s">
        <v>28</v>
      </c>
      <c r="O1236" s="18">
        <v>521.19000000000005</v>
      </c>
      <c r="P1236" s="18">
        <v>21.774000000000001</v>
      </c>
      <c r="Q1236" s="18">
        <v>117906914.14399999</v>
      </c>
      <c r="R1236" s="18">
        <v>21.748000000000001</v>
      </c>
      <c r="S1236" s="16">
        <f t="shared" si="117"/>
        <v>117.906914144</v>
      </c>
      <c r="T1236" s="16">
        <f t="shared" si="119"/>
        <v>109829.53767044721</v>
      </c>
      <c r="U1236" s="41">
        <f t="shared" si="118"/>
        <v>8487.8985762711873</v>
      </c>
      <c r="V1236" s="18">
        <f t="shared" si="120"/>
        <v>118</v>
      </c>
      <c r="W1236" s="154">
        <f t="shared" si="121"/>
        <v>930.75879381734933</v>
      </c>
    </row>
    <row r="1237" spans="1:23" ht="16" customHeight="1">
      <c r="A1237" s="37"/>
      <c r="B1237" s="38" t="str">
        <f t="shared" si="116"/>
        <v>118-In</v>
      </c>
      <c r="C1237" s="39">
        <v>118</v>
      </c>
      <c r="D1237" s="40"/>
      <c r="E1237" s="39">
        <v>20</v>
      </c>
      <c r="F1237" s="39">
        <v>69</v>
      </c>
      <c r="G1237" s="39">
        <v>49</v>
      </c>
      <c r="H1237" s="39" t="s">
        <v>113</v>
      </c>
      <c r="I1237" s="40"/>
      <c r="J1237" s="18">
        <v>-87230.093999999997</v>
      </c>
      <c r="K1237" s="18">
        <v>8.2370000000000001</v>
      </c>
      <c r="L1237" s="18">
        <v>1001310.868</v>
      </c>
      <c r="M1237" s="18">
        <v>8.2390000000000008</v>
      </c>
      <c r="N1237" s="39" t="s">
        <v>28</v>
      </c>
      <c r="O1237" s="18">
        <v>4423.0079999999998</v>
      </c>
      <c r="P1237" s="18">
        <v>7.9829999999999997</v>
      </c>
      <c r="Q1237" s="18">
        <v>117906354.623</v>
      </c>
      <c r="R1237" s="18">
        <v>8.843</v>
      </c>
      <c r="S1237" s="16">
        <f t="shared" si="117"/>
        <v>117.906354623</v>
      </c>
      <c r="T1237" s="16">
        <f t="shared" si="119"/>
        <v>109829.01648020835</v>
      </c>
      <c r="U1237" s="41">
        <f t="shared" si="118"/>
        <v>8485.685322033898</v>
      </c>
      <c r="V1237" s="18">
        <f t="shared" si="120"/>
        <v>118</v>
      </c>
      <c r="W1237" s="154">
        <f t="shared" si="121"/>
        <v>930.75437695091819</v>
      </c>
    </row>
    <row r="1238" spans="1:23" ht="16" customHeight="1">
      <c r="A1238" s="37"/>
      <c r="B1238" s="38" t="str">
        <f t="shared" si="116"/>
        <v>118-Sn</v>
      </c>
      <c r="C1238" s="39">
        <v>118</v>
      </c>
      <c r="D1238" s="40"/>
      <c r="E1238" s="39">
        <v>18</v>
      </c>
      <c r="F1238" s="39">
        <v>68</v>
      </c>
      <c r="G1238" s="39">
        <v>50</v>
      </c>
      <c r="H1238" s="39" t="s">
        <v>114</v>
      </c>
      <c r="I1238" s="40"/>
      <c r="J1238" s="18">
        <v>-91653.101999999999</v>
      </c>
      <c r="K1238" s="18">
        <v>2.87</v>
      </c>
      <c r="L1238" s="18">
        <v>1004951.523</v>
      </c>
      <c r="M1238" s="18">
        <v>2.875</v>
      </c>
      <c r="N1238" s="39" t="s">
        <v>28</v>
      </c>
      <c r="O1238" s="18">
        <v>-3656.6320000000001</v>
      </c>
      <c r="P1238" s="18">
        <v>2.9750000000000001</v>
      </c>
      <c r="Q1238" s="18">
        <v>117901606.32799999</v>
      </c>
      <c r="R1238" s="18">
        <v>3.0819999999999999</v>
      </c>
      <c r="S1238" s="16">
        <f t="shared" si="117"/>
        <v>117.901606328</v>
      </c>
      <c r="T1238" s="16">
        <f t="shared" si="119"/>
        <v>109824.59347373448</v>
      </c>
      <c r="U1238" s="41">
        <f t="shared" si="118"/>
        <v>8516.5383305084742</v>
      </c>
      <c r="V1238" s="18">
        <f t="shared" si="120"/>
        <v>118</v>
      </c>
      <c r="W1238" s="154">
        <f t="shared" si="121"/>
        <v>930.71689384520744</v>
      </c>
    </row>
    <row r="1239" spans="1:23" ht="16" customHeight="1">
      <c r="A1239" s="37"/>
      <c r="B1239" s="38" t="str">
        <f t="shared" si="116"/>
        <v>118-Sb</v>
      </c>
      <c r="C1239" s="39">
        <v>118</v>
      </c>
      <c r="D1239" s="40"/>
      <c r="E1239" s="39">
        <v>16</v>
      </c>
      <c r="F1239" s="39">
        <v>67</v>
      </c>
      <c r="G1239" s="39">
        <v>51</v>
      </c>
      <c r="H1239" s="39" t="s">
        <v>115</v>
      </c>
      <c r="I1239" s="39" t="s">
        <v>39</v>
      </c>
      <c r="J1239" s="18">
        <v>-87996.47</v>
      </c>
      <c r="K1239" s="18">
        <v>4.1340000000000003</v>
      </c>
      <c r="L1239" s="18">
        <v>1000512.537</v>
      </c>
      <c r="M1239" s="18">
        <v>4.1369999999999996</v>
      </c>
      <c r="N1239" s="39" t="s">
        <v>28</v>
      </c>
      <c r="O1239" s="18">
        <v>-273.20999999999998</v>
      </c>
      <c r="P1239" s="18">
        <v>16.260999999999999</v>
      </c>
      <c r="Q1239" s="18">
        <v>117905531.88500001</v>
      </c>
      <c r="R1239" s="18">
        <v>4.4379999999999997</v>
      </c>
      <c r="S1239" s="16">
        <f t="shared" si="117"/>
        <v>117.905531885</v>
      </c>
      <c r="T1239" s="16">
        <f t="shared" si="119"/>
        <v>109828.25010501467</v>
      </c>
      <c r="U1239" s="41">
        <f t="shared" si="118"/>
        <v>8478.9198050847463</v>
      </c>
      <c r="V1239" s="18">
        <f t="shared" si="120"/>
        <v>118</v>
      </c>
      <c r="W1239" s="154">
        <f t="shared" si="121"/>
        <v>930.74788224588701</v>
      </c>
    </row>
    <row r="1240" spans="1:23" ht="16" customHeight="1">
      <c r="A1240" s="37"/>
      <c r="B1240" s="38" t="str">
        <f t="shared" si="116"/>
        <v>118-Te</v>
      </c>
      <c r="C1240" s="39">
        <v>118</v>
      </c>
      <c r="D1240" s="40"/>
      <c r="E1240" s="39">
        <v>14</v>
      </c>
      <c r="F1240" s="39">
        <v>66</v>
      </c>
      <c r="G1240" s="39">
        <v>52</v>
      </c>
      <c r="H1240" s="39" t="s">
        <v>116</v>
      </c>
      <c r="I1240" s="40"/>
      <c r="J1240" s="18">
        <v>-87723.26</v>
      </c>
      <c r="K1240" s="18">
        <v>15.787000000000001</v>
      </c>
      <c r="L1240" s="18">
        <v>999456.97400000005</v>
      </c>
      <c r="M1240" s="18">
        <v>15.788</v>
      </c>
      <c r="N1240" s="39" t="s">
        <v>28</v>
      </c>
      <c r="O1240" s="18">
        <v>-7032.8180000000002</v>
      </c>
      <c r="P1240" s="18">
        <v>77.143000000000001</v>
      </c>
      <c r="Q1240" s="18">
        <v>117905825.18700001</v>
      </c>
      <c r="R1240" s="18">
        <v>16.948</v>
      </c>
      <c r="S1240" s="16">
        <f t="shared" si="117"/>
        <v>117.905825187</v>
      </c>
      <c r="T1240" s="16">
        <f t="shared" si="119"/>
        <v>109828.52331395489</v>
      </c>
      <c r="U1240" s="41">
        <f t="shared" si="118"/>
        <v>8469.9743559322033</v>
      </c>
      <c r="V1240" s="18">
        <f t="shared" si="120"/>
        <v>118</v>
      </c>
      <c r="W1240" s="154">
        <f t="shared" si="121"/>
        <v>930.75019757588893</v>
      </c>
    </row>
    <row r="1241" spans="1:23" ht="16" customHeight="1">
      <c r="A1241" s="37"/>
      <c r="B1241" s="38" t="str">
        <f t="shared" si="116"/>
        <v>118-I</v>
      </c>
      <c r="C1241" s="39">
        <v>118</v>
      </c>
      <c r="D1241" s="40"/>
      <c r="E1241" s="39">
        <v>12</v>
      </c>
      <c r="F1241" s="39">
        <v>65</v>
      </c>
      <c r="G1241" s="39">
        <v>53</v>
      </c>
      <c r="H1241" s="39" t="s">
        <v>117</v>
      </c>
      <c r="I1241" s="40"/>
      <c r="J1241" s="18">
        <v>-80690.441999999995</v>
      </c>
      <c r="K1241" s="18">
        <v>78.296000000000006</v>
      </c>
      <c r="L1241" s="18">
        <v>991641.80299999996</v>
      </c>
      <c r="M1241" s="18">
        <v>78.296000000000006</v>
      </c>
      <c r="N1241" s="39" t="s">
        <v>28</v>
      </c>
      <c r="O1241" s="18">
        <v>-2976.7660000000001</v>
      </c>
      <c r="P1241" s="18">
        <v>1003.145</v>
      </c>
      <c r="Q1241" s="18">
        <v>117913375.23</v>
      </c>
      <c r="R1241" s="18">
        <v>84.054000000000002</v>
      </c>
      <c r="S1241" s="16">
        <f t="shared" si="117"/>
        <v>117.91337523</v>
      </c>
      <c r="T1241" s="16">
        <f t="shared" si="119"/>
        <v>109835.55613080114</v>
      </c>
      <c r="U1241" s="41">
        <f t="shared" si="118"/>
        <v>8403.744093220339</v>
      </c>
      <c r="V1241" s="18">
        <f t="shared" si="120"/>
        <v>118</v>
      </c>
      <c r="W1241" s="154">
        <f t="shared" si="121"/>
        <v>930.80979771865373</v>
      </c>
    </row>
    <row r="1242" spans="1:23" ht="16" customHeight="1">
      <c r="A1242" s="37"/>
      <c r="B1242" s="38" t="str">
        <f t="shared" si="116"/>
        <v>118-Xe</v>
      </c>
      <c r="C1242" s="39">
        <v>118</v>
      </c>
      <c r="D1242" s="40"/>
      <c r="E1242" s="39">
        <v>10</v>
      </c>
      <c r="F1242" s="39">
        <v>64</v>
      </c>
      <c r="G1242" s="39">
        <v>54</v>
      </c>
      <c r="H1242" s="39" t="s">
        <v>118</v>
      </c>
      <c r="I1242" s="39" t="s">
        <v>40</v>
      </c>
      <c r="J1242" s="18">
        <v>-77713.676000000007</v>
      </c>
      <c r="K1242" s="18">
        <v>1000.085</v>
      </c>
      <c r="L1242" s="18">
        <v>987882.68299999996</v>
      </c>
      <c r="M1242" s="18">
        <v>1000.085</v>
      </c>
      <c r="N1242" s="39" t="s">
        <v>28</v>
      </c>
      <c r="O1242" s="18">
        <v>-9300</v>
      </c>
      <c r="P1242" s="18">
        <v>1000</v>
      </c>
      <c r="Q1242" s="18">
        <v>117916570.92</v>
      </c>
      <c r="R1242" s="18">
        <v>1073.635</v>
      </c>
      <c r="S1242" s="16">
        <f t="shared" si="117"/>
        <v>117.91657092</v>
      </c>
      <c r="T1242" s="16">
        <f t="shared" si="119"/>
        <v>109838.53289563114</v>
      </c>
      <c r="U1242" s="41">
        <f t="shared" si="118"/>
        <v>8371.8871440677958</v>
      </c>
      <c r="V1242" s="18">
        <f t="shared" si="120"/>
        <v>118</v>
      </c>
      <c r="W1242" s="154">
        <f t="shared" si="121"/>
        <v>930.835024539247</v>
      </c>
    </row>
    <row r="1243" spans="1:23" ht="16" customHeight="1">
      <c r="A1243" s="37"/>
      <c r="B1243" s="38" t="str">
        <f t="shared" si="116"/>
        <v>118-Cs</v>
      </c>
      <c r="C1243" s="39">
        <v>118</v>
      </c>
      <c r="D1243" s="40"/>
      <c r="E1243" s="39">
        <v>8</v>
      </c>
      <c r="F1243" s="39">
        <v>63</v>
      </c>
      <c r="G1243" s="39">
        <v>55</v>
      </c>
      <c r="H1243" s="39" t="s">
        <v>119</v>
      </c>
      <c r="I1243" s="39" t="s">
        <v>49</v>
      </c>
      <c r="J1243" s="18">
        <v>-68413.676000000007</v>
      </c>
      <c r="K1243" s="18">
        <v>13.005000000000001</v>
      </c>
      <c r="L1243" s="18">
        <v>977800.33</v>
      </c>
      <c r="M1243" s="18">
        <v>13.006</v>
      </c>
      <c r="N1243" s="39" t="s">
        <v>28</v>
      </c>
      <c r="O1243" s="18">
        <v>-6413</v>
      </c>
      <c r="P1243" s="18">
        <v>503</v>
      </c>
      <c r="Q1243" s="18">
        <v>117926554.883</v>
      </c>
      <c r="R1243" s="18">
        <v>13.962</v>
      </c>
      <c r="S1243" s="16">
        <f t="shared" si="117"/>
        <v>117.92655488299999</v>
      </c>
      <c r="T1243" s="16">
        <f t="shared" si="119"/>
        <v>109847.83289341643</v>
      </c>
      <c r="U1243" s="41">
        <f t="shared" si="118"/>
        <v>8286.4434745762701</v>
      </c>
      <c r="V1243" s="18">
        <f t="shared" si="120"/>
        <v>118</v>
      </c>
      <c r="W1243" s="154">
        <f t="shared" si="121"/>
        <v>930.91383807980026</v>
      </c>
    </row>
    <row r="1244" spans="1:23" ht="16" customHeight="1">
      <c r="A1244" s="37"/>
      <c r="B1244" s="38" t="str">
        <f t="shared" si="116"/>
        <v>118-Ba</v>
      </c>
      <c r="C1244" s="39">
        <v>118</v>
      </c>
      <c r="D1244" s="40"/>
      <c r="E1244" s="39">
        <v>6</v>
      </c>
      <c r="F1244" s="39">
        <v>62</v>
      </c>
      <c r="G1244" s="39">
        <v>56</v>
      </c>
      <c r="H1244" s="39" t="s">
        <v>121</v>
      </c>
      <c r="I1244" s="39" t="s">
        <v>37</v>
      </c>
      <c r="J1244" s="18">
        <v>-62000</v>
      </c>
      <c r="K1244" s="18">
        <v>503</v>
      </c>
      <c r="L1244" s="18">
        <v>970605</v>
      </c>
      <c r="M1244" s="18">
        <v>503</v>
      </c>
      <c r="N1244" s="39" t="s">
        <v>28</v>
      </c>
      <c r="O1244" s="18">
        <v>-12231</v>
      </c>
      <c r="P1244" s="18">
        <v>946</v>
      </c>
      <c r="Q1244" s="18">
        <v>117933440</v>
      </c>
      <c r="R1244" s="18">
        <v>540</v>
      </c>
      <c r="S1244" s="16">
        <f t="shared" si="117"/>
        <v>117.93344</v>
      </c>
      <c r="T1244" s="16">
        <f t="shared" si="119"/>
        <v>109854.24633593934</v>
      </c>
      <c r="U1244" s="41">
        <f t="shared" si="118"/>
        <v>8225.4661016949158</v>
      </c>
      <c r="V1244" s="18">
        <f t="shared" si="120"/>
        <v>118</v>
      </c>
      <c r="W1244" s="154">
        <f t="shared" si="121"/>
        <v>930.96818928762161</v>
      </c>
    </row>
    <row r="1245" spans="1:23" ht="16" customHeight="1">
      <c r="A1245" s="37"/>
      <c r="B1245" s="38" t="str">
        <f t="shared" si="116"/>
        <v>118-La</v>
      </c>
      <c r="C1245" s="39">
        <v>118</v>
      </c>
      <c r="D1245" s="40"/>
      <c r="E1245" s="39">
        <v>4</v>
      </c>
      <c r="F1245" s="39">
        <v>61</v>
      </c>
      <c r="G1245" s="39">
        <v>57</v>
      </c>
      <c r="H1245" s="39" t="s">
        <v>122</v>
      </c>
      <c r="I1245" s="39" t="s">
        <v>37</v>
      </c>
      <c r="J1245" s="18">
        <v>-49770</v>
      </c>
      <c r="K1245" s="18">
        <v>801</v>
      </c>
      <c r="L1245" s="18">
        <v>957592</v>
      </c>
      <c r="M1245" s="18">
        <v>801</v>
      </c>
      <c r="N1245" s="39" t="s">
        <v>28</v>
      </c>
      <c r="O1245" s="18" t="s">
        <v>30</v>
      </c>
      <c r="P1245" s="42"/>
      <c r="Q1245" s="18">
        <v>117946570</v>
      </c>
      <c r="R1245" s="18">
        <v>860</v>
      </c>
      <c r="S1245" s="16">
        <f t="shared" si="117"/>
        <v>117.94656999999999</v>
      </c>
      <c r="T1245" s="16">
        <f t="shared" si="119"/>
        <v>109866.47684710217</v>
      </c>
      <c r="U1245" s="41">
        <f t="shared" si="118"/>
        <v>8115.1864406779659</v>
      </c>
      <c r="V1245" s="18">
        <f t="shared" si="120"/>
        <v>118</v>
      </c>
      <c r="W1245" s="154">
        <f t="shared" si="121"/>
        <v>931.07183768730647</v>
      </c>
    </row>
    <row r="1246" spans="1:23" ht="16" customHeight="1">
      <c r="A1246" s="37"/>
      <c r="B1246" s="38" t="str">
        <f t="shared" si="116"/>
        <v>119-Rh</v>
      </c>
      <c r="C1246" s="39">
        <v>119</v>
      </c>
      <c r="D1246" s="39">
        <v>0</v>
      </c>
      <c r="E1246" s="39">
        <v>29</v>
      </c>
      <c r="F1246" s="39">
        <v>74</v>
      </c>
      <c r="G1246" s="39">
        <v>45</v>
      </c>
      <c r="H1246" s="39" t="s">
        <v>109</v>
      </c>
      <c r="I1246" s="39" t="s">
        <v>37</v>
      </c>
      <c r="J1246" s="18">
        <v>-63938</v>
      </c>
      <c r="K1246" s="18">
        <v>801</v>
      </c>
      <c r="L1246" s="18">
        <v>989219</v>
      </c>
      <c r="M1246" s="18">
        <v>801</v>
      </c>
      <c r="N1246" s="39" t="s">
        <v>28</v>
      </c>
      <c r="O1246" s="18">
        <v>8085</v>
      </c>
      <c r="P1246" s="18">
        <v>855</v>
      </c>
      <c r="Q1246" s="18">
        <v>118931360</v>
      </c>
      <c r="R1246" s="18">
        <v>860</v>
      </c>
      <c r="S1246" s="16">
        <f t="shared" si="117"/>
        <v>118.93136</v>
      </c>
      <c r="T1246" s="16">
        <f t="shared" si="119"/>
        <v>110783.80244405898</v>
      </c>
      <c r="U1246" s="41">
        <f t="shared" si="118"/>
        <v>8312.7647058823532</v>
      </c>
      <c r="V1246" s="18">
        <f t="shared" si="120"/>
        <v>119</v>
      </c>
      <c r="W1246" s="154">
        <f t="shared" si="121"/>
        <v>930.95632305931917</v>
      </c>
    </row>
    <row r="1247" spans="1:23" ht="16" customHeight="1">
      <c r="A1247" s="37"/>
      <c r="B1247" s="38" t="str">
        <f t="shared" si="116"/>
        <v>119-Pd</v>
      </c>
      <c r="C1247" s="39">
        <v>119</v>
      </c>
      <c r="D1247" s="40"/>
      <c r="E1247" s="39">
        <v>27</v>
      </c>
      <c r="F1247" s="39">
        <v>73</v>
      </c>
      <c r="G1247" s="39">
        <v>46</v>
      </c>
      <c r="H1247" s="39" t="s">
        <v>110</v>
      </c>
      <c r="I1247" s="39" t="s">
        <v>37</v>
      </c>
      <c r="J1247" s="18">
        <v>-72023</v>
      </c>
      <c r="K1247" s="18">
        <v>298</v>
      </c>
      <c r="L1247" s="18">
        <v>996522</v>
      </c>
      <c r="M1247" s="18">
        <v>298</v>
      </c>
      <c r="N1247" s="39" t="s">
        <v>28</v>
      </c>
      <c r="O1247" s="18">
        <v>6533</v>
      </c>
      <c r="P1247" s="18">
        <v>311</v>
      </c>
      <c r="Q1247" s="18">
        <v>118922680</v>
      </c>
      <c r="R1247" s="18">
        <v>320</v>
      </c>
      <c r="S1247" s="16">
        <f t="shared" si="117"/>
        <v>118.92268</v>
      </c>
      <c r="T1247" s="16">
        <f t="shared" si="119"/>
        <v>110775.71707948219</v>
      </c>
      <c r="U1247" s="41">
        <f t="shared" si="118"/>
        <v>8374.134453781513</v>
      </c>
      <c r="V1247" s="18">
        <f t="shared" si="120"/>
        <v>119</v>
      </c>
      <c r="W1247" s="154">
        <f t="shared" si="121"/>
        <v>930.888378819178</v>
      </c>
    </row>
    <row r="1248" spans="1:23" ht="16" customHeight="1">
      <c r="A1248" s="37"/>
      <c r="B1248" s="38" t="str">
        <f t="shared" si="116"/>
        <v>119-Ag</v>
      </c>
      <c r="C1248" s="39">
        <v>119</v>
      </c>
      <c r="D1248" s="40"/>
      <c r="E1248" s="39">
        <v>25</v>
      </c>
      <c r="F1248" s="39">
        <v>72</v>
      </c>
      <c r="G1248" s="39">
        <v>47</v>
      </c>
      <c r="H1248" s="39" t="s">
        <v>111</v>
      </c>
      <c r="I1248" s="39" t="s">
        <v>40</v>
      </c>
      <c r="J1248" s="18">
        <v>-78556.562000000005</v>
      </c>
      <c r="K1248" s="18">
        <v>89.777000000000001</v>
      </c>
      <c r="L1248" s="18">
        <v>1002273.366</v>
      </c>
      <c r="M1248" s="18">
        <v>89.777000000000001</v>
      </c>
      <c r="N1248" s="39" t="s">
        <v>28</v>
      </c>
      <c r="O1248" s="18">
        <v>5350</v>
      </c>
      <c r="P1248" s="18">
        <v>40</v>
      </c>
      <c r="Q1248" s="18">
        <v>118915666.045</v>
      </c>
      <c r="R1248" s="18">
        <v>96.38</v>
      </c>
      <c r="S1248" s="16">
        <f t="shared" si="117"/>
        <v>118.91566604499999</v>
      </c>
      <c r="T1248" s="16">
        <f t="shared" si="119"/>
        <v>110769.18362518492</v>
      </c>
      <c r="U1248" s="41">
        <f t="shared" si="118"/>
        <v>8422.4652605042029</v>
      </c>
      <c r="V1248" s="18">
        <f t="shared" si="120"/>
        <v>119</v>
      </c>
      <c r="W1248" s="154">
        <f t="shared" si="121"/>
        <v>930.83347584189005</v>
      </c>
    </row>
    <row r="1249" spans="1:23" ht="16" customHeight="1">
      <c r="A1249" s="37"/>
      <c r="B1249" s="38" t="str">
        <f t="shared" si="116"/>
        <v>119-Cd</v>
      </c>
      <c r="C1249" s="39">
        <v>119</v>
      </c>
      <c r="D1249" s="40"/>
      <c r="E1249" s="39">
        <v>23</v>
      </c>
      <c r="F1249" s="39">
        <v>71</v>
      </c>
      <c r="G1249" s="39">
        <v>48</v>
      </c>
      <c r="H1249" s="39" t="s">
        <v>112</v>
      </c>
      <c r="I1249" s="39" t="s">
        <v>40</v>
      </c>
      <c r="J1249" s="18">
        <v>-83906.562000000005</v>
      </c>
      <c r="K1249" s="18">
        <v>80.373999999999995</v>
      </c>
      <c r="L1249" s="18">
        <v>1006841.012</v>
      </c>
      <c r="M1249" s="18">
        <v>80.373999999999995</v>
      </c>
      <c r="N1249" s="39" t="s">
        <v>28</v>
      </c>
      <c r="O1249" s="18">
        <v>3797</v>
      </c>
      <c r="P1249" s="18">
        <v>80</v>
      </c>
      <c r="Q1249" s="18">
        <v>118909922.582</v>
      </c>
      <c r="R1249" s="18">
        <v>86.284999999999997</v>
      </c>
      <c r="S1249" s="16">
        <f t="shared" si="117"/>
        <v>118.90992258200001</v>
      </c>
      <c r="T1249" s="16">
        <f t="shared" si="119"/>
        <v>110763.83362607336</v>
      </c>
      <c r="U1249" s="41">
        <f t="shared" si="118"/>
        <v>8460.8488403361353</v>
      </c>
      <c r="V1249" s="18">
        <f t="shared" si="120"/>
        <v>119</v>
      </c>
      <c r="W1249" s="154">
        <f t="shared" si="121"/>
        <v>930.78851786616269</v>
      </c>
    </row>
    <row r="1250" spans="1:23" ht="16" customHeight="1">
      <c r="A1250" s="37"/>
      <c r="B1250" s="38" t="str">
        <f t="shared" si="116"/>
        <v>119-In</v>
      </c>
      <c r="C1250" s="39">
        <v>119</v>
      </c>
      <c r="D1250" s="40"/>
      <c r="E1250" s="39">
        <v>21</v>
      </c>
      <c r="F1250" s="39">
        <v>70</v>
      </c>
      <c r="G1250" s="39">
        <v>49</v>
      </c>
      <c r="H1250" s="39" t="s">
        <v>113</v>
      </c>
      <c r="I1250" s="40"/>
      <c r="J1250" s="18">
        <v>-87703.562000000005</v>
      </c>
      <c r="K1250" s="18">
        <v>7.7439999999999998</v>
      </c>
      <c r="L1250" s="18">
        <v>1009855.659</v>
      </c>
      <c r="M1250" s="18">
        <v>7.7460000000000004</v>
      </c>
      <c r="N1250" s="39" t="s">
        <v>28</v>
      </c>
      <c r="O1250" s="18">
        <v>2363.623</v>
      </c>
      <c r="P1250" s="18">
        <v>7.7279999999999998</v>
      </c>
      <c r="Q1250" s="18">
        <v>118905846.33400001</v>
      </c>
      <c r="R1250" s="18">
        <v>8.3130000000000006</v>
      </c>
      <c r="S1250" s="16">
        <f t="shared" si="117"/>
        <v>118.905846334</v>
      </c>
      <c r="T1250" s="16">
        <f t="shared" si="119"/>
        <v>110760.03662708886</v>
      </c>
      <c r="U1250" s="41">
        <f t="shared" si="118"/>
        <v>8486.1820084033607</v>
      </c>
      <c r="V1250" s="18">
        <f t="shared" si="120"/>
        <v>119</v>
      </c>
      <c r="W1250" s="154">
        <f t="shared" si="121"/>
        <v>930.75661031167112</v>
      </c>
    </row>
    <row r="1251" spans="1:23" ht="16" customHeight="1">
      <c r="A1251" s="37"/>
      <c r="B1251" s="38" t="str">
        <f t="shared" si="116"/>
        <v>119-Sn</v>
      </c>
      <c r="C1251" s="39">
        <v>119</v>
      </c>
      <c r="D1251" s="40"/>
      <c r="E1251" s="39">
        <v>19</v>
      </c>
      <c r="F1251" s="39">
        <v>69</v>
      </c>
      <c r="G1251" s="39">
        <v>50</v>
      </c>
      <c r="H1251" s="39" t="s">
        <v>114</v>
      </c>
      <c r="I1251" s="40"/>
      <c r="J1251" s="18">
        <v>-90067.184999999998</v>
      </c>
      <c r="K1251" s="18">
        <v>2.798</v>
      </c>
      <c r="L1251" s="18">
        <v>1011436.929</v>
      </c>
      <c r="M1251" s="18">
        <v>2.8029999999999999</v>
      </c>
      <c r="N1251" s="39" t="s">
        <v>28</v>
      </c>
      <c r="O1251" s="18">
        <v>-593.90200000000004</v>
      </c>
      <c r="P1251" s="18">
        <v>7.72</v>
      </c>
      <c r="Q1251" s="18">
        <v>118903308.88</v>
      </c>
      <c r="R1251" s="18">
        <v>3.004</v>
      </c>
      <c r="S1251" s="16">
        <f t="shared" si="117"/>
        <v>118.90330888</v>
      </c>
      <c r="T1251" s="16">
        <f t="shared" si="119"/>
        <v>110757.67300488992</v>
      </c>
      <c r="U1251" s="41">
        <f t="shared" si="118"/>
        <v>8499.4699915966394</v>
      </c>
      <c r="V1251" s="18">
        <f t="shared" si="120"/>
        <v>119</v>
      </c>
      <c r="W1251" s="154">
        <f t="shared" si="121"/>
        <v>930.73674794025146</v>
      </c>
    </row>
    <row r="1252" spans="1:23" ht="16" customHeight="1">
      <c r="A1252" s="37"/>
      <c r="B1252" s="38" t="str">
        <f t="shared" si="116"/>
        <v>119-Sb</v>
      </c>
      <c r="C1252" s="39">
        <v>119</v>
      </c>
      <c r="D1252" s="40"/>
      <c r="E1252" s="39">
        <v>17</v>
      </c>
      <c r="F1252" s="39">
        <v>68</v>
      </c>
      <c r="G1252" s="39">
        <v>51</v>
      </c>
      <c r="H1252" s="39" t="s">
        <v>115</v>
      </c>
      <c r="I1252" s="40"/>
      <c r="J1252" s="18">
        <v>-89473.282999999996</v>
      </c>
      <c r="K1252" s="18">
        <v>8.15</v>
      </c>
      <c r="L1252" s="18">
        <v>1010060.673</v>
      </c>
      <c r="M1252" s="18">
        <v>8.1509999999999998</v>
      </c>
      <c r="N1252" s="39" t="s">
        <v>28</v>
      </c>
      <c r="O1252" s="18">
        <v>-2293.011</v>
      </c>
      <c r="P1252" s="18">
        <v>2</v>
      </c>
      <c r="Q1252" s="18">
        <v>118903946.45999999</v>
      </c>
      <c r="R1252" s="18">
        <v>8.7490000000000006</v>
      </c>
      <c r="S1252" s="16">
        <f t="shared" si="117"/>
        <v>118.90394646</v>
      </c>
      <c r="T1252" s="16">
        <f t="shared" si="119"/>
        <v>110758.26690658886</v>
      </c>
      <c r="U1252" s="41">
        <f t="shared" si="118"/>
        <v>8487.9048151260504</v>
      </c>
      <c r="V1252" s="18">
        <f t="shared" si="120"/>
        <v>119</v>
      </c>
      <c r="W1252" s="154">
        <f t="shared" si="121"/>
        <v>930.74173871083076</v>
      </c>
    </row>
    <row r="1253" spans="1:23" ht="16" customHeight="1">
      <c r="A1253" s="37"/>
      <c r="B1253" s="38" t="str">
        <f t="shared" si="116"/>
        <v>119-Te</v>
      </c>
      <c r="C1253" s="39">
        <v>119</v>
      </c>
      <c r="D1253" s="40"/>
      <c r="E1253" s="39">
        <v>15</v>
      </c>
      <c r="F1253" s="39">
        <v>67</v>
      </c>
      <c r="G1253" s="39">
        <v>52</v>
      </c>
      <c r="H1253" s="39" t="s">
        <v>116</v>
      </c>
      <c r="I1253" s="40"/>
      <c r="J1253" s="18">
        <v>-87180.270999999993</v>
      </c>
      <c r="K1253" s="18">
        <v>8.39</v>
      </c>
      <c r="L1253" s="18">
        <v>1006985.308</v>
      </c>
      <c r="M1253" s="18">
        <v>8.3919999999999995</v>
      </c>
      <c r="N1253" s="39" t="s">
        <v>28</v>
      </c>
      <c r="O1253" s="18">
        <v>-3514.2719999999999</v>
      </c>
      <c r="P1253" s="18">
        <v>63.084000000000003</v>
      </c>
      <c r="Q1253" s="18">
        <v>118906408.11</v>
      </c>
      <c r="R1253" s="18">
        <v>9.0069999999999997</v>
      </c>
      <c r="S1253" s="16">
        <f t="shared" si="117"/>
        <v>118.90640811</v>
      </c>
      <c r="T1253" s="16">
        <f t="shared" si="119"/>
        <v>110760.55991784584</v>
      </c>
      <c r="U1253" s="41">
        <f t="shared" si="118"/>
        <v>8462.0614117647056</v>
      </c>
      <c r="V1253" s="18">
        <f t="shared" si="120"/>
        <v>119</v>
      </c>
      <c r="W1253" s="154">
        <f t="shared" si="121"/>
        <v>930.76100771299025</v>
      </c>
    </row>
    <row r="1254" spans="1:23" ht="16" customHeight="1">
      <c r="A1254" s="37"/>
      <c r="B1254" s="38" t="str">
        <f t="shared" si="116"/>
        <v>119-I</v>
      </c>
      <c r="C1254" s="39">
        <v>119</v>
      </c>
      <c r="D1254" s="40"/>
      <c r="E1254" s="39">
        <v>13</v>
      </c>
      <c r="F1254" s="39">
        <v>66</v>
      </c>
      <c r="G1254" s="39">
        <v>53</v>
      </c>
      <c r="H1254" s="39" t="s">
        <v>117</v>
      </c>
      <c r="I1254" s="40"/>
      <c r="J1254" s="18">
        <v>-83665.998999999996</v>
      </c>
      <c r="K1254" s="18">
        <v>63.421999999999997</v>
      </c>
      <c r="L1254" s="18">
        <v>1002688.683</v>
      </c>
      <c r="M1254" s="18">
        <v>63.423000000000002</v>
      </c>
      <c r="N1254" s="39" t="s">
        <v>28</v>
      </c>
      <c r="O1254" s="18">
        <v>-5005.3429999999998</v>
      </c>
      <c r="P1254" s="18">
        <v>111.28700000000001</v>
      </c>
      <c r="Q1254" s="18">
        <v>118910180.837</v>
      </c>
      <c r="R1254" s="18">
        <v>68.087000000000003</v>
      </c>
      <c r="S1254" s="16">
        <f t="shared" si="117"/>
        <v>118.910180837</v>
      </c>
      <c r="T1254" s="16">
        <f t="shared" si="119"/>
        <v>110764.07418895686</v>
      </c>
      <c r="U1254" s="41">
        <f t="shared" si="118"/>
        <v>8425.9553193277316</v>
      </c>
      <c r="V1254" s="18">
        <f t="shared" si="120"/>
        <v>119</v>
      </c>
      <c r="W1254" s="154">
        <f t="shared" si="121"/>
        <v>930.79053940299877</v>
      </c>
    </row>
    <row r="1255" spans="1:23" ht="16" customHeight="1">
      <c r="A1255" s="37"/>
      <c r="B1255" s="38" t="str">
        <f t="shared" si="116"/>
        <v>119-Xe</v>
      </c>
      <c r="C1255" s="39">
        <v>119</v>
      </c>
      <c r="D1255" s="40"/>
      <c r="E1255" s="39">
        <v>11</v>
      </c>
      <c r="F1255" s="39">
        <v>65</v>
      </c>
      <c r="G1255" s="39">
        <v>54</v>
      </c>
      <c r="H1255" s="39" t="s">
        <v>118</v>
      </c>
      <c r="I1255" s="40"/>
      <c r="J1255" s="18">
        <v>-78660.656000000003</v>
      </c>
      <c r="K1255" s="18">
        <v>123.42400000000001</v>
      </c>
      <c r="L1255" s="18">
        <v>996900.98600000003</v>
      </c>
      <c r="M1255" s="18">
        <v>123.42400000000001</v>
      </c>
      <c r="N1255" s="39" t="s">
        <v>28</v>
      </c>
      <c r="O1255" s="18">
        <v>-6349.607</v>
      </c>
      <c r="P1255" s="18">
        <v>123.93600000000001</v>
      </c>
      <c r="Q1255" s="18">
        <v>118915554.295</v>
      </c>
      <c r="R1255" s="18">
        <v>132.501</v>
      </c>
      <c r="S1255" s="16">
        <f t="shared" si="117"/>
        <v>118.91555429500001</v>
      </c>
      <c r="T1255" s="16">
        <f t="shared" si="119"/>
        <v>110769.07953077347</v>
      </c>
      <c r="U1255" s="41">
        <f t="shared" si="118"/>
        <v>8377.3192100840333</v>
      </c>
      <c r="V1255" s="18">
        <f t="shared" si="120"/>
        <v>119</v>
      </c>
      <c r="W1255" s="154">
        <f t="shared" si="121"/>
        <v>930.83260109893672</v>
      </c>
    </row>
    <row r="1256" spans="1:23" ht="16" customHeight="1">
      <c r="A1256" s="37"/>
      <c r="B1256" s="38" t="str">
        <f t="shared" si="116"/>
        <v>119-Cs</v>
      </c>
      <c r="C1256" s="39">
        <v>119</v>
      </c>
      <c r="D1256" s="40"/>
      <c r="E1256" s="39">
        <v>9</v>
      </c>
      <c r="F1256" s="39">
        <v>64</v>
      </c>
      <c r="G1256" s="39">
        <v>55</v>
      </c>
      <c r="H1256" s="39" t="s">
        <v>119</v>
      </c>
      <c r="I1256" s="40"/>
      <c r="J1256" s="18">
        <v>-72311.048999999999</v>
      </c>
      <c r="K1256" s="18">
        <v>14.099</v>
      </c>
      <c r="L1256" s="18">
        <v>989769.02599999995</v>
      </c>
      <c r="M1256" s="18">
        <v>14.1</v>
      </c>
      <c r="N1256" s="39" t="s">
        <v>28</v>
      </c>
      <c r="O1256" s="18">
        <v>-8086.3429999999998</v>
      </c>
      <c r="P1256" s="18">
        <v>1019.977</v>
      </c>
      <c r="Q1256" s="18">
        <v>118922370.87899999</v>
      </c>
      <c r="R1256" s="18">
        <v>15.135999999999999</v>
      </c>
      <c r="S1256" s="16">
        <f t="shared" si="117"/>
        <v>118.922370879</v>
      </c>
      <c r="T1256" s="16">
        <f t="shared" si="119"/>
        <v>110775.42913524447</v>
      </c>
      <c r="U1256" s="41">
        <f t="shared" si="118"/>
        <v>8317.3867731092432</v>
      </c>
      <c r="V1256" s="18">
        <f t="shared" si="120"/>
        <v>119</v>
      </c>
      <c r="W1256" s="154">
        <f t="shared" si="121"/>
        <v>930.8859591197014</v>
      </c>
    </row>
    <row r="1257" spans="1:23" ht="16" customHeight="1">
      <c r="A1257" s="37"/>
      <c r="B1257" s="38" t="str">
        <f t="shared" si="116"/>
        <v>119-Ba</v>
      </c>
      <c r="C1257" s="39">
        <v>119</v>
      </c>
      <c r="D1257" s="40"/>
      <c r="E1257" s="39">
        <v>7</v>
      </c>
      <c r="F1257" s="39">
        <v>63</v>
      </c>
      <c r="G1257" s="39">
        <v>56</v>
      </c>
      <c r="H1257" s="39" t="s">
        <v>121</v>
      </c>
      <c r="I1257" s="39" t="s">
        <v>97</v>
      </c>
      <c r="J1257" s="18">
        <v>-64224.707000000002</v>
      </c>
      <c r="K1257" s="18">
        <v>1019.8869999999999</v>
      </c>
      <c r="L1257" s="18">
        <v>980900.33</v>
      </c>
      <c r="M1257" s="18">
        <v>1019.8869999999999</v>
      </c>
      <c r="N1257" s="39" t="s">
        <v>28</v>
      </c>
      <c r="O1257" s="18">
        <v>-9257</v>
      </c>
      <c r="P1257" s="18">
        <v>1236</v>
      </c>
      <c r="Q1257" s="18">
        <v>118931051.927</v>
      </c>
      <c r="R1257" s="18">
        <v>1094.894</v>
      </c>
      <c r="S1257" s="16">
        <f t="shared" si="117"/>
        <v>118.931051927</v>
      </c>
      <c r="T1257" s="16">
        <f t="shared" si="119"/>
        <v>110783.51547602657</v>
      </c>
      <c r="U1257" s="41">
        <f t="shared" si="118"/>
        <v>8242.8599159663863</v>
      </c>
      <c r="V1257" s="18">
        <f t="shared" si="120"/>
        <v>119</v>
      </c>
      <c r="W1257" s="154">
        <f t="shared" si="121"/>
        <v>930.95391156324854</v>
      </c>
    </row>
    <row r="1258" spans="1:23" ht="16" customHeight="1">
      <c r="A1258" s="37"/>
      <c r="B1258" s="38" t="str">
        <f t="shared" si="116"/>
        <v>119-La</v>
      </c>
      <c r="C1258" s="39">
        <v>119</v>
      </c>
      <c r="D1258" s="40"/>
      <c r="E1258" s="39">
        <v>5</v>
      </c>
      <c r="F1258" s="39">
        <v>62</v>
      </c>
      <c r="G1258" s="39">
        <v>57</v>
      </c>
      <c r="H1258" s="39" t="s">
        <v>122</v>
      </c>
      <c r="I1258" s="39" t="s">
        <v>37</v>
      </c>
      <c r="J1258" s="18">
        <v>-54967</v>
      </c>
      <c r="K1258" s="18">
        <v>699</v>
      </c>
      <c r="L1258" s="18">
        <v>970861</v>
      </c>
      <c r="M1258" s="18">
        <v>699</v>
      </c>
      <c r="N1258" s="39" t="s">
        <v>28</v>
      </c>
      <c r="O1258" s="18">
        <v>-10964</v>
      </c>
      <c r="P1258" s="18">
        <v>1142</v>
      </c>
      <c r="Q1258" s="18">
        <v>118940990</v>
      </c>
      <c r="R1258" s="18">
        <v>750</v>
      </c>
      <c r="S1258" s="16">
        <f t="shared" si="117"/>
        <v>118.94099</v>
      </c>
      <c r="T1258" s="16">
        <f t="shared" si="119"/>
        <v>110792.77272756987</v>
      </c>
      <c r="U1258" s="41">
        <f t="shared" si="118"/>
        <v>8158.4957983193281</v>
      </c>
      <c r="V1258" s="18">
        <f t="shared" si="120"/>
        <v>119</v>
      </c>
      <c r="W1258" s="154">
        <f t="shared" si="121"/>
        <v>931.03170359302408</v>
      </c>
    </row>
    <row r="1259" spans="1:23" ht="16" customHeight="1">
      <c r="A1259" s="37"/>
      <c r="B1259" s="38" t="str">
        <f t="shared" si="116"/>
        <v>119-Ce</v>
      </c>
      <c r="C1259" s="39">
        <v>119</v>
      </c>
      <c r="D1259" s="40"/>
      <c r="E1259" s="39">
        <v>3</v>
      </c>
      <c r="F1259" s="39">
        <v>61</v>
      </c>
      <c r="G1259" s="39">
        <v>58</v>
      </c>
      <c r="H1259" s="39" t="s">
        <v>123</v>
      </c>
      <c r="I1259" s="39" t="s">
        <v>37</v>
      </c>
      <c r="J1259" s="18">
        <v>-44004</v>
      </c>
      <c r="K1259" s="18">
        <v>904</v>
      </c>
      <c r="L1259" s="18">
        <v>959115</v>
      </c>
      <c r="M1259" s="18">
        <v>904</v>
      </c>
      <c r="N1259" s="39" t="s">
        <v>28</v>
      </c>
      <c r="O1259" s="18" t="s">
        <v>30</v>
      </c>
      <c r="P1259" s="42"/>
      <c r="Q1259" s="18">
        <v>118952760</v>
      </c>
      <c r="R1259" s="18">
        <v>970</v>
      </c>
      <c r="S1259" s="16">
        <f t="shared" si="117"/>
        <v>118.95276</v>
      </c>
      <c r="T1259" s="16">
        <f t="shared" si="119"/>
        <v>110803.73640741652</v>
      </c>
      <c r="U1259" s="41">
        <f t="shared" si="118"/>
        <v>8059.7899159663866</v>
      </c>
      <c r="V1259" s="18">
        <f t="shared" si="120"/>
        <v>119</v>
      </c>
      <c r="W1259" s="154">
        <f t="shared" si="121"/>
        <v>931.12383535644142</v>
      </c>
    </row>
    <row r="1260" spans="1:23" ht="16" customHeight="1">
      <c r="A1260" s="37"/>
      <c r="B1260" s="38" t="str">
        <f t="shared" si="116"/>
        <v>120-Rh</v>
      </c>
      <c r="C1260" s="39">
        <v>120</v>
      </c>
      <c r="D1260" s="39">
        <v>0</v>
      </c>
      <c r="E1260" s="39">
        <v>30</v>
      </c>
      <c r="F1260" s="39">
        <v>75</v>
      </c>
      <c r="G1260" s="39">
        <v>45</v>
      </c>
      <c r="H1260" s="39" t="s">
        <v>109</v>
      </c>
      <c r="I1260" s="39" t="s">
        <v>37</v>
      </c>
      <c r="J1260" s="18">
        <v>-59821</v>
      </c>
      <c r="K1260" s="18">
        <v>801</v>
      </c>
      <c r="L1260" s="18">
        <v>993173</v>
      </c>
      <c r="M1260" s="18">
        <v>801</v>
      </c>
      <c r="N1260" s="39" t="s">
        <v>28</v>
      </c>
      <c r="O1260" s="18">
        <v>10945</v>
      </c>
      <c r="P1260" s="18">
        <v>896</v>
      </c>
      <c r="Q1260" s="18">
        <v>119935780</v>
      </c>
      <c r="R1260" s="18">
        <v>860</v>
      </c>
      <c r="S1260" s="16">
        <f t="shared" si="117"/>
        <v>119.93577999999999</v>
      </c>
      <c r="T1260" s="16">
        <f t="shared" si="119"/>
        <v>111719.41326067506</v>
      </c>
      <c r="U1260" s="41">
        <f t="shared" si="118"/>
        <v>8276.4416666666675</v>
      </c>
      <c r="V1260" s="18">
        <f t="shared" si="120"/>
        <v>120</v>
      </c>
      <c r="W1260" s="154">
        <f t="shared" si="121"/>
        <v>930.99511050562558</v>
      </c>
    </row>
    <row r="1261" spans="1:23" ht="16" customHeight="1">
      <c r="A1261" s="37"/>
      <c r="B1261" s="38" t="str">
        <f t="shared" si="116"/>
        <v>120-Pd</v>
      </c>
      <c r="C1261" s="39">
        <v>120</v>
      </c>
      <c r="D1261" s="40"/>
      <c r="E1261" s="39">
        <v>28</v>
      </c>
      <c r="F1261" s="39">
        <v>74</v>
      </c>
      <c r="G1261" s="39">
        <v>46</v>
      </c>
      <c r="H1261" s="39" t="s">
        <v>110</v>
      </c>
      <c r="I1261" s="39" t="s">
        <v>37</v>
      </c>
      <c r="J1261" s="18">
        <v>-70766</v>
      </c>
      <c r="K1261" s="18">
        <v>401</v>
      </c>
      <c r="L1261" s="18">
        <v>1003336</v>
      </c>
      <c r="M1261" s="18">
        <v>401</v>
      </c>
      <c r="N1261" s="39" t="s">
        <v>28</v>
      </c>
      <c r="O1261" s="18">
        <v>4882</v>
      </c>
      <c r="P1261" s="18">
        <v>407</v>
      </c>
      <c r="Q1261" s="18">
        <v>119924030</v>
      </c>
      <c r="R1261" s="18">
        <v>430</v>
      </c>
      <c r="S1261" s="16">
        <f t="shared" si="117"/>
        <v>119.92403</v>
      </c>
      <c r="T1261" s="16">
        <f t="shared" si="119"/>
        <v>111708.46821070072</v>
      </c>
      <c r="U1261" s="41">
        <f t="shared" si="118"/>
        <v>8361.1333333333332</v>
      </c>
      <c r="V1261" s="18">
        <f t="shared" si="120"/>
        <v>120</v>
      </c>
      <c r="W1261" s="154">
        <f t="shared" si="121"/>
        <v>930.90390175583934</v>
      </c>
    </row>
    <row r="1262" spans="1:23" ht="16" customHeight="1">
      <c r="A1262" s="37"/>
      <c r="B1262" s="38" t="str">
        <f t="shared" si="116"/>
        <v>120-Ag</v>
      </c>
      <c r="C1262" s="39">
        <v>120</v>
      </c>
      <c r="D1262" s="40"/>
      <c r="E1262" s="39">
        <v>26</v>
      </c>
      <c r="F1262" s="39">
        <v>73</v>
      </c>
      <c r="G1262" s="39">
        <v>47</v>
      </c>
      <c r="H1262" s="39" t="s">
        <v>111</v>
      </c>
      <c r="I1262" s="39" t="s">
        <v>40</v>
      </c>
      <c r="J1262" s="18">
        <v>-75647.911999999997</v>
      </c>
      <c r="K1262" s="18">
        <v>73.165000000000006</v>
      </c>
      <c r="L1262" s="18">
        <v>1007436.039</v>
      </c>
      <c r="M1262" s="18">
        <v>73.165000000000006</v>
      </c>
      <c r="N1262" s="39" t="s">
        <v>28</v>
      </c>
      <c r="O1262" s="18">
        <v>8325</v>
      </c>
      <c r="P1262" s="18">
        <v>70.710999999999999</v>
      </c>
      <c r="Q1262" s="18">
        <v>119918788.609</v>
      </c>
      <c r="R1262" s="18">
        <v>78.546000000000006</v>
      </c>
      <c r="S1262" s="16">
        <f t="shared" si="117"/>
        <v>119.918788609</v>
      </c>
      <c r="T1262" s="16">
        <f t="shared" si="119"/>
        <v>111703.58588845134</v>
      </c>
      <c r="U1262" s="41">
        <f t="shared" si="118"/>
        <v>8395.3003250000002</v>
      </c>
      <c r="V1262" s="18">
        <f t="shared" si="120"/>
        <v>120</v>
      </c>
      <c r="W1262" s="154">
        <f t="shared" si="121"/>
        <v>930.86321573709449</v>
      </c>
    </row>
    <row r="1263" spans="1:23" ht="16" customHeight="1">
      <c r="A1263" s="37"/>
      <c r="B1263" s="38" t="str">
        <f t="shared" si="116"/>
        <v>120-Cd</v>
      </c>
      <c r="C1263" s="39">
        <v>120</v>
      </c>
      <c r="D1263" s="40"/>
      <c r="E1263" s="39">
        <v>24</v>
      </c>
      <c r="F1263" s="39">
        <v>72</v>
      </c>
      <c r="G1263" s="39">
        <v>48</v>
      </c>
      <c r="H1263" s="39" t="s">
        <v>112</v>
      </c>
      <c r="I1263" s="39" t="s">
        <v>82</v>
      </c>
      <c r="J1263" s="18">
        <v>-83972.911999999997</v>
      </c>
      <c r="K1263" s="18">
        <v>18.792000000000002</v>
      </c>
      <c r="L1263" s="18">
        <v>1014978.686</v>
      </c>
      <c r="M1263" s="18">
        <v>18.792999999999999</v>
      </c>
      <c r="N1263" s="39" t="s">
        <v>28</v>
      </c>
      <c r="O1263" s="18">
        <v>1760.3810000000001</v>
      </c>
      <c r="P1263" s="18">
        <v>44.247</v>
      </c>
      <c r="Q1263" s="18">
        <v>119909851.352</v>
      </c>
      <c r="R1263" s="18">
        <v>20.175000000000001</v>
      </c>
      <c r="S1263" s="16">
        <f t="shared" si="117"/>
        <v>119.909851352</v>
      </c>
      <c r="T1263" s="16">
        <f t="shared" si="119"/>
        <v>111695.26089062168</v>
      </c>
      <c r="U1263" s="41">
        <f t="shared" si="118"/>
        <v>8458.1557166666662</v>
      </c>
      <c r="V1263" s="18">
        <f t="shared" si="120"/>
        <v>120</v>
      </c>
      <c r="W1263" s="154">
        <f t="shared" si="121"/>
        <v>930.79384075518067</v>
      </c>
    </row>
    <row r="1264" spans="1:23" ht="16" customHeight="1">
      <c r="A1264" s="37"/>
      <c r="B1264" s="38" t="str">
        <f t="shared" si="116"/>
        <v>120-In</v>
      </c>
      <c r="C1264" s="39">
        <v>120</v>
      </c>
      <c r="D1264" s="40"/>
      <c r="E1264" s="39">
        <v>22</v>
      </c>
      <c r="F1264" s="39">
        <v>71</v>
      </c>
      <c r="G1264" s="39">
        <v>49</v>
      </c>
      <c r="H1264" s="39" t="s">
        <v>113</v>
      </c>
      <c r="I1264" s="39" t="s">
        <v>40</v>
      </c>
      <c r="J1264" s="18">
        <v>-85733.293000000005</v>
      </c>
      <c r="K1264" s="18">
        <v>40.079000000000001</v>
      </c>
      <c r="L1264" s="18">
        <v>1015956.714</v>
      </c>
      <c r="M1264" s="18">
        <v>40.079000000000001</v>
      </c>
      <c r="N1264" s="39" t="s">
        <v>28</v>
      </c>
      <c r="O1264" s="18">
        <v>5370</v>
      </c>
      <c r="P1264" s="18">
        <v>40</v>
      </c>
      <c r="Q1264" s="18">
        <v>119907961.505</v>
      </c>
      <c r="R1264" s="18">
        <v>43.026000000000003</v>
      </c>
      <c r="S1264" s="16">
        <f t="shared" si="117"/>
        <v>119.90796150499999</v>
      </c>
      <c r="T1264" s="16">
        <f t="shared" si="119"/>
        <v>111693.50051020815</v>
      </c>
      <c r="U1264" s="41">
        <f t="shared" si="118"/>
        <v>8466.3059499999999</v>
      </c>
      <c r="V1264" s="18">
        <f t="shared" si="120"/>
        <v>120</v>
      </c>
      <c r="W1264" s="154">
        <f t="shared" si="121"/>
        <v>930.77917091840129</v>
      </c>
    </row>
    <row r="1265" spans="1:23" ht="16" customHeight="1">
      <c r="A1265" s="37"/>
      <c r="B1265" s="38" t="str">
        <f t="shared" si="116"/>
        <v>120-Sn</v>
      </c>
      <c r="C1265" s="39">
        <v>120</v>
      </c>
      <c r="D1265" s="40"/>
      <c r="E1265" s="39">
        <v>20</v>
      </c>
      <c r="F1265" s="39">
        <v>70</v>
      </c>
      <c r="G1265" s="39">
        <v>50</v>
      </c>
      <c r="H1265" s="39" t="s">
        <v>114</v>
      </c>
      <c r="I1265" s="40"/>
      <c r="J1265" s="18">
        <v>-91103.293000000005</v>
      </c>
      <c r="K1265" s="18">
        <v>2.5129999999999999</v>
      </c>
      <c r="L1265" s="18">
        <v>1020544.36</v>
      </c>
      <c r="M1265" s="18">
        <v>2.5190000000000001</v>
      </c>
      <c r="N1265" s="39" t="s">
        <v>28</v>
      </c>
      <c r="O1265" s="18">
        <v>-2680.6</v>
      </c>
      <c r="P1265" s="18">
        <v>7.14</v>
      </c>
      <c r="Q1265" s="18">
        <v>119902196.57099999</v>
      </c>
      <c r="R1265" s="18">
        <v>2.698</v>
      </c>
      <c r="S1265" s="16">
        <f t="shared" si="117"/>
        <v>119.90219657099999</v>
      </c>
      <c r="T1265" s="16">
        <f t="shared" si="119"/>
        <v>111688.13051099717</v>
      </c>
      <c r="U1265" s="41">
        <f t="shared" si="118"/>
        <v>8504.5363333333335</v>
      </c>
      <c r="V1265" s="18">
        <f t="shared" si="120"/>
        <v>120</v>
      </c>
      <c r="W1265" s="154">
        <f t="shared" si="121"/>
        <v>930.73442092497646</v>
      </c>
    </row>
    <row r="1266" spans="1:23" ht="16" customHeight="1">
      <c r="A1266" s="37"/>
      <c r="B1266" s="38" t="str">
        <f t="shared" si="116"/>
        <v>120-Sb</v>
      </c>
      <c r="C1266" s="39">
        <v>120</v>
      </c>
      <c r="D1266" s="40"/>
      <c r="E1266" s="39">
        <v>18</v>
      </c>
      <c r="F1266" s="39">
        <v>69</v>
      </c>
      <c r="G1266" s="39">
        <v>51</v>
      </c>
      <c r="H1266" s="39" t="s">
        <v>115</v>
      </c>
      <c r="I1266" s="39" t="s">
        <v>39</v>
      </c>
      <c r="J1266" s="18">
        <v>-88422.692999999999</v>
      </c>
      <c r="K1266" s="18">
        <v>7.569</v>
      </c>
      <c r="L1266" s="18">
        <v>1017081.406</v>
      </c>
      <c r="M1266" s="18">
        <v>7.5709999999999997</v>
      </c>
      <c r="N1266" s="39" t="s">
        <v>28</v>
      </c>
      <c r="O1266" s="18">
        <v>982.18899999999996</v>
      </c>
      <c r="P1266" s="18">
        <v>12.689</v>
      </c>
      <c r="Q1266" s="18">
        <v>119905074.315</v>
      </c>
      <c r="R1266" s="18">
        <v>8.1259999999999994</v>
      </c>
      <c r="S1266" s="16">
        <f t="shared" si="117"/>
        <v>119.90507431499999</v>
      </c>
      <c r="T1266" s="16">
        <f t="shared" si="119"/>
        <v>111690.81111115833</v>
      </c>
      <c r="U1266" s="41">
        <f t="shared" si="118"/>
        <v>8475.6783833333338</v>
      </c>
      <c r="V1266" s="18">
        <f t="shared" si="120"/>
        <v>120</v>
      </c>
      <c r="W1266" s="154">
        <f t="shared" si="121"/>
        <v>930.75675925965277</v>
      </c>
    </row>
    <row r="1267" spans="1:23" ht="16" customHeight="1">
      <c r="A1267" s="37"/>
      <c r="B1267" s="38" t="str">
        <f t="shared" si="116"/>
        <v>120-Te</v>
      </c>
      <c r="C1267" s="39">
        <v>120</v>
      </c>
      <c r="D1267" s="40"/>
      <c r="E1267" s="39">
        <v>16</v>
      </c>
      <c r="F1267" s="39">
        <v>68</v>
      </c>
      <c r="G1267" s="39">
        <v>52</v>
      </c>
      <c r="H1267" s="39" t="s">
        <v>116</v>
      </c>
      <c r="I1267" s="40"/>
      <c r="J1267" s="18">
        <v>-89404.881999999998</v>
      </c>
      <c r="K1267" s="18">
        <v>10.308</v>
      </c>
      <c r="L1267" s="18">
        <v>1017281.242</v>
      </c>
      <c r="M1267" s="18">
        <v>10.31</v>
      </c>
      <c r="N1267" s="39" t="s">
        <v>28</v>
      </c>
      <c r="O1267" s="18">
        <v>-5615</v>
      </c>
      <c r="P1267" s="18">
        <v>15</v>
      </c>
      <c r="Q1267" s="18">
        <v>119904019.891</v>
      </c>
      <c r="R1267" s="18">
        <v>11.066000000000001</v>
      </c>
      <c r="S1267" s="16">
        <f t="shared" si="117"/>
        <v>119.904019891</v>
      </c>
      <c r="T1267" s="16">
        <f t="shared" si="119"/>
        <v>111689.828921935</v>
      </c>
      <c r="U1267" s="41">
        <f t="shared" si="118"/>
        <v>8477.3436833333326</v>
      </c>
      <c r="V1267" s="18">
        <f t="shared" si="120"/>
        <v>120</v>
      </c>
      <c r="W1267" s="154">
        <f t="shared" si="121"/>
        <v>930.74857434945829</v>
      </c>
    </row>
    <row r="1268" spans="1:23" ht="16" customHeight="1">
      <c r="A1268" s="37"/>
      <c r="B1268" s="38" t="str">
        <f t="shared" si="116"/>
        <v>120-I</v>
      </c>
      <c r="C1268" s="39">
        <v>120</v>
      </c>
      <c r="D1268" s="40"/>
      <c r="E1268" s="39">
        <v>14</v>
      </c>
      <c r="F1268" s="39">
        <v>67</v>
      </c>
      <c r="G1268" s="39">
        <v>53</v>
      </c>
      <c r="H1268" s="39" t="s">
        <v>117</v>
      </c>
      <c r="I1268" s="39" t="s">
        <v>39</v>
      </c>
      <c r="J1268" s="18">
        <v>-83789.881999999998</v>
      </c>
      <c r="K1268" s="18">
        <v>18.201000000000001</v>
      </c>
      <c r="L1268" s="18">
        <v>1010883.889</v>
      </c>
      <c r="M1268" s="18">
        <v>18.201000000000001</v>
      </c>
      <c r="N1268" s="39" t="s">
        <v>28</v>
      </c>
      <c r="O1268" s="18">
        <v>-1960</v>
      </c>
      <c r="P1268" s="18">
        <v>40</v>
      </c>
      <c r="Q1268" s="18">
        <v>119910047.84299999</v>
      </c>
      <c r="R1268" s="18">
        <v>19.539000000000001</v>
      </c>
      <c r="S1268" s="16">
        <f t="shared" si="117"/>
        <v>119.910047843</v>
      </c>
      <c r="T1268" s="16">
        <f t="shared" si="119"/>
        <v>111695.44392073355</v>
      </c>
      <c r="U1268" s="41">
        <f t="shared" si="118"/>
        <v>8424.0324083333326</v>
      </c>
      <c r="V1268" s="18">
        <f t="shared" si="120"/>
        <v>120</v>
      </c>
      <c r="W1268" s="154">
        <f t="shared" si="121"/>
        <v>930.79536600611289</v>
      </c>
    </row>
    <row r="1269" spans="1:23" ht="16" customHeight="1">
      <c r="A1269" s="37"/>
      <c r="B1269" s="38" t="str">
        <f t="shared" si="116"/>
        <v>120-Xe</v>
      </c>
      <c r="C1269" s="39">
        <v>120</v>
      </c>
      <c r="D1269" s="40"/>
      <c r="E1269" s="39">
        <v>12</v>
      </c>
      <c r="F1269" s="39">
        <v>66</v>
      </c>
      <c r="G1269" s="39">
        <v>54</v>
      </c>
      <c r="H1269" s="39" t="s">
        <v>118</v>
      </c>
      <c r="I1269" s="39" t="s">
        <v>39</v>
      </c>
      <c r="J1269" s="18">
        <v>-81829.881999999998</v>
      </c>
      <c r="K1269" s="18">
        <v>43.945999999999998</v>
      </c>
      <c r="L1269" s="18">
        <v>1008141.535</v>
      </c>
      <c r="M1269" s="18">
        <v>43.945999999999998</v>
      </c>
      <c r="N1269" s="39" t="s">
        <v>28</v>
      </c>
      <c r="O1269" s="18">
        <v>-7942.13</v>
      </c>
      <c r="P1269" s="18">
        <v>45.04</v>
      </c>
      <c r="Q1269" s="18">
        <v>119912151.98999999</v>
      </c>
      <c r="R1269" s="18">
        <v>47.177999999999997</v>
      </c>
      <c r="S1269" s="16">
        <f t="shared" si="117"/>
        <v>119.91215199</v>
      </c>
      <c r="T1269" s="16">
        <f t="shared" si="119"/>
        <v>111697.40392022872</v>
      </c>
      <c r="U1269" s="41">
        <f t="shared" si="118"/>
        <v>8401.179458333334</v>
      </c>
      <c r="V1269" s="18">
        <f t="shared" si="120"/>
        <v>120</v>
      </c>
      <c r="W1269" s="154">
        <f t="shared" si="121"/>
        <v>930.81169933523938</v>
      </c>
    </row>
    <row r="1270" spans="1:23" ht="16" customHeight="1">
      <c r="A1270" s="37"/>
      <c r="B1270" s="38" t="str">
        <f t="shared" si="116"/>
        <v>120-Cs</v>
      </c>
      <c r="C1270" s="39">
        <v>120</v>
      </c>
      <c r="D1270" s="40"/>
      <c r="E1270" s="39">
        <v>10</v>
      </c>
      <c r="F1270" s="39">
        <v>65</v>
      </c>
      <c r="G1270" s="39">
        <v>55</v>
      </c>
      <c r="H1270" s="39" t="s">
        <v>119</v>
      </c>
      <c r="I1270" s="40"/>
      <c r="J1270" s="18">
        <v>-73887.751999999993</v>
      </c>
      <c r="K1270" s="18">
        <v>9.8699999999999992</v>
      </c>
      <c r="L1270" s="18">
        <v>999417.05200000003</v>
      </c>
      <c r="M1270" s="18">
        <v>9.8710000000000004</v>
      </c>
      <c r="N1270" s="39" t="s">
        <v>28</v>
      </c>
      <c r="O1270" s="18">
        <v>-5000</v>
      </c>
      <c r="P1270" s="18">
        <v>300</v>
      </c>
      <c r="Q1270" s="18">
        <v>119920678.219</v>
      </c>
      <c r="R1270" s="18">
        <v>10.596</v>
      </c>
      <c r="S1270" s="16">
        <f t="shared" si="117"/>
        <v>119.920678219</v>
      </c>
      <c r="T1270" s="16">
        <f t="shared" si="119"/>
        <v>111705.34604810088</v>
      </c>
      <c r="U1270" s="41">
        <f t="shared" si="118"/>
        <v>8328.4754333333331</v>
      </c>
      <c r="V1270" s="18">
        <f t="shared" si="120"/>
        <v>120</v>
      </c>
      <c r="W1270" s="154">
        <f t="shared" si="121"/>
        <v>930.87788373417402</v>
      </c>
    </row>
    <row r="1271" spans="1:23" ht="16" customHeight="1">
      <c r="A1271" s="37"/>
      <c r="B1271" s="38" t="str">
        <f t="shared" si="116"/>
        <v>120-Ba</v>
      </c>
      <c r="C1271" s="39">
        <v>120</v>
      </c>
      <c r="D1271" s="40"/>
      <c r="E1271" s="39">
        <v>8</v>
      </c>
      <c r="F1271" s="39">
        <v>64</v>
      </c>
      <c r="G1271" s="39">
        <v>56</v>
      </c>
      <c r="H1271" s="39" t="s">
        <v>121</v>
      </c>
      <c r="I1271" s="39" t="s">
        <v>39</v>
      </c>
      <c r="J1271" s="18">
        <v>-68887.751999999993</v>
      </c>
      <c r="K1271" s="18">
        <v>300.16199999999998</v>
      </c>
      <c r="L1271" s="18">
        <v>993634.69799999997</v>
      </c>
      <c r="M1271" s="18">
        <v>300.16199999999998</v>
      </c>
      <c r="N1271" s="39" t="s">
        <v>28</v>
      </c>
      <c r="O1271" s="18">
        <v>-11200</v>
      </c>
      <c r="P1271" s="18">
        <v>667</v>
      </c>
      <c r="Q1271" s="18">
        <v>119926045.941</v>
      </c>
      <c r="R1271" s="18">
        <v>322.238</v>
      </c>
      <c r="S1271" s="16">
        <f t="shared" si="117"/>
        <v>119.926045941</v>
      </c>
      <c r="T1271" s="16">
        <f t="shared" si="119"/>
        <v>111710.34604687011</v>
      </c>
      <c r="U1271" s="41">
        <f t="shared" si="118"/>
        <v>8280.2891500000005</v>
      </c>
      <c r="V1271" s="18">
        <f t="shared" si="120"/>
        <v>120</v>
      </c>
      <c r="W1271" s="154">
        <f t="shared" si="121"/>
        <v>930.91955039058428</v>
      </c>
    </row>
    <row r="1272" spans="1:23" ht="16" customHeight="1">
      <c r="A1272" s="37"/>
      <c r="B1272" s="38" t="str">
        <f t="shared" si="116"/>
        <v>120-La</v>
      </c>
      <c r="C1272" s="39">
        <v>120</v>
      </c>
      <c r="D1272" s="40"/>
      <c r="E1272" s="39">
        <v>6</v>
      </c>
      <c r="F1272" s="39">
        <v>63</v>
      </c>
      <c r="G1272" s="39">
        <v>57</v>
      </c>
      <c r="H1272" s="39" t="s">
        <v>122</v>
      </c>
      <c r="I1272" s="39" t="s">
        <v>37</v>
      </c>
      <c r="J1272" s="18">
        <v>-57687</v>
      </c>
      <c r="K1272" s="18">
        <v>596</v>
      </c>
      <c r="L1272" s="18">
        <v>981652</v>
      </c>
      <c r="M1272" s="18">
        <v>596</v>
      </c>
      <c r="N1272" s="39" t="s">
        <v>28</v>
      </c>
      <c r="O1272" s="18">
        <v>-7983</v>
      </c>
      <c r="P1272" s="18">
        <v>999</v>
      </c>
      <c r="Q1272" s="18">
        <v>119938070</v>
      </c>
      <c r="R1272" s="18">
        <v>640</v>
      </c>
      <c r="S1272" s="16">
        <f t="shared" si="117"/>
        <v>119.93807</v>
      </c>
      <c r="T1272" s="16">
        <f t="shared" si="119"/>
        <v>111721.54638105305</v>
      </c>
      <c r="U1272" s="41">
        <f t="shared" si="118"/>
        <v>8180.4333333333334</v>
      </c>
      <c r="V1272" s="18">
        <f t="shared" si="120"/>
        <v>120</v>
      </c>
      <c r="W1272" s="154">
        <f t="shared" si="121"/>
        <v>931.01288650877541</v>
      </c>
    </row>
    <row r="1273" spans="1:23" ht="16" customHeight="1">
      <c r="A1273" s="37"/>
      <c r="B1273" s="38" t="str">
        <f t="shared" si="116"/>
        <v>120-Ce</v>
      </c>
      <c r="C1273" s="39">
        <v>120</v>
      </c>
      <c r="D1273" s="40"/>
      <c r="E1273" s="39">
        <v>4</v>
      </c>
      <c r="F1273" s="39">
        <v>62</v>
      </c>
      <c r="G1273" s="39">
        <v>58</v>
      </c>
      <c r="H1273" s="39" t="s">
        <v>123</v>
      </c>
      <c r="I1273" s="39" t="s">
        <v>37</v>
      </c>
      <c r="J1273" s="18">
        <v>-49705</v>
      </c>
      <c r="K1273" s="18">
        <v>801</v>
      </c>
      <c r="L1273" s="18">
        <v>972887</v>
      </c>
      <c r="M1273" s="18">
        <v>801</v>
      </c>
      <c r="N1273" s="39" t="s">
        <v>28</v>
      </c>
      <c r="O1273" s="18" t="s">
        <v>30</v>
      </c>
      <c r="P1273" s="42"/>
      <c r="Q1273" s="18">
        <v>119946640</v>
      </c>
      <c r="R1273" s="18">
        <v>860</v>
      </c>
      <c r="S1273" s="16">
        <f t="shared" si="117"/>
        <v>119.94664</v>
      </c>
      <c r="T1273" s="16">
        <f t="shared" si="119"/>
        <v>111729.52928133222</v>
      </c>
      <c r="U1273" s="41">
        <f t="shared" si="118"/>
        <v>8107.3916666666664</v>
      </c>
      <c r="V1273" s="18">
        <f t="shared" si="120"/>
        <v>120</v>
      </c>
      <c r="W1273" s="154">
        <f t="shared" si="121"/>
        <v>931.07941067776846</v>
      </c>
    </row>
    <row r="1274" spans="1:23" ht="16" customHeight="1">
      <c r="A1274" s="37"/>
      <c r="B1274" s="38" t="str">
        <f t="shared" si="116"/>
        <v>121-Rh</v>
      </c>
      <c r="C1274" s="39">
        <v>121</v>
      </c>
      <c r="D1274" s="39">
        <v>0</v>
      </c>
      <c r="E1274" s="39">
        <v>31</v>
      </c>
      <c r="F1274" s="39">
        <v>76</v>
      </c>
      <c r="G1274" s="39">
        <v>45</v>
      </c>
      <c r="H1274" s="39" t="s">
        <v>109</v>
      </c>
      <c r="I1274" s="39" t="s">
        <v>37</v>
      </c>
      <c r="J1274" s="18">
        <v>-57678</v>
      </c>
      <c r="K1274" s="18">
        <v>904</v>
      </c>
      <c r="L1274" s="18">
        <v>999102</v>
      </c>
      <c r="M1274" s="18">
        <v>904</v>
      </c>
      <c r="N1274" s="39" t="s">
        <v>28</v>
      </c>
      <c r="O1274" s="18">
        <v>9222</v>
      </c>
      <c r="P1274" s="18">
        <v>1034</v>
      </c>
      <c r="Q1274" s="18">
        <v>120938080</v>
      </c>
      <c r="R1274" s="18">
        <v>970</v>
      </c>
      <c r="S1274" s="16">
        <f t="shared" si="117"/>
        <v>120.93808</v>
      </c>
      <c r="T1274" s="16">
        <f t="shared" si="119"/>
        <v>112653.0493108277</v>
      </c>
      <c r="U1274" s="41">
        <f t="shared" si="118"/>
        <v>8257.0413223140495</v>
      </c>
      <c r="V1274" s="18">
        <f t="shared" si="120"/>
        <v>121</v>
      </c>
      <c r="W1274" s="154">
        <f t="shared" si="121"/>
        <v>931.0169364531215</v>
      </c>
    </row>
    <row r="1275" spans="1:23" ht="16" customHeight="1">
      <c r="A1275" s="37"/>
      <c r="B1275" s="38" t="str">
        <f t="shared" si="116"/>
        <v>121-Pd</v>
      </c>
      <c r="C1275" s="39">
        <v>121</v>
      </c>
      <c r="D1275" s="40"/>
      <c r="E1275" s="39">
        <v>29</v>
      </c>
      <c r="F1275" s="39">
        <v>75</v>
      </c>
      <c r="G1275" s="39">
        <v>46</v>
      </c>
      <c r="H1275" s="39" t="s">
        <v>110</v>
      </c>
      <c r="I1275" s="39" t="s">
        <v>37</v>
      </c>
      <c r="J1275" s="18">
        <v>-66900</v>
      </c>
      <c r="K1275" s="18">
        <v>503</v>
      </c>
      <c r="L1275" s="18">
        <v>1007542</v>
      </c>
      <c r="M1275" s="18">
        <v>503</v>
      </c>
      <c r="N1275" s="39" t="s">
        <v>28</v>
      </c>
      <c r="O1275" s="18">
        <v>7758</v>
      </c>
      <c r="P1275" s="18">
        <v>524</v>
      </c>
      <c r="Q1275" s="18">
        <v>120928180</v>
      </c>
      <c r="R1275" s="18">
        <v>540</v>
      </c>
      <c r="S1275" s="16">
        <f t="shared" si="117"/>
        <v>120.92818</v>
      </c>
      <c r="T1275" s="16">
        <f t="shared" si="119"/>
        <v>112643.8275240408</v>
      </c>
      <c r="U1275" s="41">
        <f t="shared" si="118"/>
        <v>8326.7933884297527</v>
      </c>
      <c r="V1275" s="18">
        <f t="shared" si="120"/>
        <v>121</v>
      </c>
      <c r="W1275" s="154">
        <f t="shared" si="121"/>
        <v>930.94072333918018</v>
      </c>
    </row>
    <row r="1276" spans="1:23" ht="16" customHeight="1">
      <c r="A1276" s="37"/>
      <c r="B1276" s="38" t="str">
        <f t="shared" si="116"/>
        <v>121-Ag</v>
      </c>
      <c r="C1276" s="39">
        <v>121</v>
      </c>
      <c r="D1276" s="40"/>
      <c r="E1276" s="39">
        <v>27</v>
      </c>
      <c r="F1276" s="39">
        <v>74</v>
      </c>
      <c r="G1276" s="39">
        <v>47</v>
      </c>
      <c r="H1276" s="39" t="s">
        <v>111</v>
      </c>
      <c r="I1276" s="39" t="s">
        <v>40</v>
      </c>
      <c r="J1276" s="18">
        <v>-74658.232999999993</v>
      </c>
      <c r="K1276" s="18">
        <v>146.81</v>
      </c>
      <c r="L1276" s="18">
        <v>1014517.683</v>
      </c>
      <c r="M1276" s="18">
        <v>146.81</v>
      </c>
      <c r="N1276" s="39" t="s">
        <v>28</v>
      </c>
      <c r="O1276" s="18">
        <v>6400</v>
      </c>
      <c r="P1276" s="18">
        <v>120</v>
      </c>
      <c r="Q1276" s="18">
        <v>120919851.074</v>
      </c>
      <c r="R1276" s="18">
        <v>157.607</v>
      </c>
      <c r="S1276" s="16">
        <f t="shared" si="117"/>
        <v>120.91985107400001</v>
      </c>
      <c r="T1276" s="16">
        <f t="shared" si="119"/>
        <v>112636.06918265334</v>
      </c>
      <c r="U1276" s="41">
        <f t="shared" si="118"/>
        <v>8384.4436611570236</v>
      </c>
      <c r="V1276" s="18">
        <f t="shared" si="120"/>
        <v>121</v>
      </c>
      <c r="W1276" s="154">
        <f t="shared" si="121"/>
        <v>930.87660481531691</v>
      </c>
    </row>
    <row r="1277" spans="1:23" ht="16" customHeight="1">
      <c r="A1277" s="37"/>
      <c r="B1277" s="38" t="str">
        <f t="shared" si="116"/>
        <v>121-Cd</v>
      </c>
      <c r="C1277" s="39">
        <v>121</v>
      </c>
      <c r="D1277" s="40"/>
      <c r="E1277" s="39">
        <v>25</v>
      </c>
      <c r="F1277" s="39">
        <v>73</v>
      </c>
      <c r="G1277" s="39">
        <v>48</v>
      </c>
      <c r="H1277" s="39" t="s">
        <v>112</v>
      </c>
      <c r="I1277" s="39" t="s">
        <v>40</v>
      </c>
      <c r="J1277" s="18">
        <v>-81058.232999999993</v>
      </c>
      <c r="K1277" s="18">
        <v>84.575999999999993</v>
      </c>
      <c r="L1277" s="18">
        <v>1020135.329</v>
      </c>
      <c r="M1277" s="18">
        <v>84.575999999999993</v>
      </c>
      <c r="N1277" s="39" t="s">
        <v>28</v>
      </c>
      <c r="O1277" s="18">
        <v>4780</v>
      </c>
      <c r="P1277" s="18">
        <v>80</v>
      </c>
      <c r="Q1277" s="18">
        <v>120912980.39</v>
      </c>
      <c r="R1277" s="18">
        <v>90.796000000000006</v>
      </c>
      <c r="S1277" s="16">
        <f t="shared" si="117"/>
        <v>120.91298039</v>
      </c>
      <c r="T1277" s="16">
        <f t="shared" si="119"/>
        <v>112629.66918437777</v>
      </c>
      <c r="U1277" s="41">
        <f t="shared" si="118"/>
        <v>8430.8704876033062</v>
      </c>
      <c r="V1277" s="18">
        <f t="shared" si="120"/>
        <v>121</v>
      </c>
      <c r="W1277" s="154">
        <f t="shared" si="121"/>
        <v>930.82371226758482</v>
      </c>
    </row>
    <row r="1278" spans="1:23" ht="16" customHeight="1">
      <c r="A1278" s="37"/>
      <c r="B1278" s="38" t="str">
        <f t="shared" si="116"/>
        <v>121-In</v>
      </c>
      <c r="C1278" s="39">
        <v>121</v>
      </c>
      <c r="D1278" s="40"/>
      <c r="E1278" s="39">
        <v>23</v>
      </c>
      <c r="F1278" s="39">
        <v>72</v>
      </c>
      <c r="G1278" s="39">
        <v>49</v>
      </c>
      <c r="H1278" s="39" t="s">
        <v>113</v>
      </c>
      <c r="I1278" s="39" t="s">
        <v>74</v>
      </c>
      <c r="J1278" s="18">
        <v>-85838.232999999993</v>
      </c>
      <c r="K1278" s="18">
        <v>27.442</v>
      </c>
      <c r="L1278" s="18">
        <v>1024132.976</v>
      </c>
      <c r="M1278" s="18">
        <v>27.443000000000001</v>
      </c>
      <c r="N1278" s="39" t="s">
        <v>28</v>
      </c>
      <c r="O1278" s="18">
        <v>3364.538</v>
      </c>
      <c r="P1278" s="18">
        <v>27.42</v>
      </c>
      <c r="Q1278" s="18">
        <v>120907848.847</v>
      </c>
      <c r="R1278" s="18">
        <v>29.46</v>
      </c>
      <c r="S1278" s="16">
        <f t="shared" si="117"/>
        <v>120.907848847</v>
      </c>
      <c r="T1278" s="16">
        <f t="shared" si="119"/>
        <v>112624.88918483899</v>
      </c>
      <c r="U1278" s="41">
        <f t="shared" si="118"/>
        <v>8463.9088925619835</v>
      </c>
      <c r="V1278" s="18">
        <f t="shared" si="120"/>
        <v>121</v>
      </c>
      <c r="W1278" s="154">
        <f t="shared" si="121"/>
        <v>930.78420813916523</v>
      </c>
    </row>
    <row r="1279" spans="1:23" ht="16" customHeight="1">
      <c r="A1279" s="37"/>
      <c r="B1279" s="38" t="str">
        <f t="shared" si="116"/>
        <v>121-Sn</v>
      </c>
      <c r="C1279" s="39">
        <v>121</v>
      </c>
      <c r="D1279" s="40"/>
      <c r="E1279" s="39">
        <v>21</v>
      </c>
      <c r="F1279" s="39">
        <v>71</v>
      </c>
      <c r="G1279" s="39">
        <v>50</v>
      </c>
      <c r="H1279" s="39" t="s">
        <v>114</v>
      </c>
      <c r="I1279" s="40"/>
      <c r="J1279" s="18">
        <v>-89202.77</v>
      </c>
      <c r="K1279" s="18">
        <v>2.4870000000000001</v>
      </c>
      <c r="L1279" s="18">
        <v>1026715.16</v>
      </c>
      <c r="M1279" s="18">
        <v>2.4929999999999999</v>
      </c>
      <c r="N1279" s="39" t="s">
        <v>28</v>
      </c>
      <c r="O1279" s="18">
        <v>390.13099999999997</v>
      </c>
      <c r="P1279" s="18">
        <v>2.081</v>
      </c>
      <c r="Q1279" s="18">
        <v>120904236.867</v>
      </c>
      <c r="R1279" s="18">
        <v>2.67</v>
      </c>
      <c r="S1279" s="16">
        <f t="shared" si="117"/>
        <v>120.90423686699999</v>
      </c>
      <c r="T1279" s="16">
        <f t="shared" si="119"/>
        <v>112621.52464853207</v>
      </c>
      <c r="U1279" s="41">
        <f t="shared" si="118"/>
        <v>8485.2492561983472</v>
      </c>
      <c r="V1279" s="18">
        <f t="shared" si="120"/>
        <v>121</v>
      </c>
      <c r="W1279" s="154">
        <f t="shared" si="121"/>
        <v>930.75640205398406</v>
      </c>
    </row>
    <row r="1280" spans="1:23" ht="16" customHeight="1">
      <c r="A1280" s="37"/>
      <c r="B1280" s="38" t="str">
        <f t="shared" si="116"/>
        <v>121-Sb</v>
      </c>
      <c r="C1280" s="39">
        <v>121</v>
      </c>
      <c r="D1280" s="40"/>
      <c r="E1280" s="39">
        <v>19</v>
      </c>
      <c r="F1280" s="39">
        <v>70</v>
      </c>
      <c r="G1280" s="39">
        <v>51</v>
      </c>
      <c r="H1280" s="39" t="s">
        <v>115</v>
      </c>
      <c r="I1280" s="40"/>
      <c r="J1280" s="18">
        <v>-89592.900999999998</v>
      </c>
      <c r="K1280" s="18">
        <v>2.266</v>
      </c>
      <c r="L1280" s="18">
        <v>1026322.937</v>
      </c>
      <c r="M1280" s="18">
        <v>2.2719999999999998</v>
      </c>
      <c r="N1280" s="39" t="s">
        <v>28</v>
      </c>
      <c r="O1280" s="18">
        <v>-1035.6079999999999</v>
      </c>
      <c r="P1280" s="18">
        <v>25.155000000000001</v>
      </c>
      <c r="Q1280" s="18">
        <v>120903818.044</v>
      </c>
      <c r="R1280" s="18">
        <v>2.4319999999999999</v>
      </c>
      <c r="S1280" s="16">
        <f t="shared" si="117"/>
        <v>120.903818044</v>
      </c>
      <c r="T1280" s="16">
        <f t="shared" si="119"/>
        <v>112621.13451758183</v>
      </c>
      <c r="U1280" s="41">
        <f t="shared" si="118"/>
        <v>8482.0077438016524</v>
      </c>
      <c r="V1280" s="18">
        <f t="shared" si="120"/>
        <v>121</v>
      </c>
      <c r="W1280" s="154">
        <f t="shared" si="121"/>
        <v>930.75317783125479</v>
      </c>
    </row>
    <row r="1281" spans="1:23" ht="16" customHeight="1">
      <c r="A1281" s="37"/>
      <c r="B1281" s="38" t="str">
        <f t="shared" si="116"/>
        <v>121-Te</v>
      </c>
      <c r="C1281" s="39">
        <v>121</v>
      </c>
      <c r="D1281" s="40"/>
      <c r="E1281" s="39">
        <v>17</v>
      </c>
      <c r="F1281" s="39">
        <v>69</v>
      </c>
      <c r="G1281" s="39">
        <v>52</v>
      </c>
      <c r="H1281" s="39" t="s">
        <v>116</v>
      </c>
      <c r="I1281" s="40"/>
      <c r="J1281" s="18">
        <v>-88557.293999999994</v>
      </c>
      <c r="K1281" s="18">
        <v>25.216000000000001</v>
      </c>
      <c r="L1281" s="18">
        <v>1024504.976</v>
      </c>
      <c r="M1281" s="18">
        <v>25.216000000000001</v>
      </c>
      <c r="N1281" s="39" t="s">
        <v>28</v>
      </c>
      <c r="O1281" s="18">
        <v>-2269.35</v>
      </c>
      <c r="P1281" s="18">
        <v>26.085999999999999</v>
      </c>
      <c r="Q1281" s="18">
        <v>120904929.815</v>
      </c>
      <c r="R1281" s="18">
        <v>27.07</v>
      </c>
      <c r="S1281" s="16">
        <f t="shared" si="117"/>
        <v>120.904929815</v>
      </c>
      <c r="T1281" s="16">
        <f t="shared" si="119"/>
        <v>112622.17012516949</v>
      </c>
      <c r="U1281" s="41">
        <f t="shared" si="118"/>
        <v>8466.9832727272733</v>
      </c>
      <c r="V1281" s="18">
        <f t="shared" si="120"/>
        <v>121</v>
      </c>
      <c r="W1281" s="154">
        <f t="shared" si="121"/>
        <v>930.76173657164873</v>
      </c>
    </row>
    <row r="1282" spans="1:23" ht="16" customHeight="1">
      <c r="A1282" s="37"/>
      <c r="B1282" s="38" t="str">
        <f t="shared" si="116"/>
        <v>121-I</v>
      </c>
      <c r="C1282" s="39">
        <v>121</v>
      </c>
      <c r="D1282" s="40"/>
      <c r="E1282" s="39">
        <v>15</v>
      </c>
      <c r="F1282" s="39">
        <v>68</v>
      </c>
      <c r="G1282" s="39">
        <v>53</v>
      </c>
      <c r="H1282" s="39" t="s">
        <v>117</v>
      </c>
      <c r="I1282" s="40"/>
      <c r="J1282" s="18">
        <v>-86287.942999999999</v>
      </c>
      <c r="K1282" s="18">
        <v>11.141</v>
      </c>
      <c r="L1282" s="18">
        <v>1021453.273</v>
      </c>
      <c r="M1282" s="18">
        <v>11.141999999999999</v>
      </c>
      <c r="N1282" s="39" t="s">
        <v>28</v>
      </c>
      <c r="O1282" s="18">
        <v>-3745.01</v>
      </c>
      <c r="P1282" s="18">
        <v>26.9</v>
      </c>
      <c r="Q1282" s="18">
        <v>120907366.06299999</v>
      </c>
      <c r="R1282" s="18">
        <v>11.96</v>
      </c>
      <c r="S1282" s="16">
        <f t="shared" si="117"/>
        <v>120.907366063</v>
      </c>
      <c r="T1282" s="16">
        <f t="shared" si="119"/>
        <v>112624.43947462564</v>
      </c>
      <c r="U1282" s="41">
        <f t="shared" si="118"/>
        <v>8441.7625867768602</v>
      </c>
      <c r="V1282" s="18">
        <f t="shared" si="120"/>
        <v>121</v>
      </c>
      <c r="W1282" s="154">
        <f t="shared" si="121"/>
        <v>930.78049152583174</v>
      </c>
    </row>
    <row r="1283" spans="1:23" ht="16" customHeight="1">
      <c r="A1283" s="37"/>
      <c r="B1283" s="38" t="str">
        <f t="shared" si="116"/>
        <v>121-Xe</v>
      </c>
      <c r="C1283" s="39">
        <v>121</v>
      </c>
      <c r="D1283" s="40"/>
      <c r="E1283" s="39">
        <v>13</v>
      </c>
      <c r="F1283" s="39">
        <v>67</v>
      </c>
      <c r="G1283" s="39">
        <v>54</v>
      </c>
      <c r="H1283" s="39" t="s">
        <v>118</v>
      </c>
      <c r="I1283" s="39" t="s">
        <v>40</v>
      </c>
      <c r="J1283" s="18">
        <v>-82542.933999999994</v>
      </c>
      <c r="K1283" s="18">
        <v>24.486999999999998</v>
      </c>
      <c r="L1283" s="18">
        <v>1016925.91</v>
      </c>
      <c r="M1283" s="18">
        <v>24.486999999999998</v>
      </c>
      <c r="N1283" s="39" t="s">
        <v>28</v>
      </c>
      <c r="O1283" s="18">
        <v>-5400</v>
      </c>
      <c r="P1283" s="18">
        <v>20</v>
      </c>
      <c r="Q1283" s="18">
        <v>120911386.49699999</v>
      </c>
      <c r="R1283" s="18">
        <v>26.288</v>
      </c>
      <c r="S1283" s="16">
        <f t="shared" si="117"/>
        <v>120.911386497</v>
      </c>
      <c r="T1283" s="16">
        <f t="shared" si="119"/>
        <v>112628.18448322552</v>
      </c>
      <c r="U1283" s="41">
        <f t="shared" si="118"/>
        <v>8404.3463636363631</v>
      </c>
      <c r="V1283" s="18">
        <f t="shared" si="120"/>
        <v>121</v>
      </c>
      <c r="W1283" s="154">
        <f t="shared" si="121"/>
        <v>930.81144201012819</v>
      </c>
    </row>
    <row r="1284" spans="1:23" ht="16" customHeight="1">
      <c r="A1284" s="37"/>
      <c r="B1284" s="38" t="str">
        <f t="shared" si="116"/>
        <v>121-Cs</v>
      </c>
      <c r="C1284" s="39">
        <v>121</v>
      </c>
      <c r="D1284" s="40"/>
      <c r="E1284" s="39">
        <v>11</v>
      </c>
      <c r="F1284" s="39">
        <v>66</v>
      </c>
      <c r="G1284" s="39">
        <v>55</v>
      </c>
      <c r="H1284" s="39" t="s">
        <v>119</v>
      </c>
      <c r="I1284" s="39" t="s">
        <v>49</v>
      </c>
      <c r="J1284" s="18">
        <v>-77142.933999999994</v>
      </c>
      <c r="K1284" s="18">
        <v>14.128</v>
      </c>
      <c r="L1284" s="18">
        <v>1010743.556</v>
      </c>
      <c r="M1284" s="18">
        <v>14.129</v>
      </c>
      <c r="N1284" s="39" t="s">
        <v>28</v>
      </c>
      <c r="O1284" s="18">
        <v>-6802.0209999999997</v>
      </c>
      <c r="P1284" s="18">
        <v>303.53100000000001</v>
      </c>
      <c r="Q1284" s="18">
        <v>120917183.63699999</v>
      </c>
      <c r="R1284" s="18">
        <v>15.167</v>
      </c>
      <c r="S1284" s="16">
        <f t="shared" si="117"/>
        <v>120.91718363699999</v>
      </c>
      <c r="T1284" s="16">
        <f t="shared" si="119"/>
        <v>112633.58448211984</v>
      </c>
      <c r="U1284" s="41">
        <f t="shared" si="118"/>
        <v>8353.2525289256191</v>
      </c>
      <c r="V1284" s="18">
        <f t="shared" si="120"/>
        <v>121</v>
      </c>
      <c r="W1284" s="154">
        <f t="shared" si="121"/>
        <v>930.85607010016395</v>
      </c>
    </row>
    <row r="1285" spans="1:23" ht="16" customHeight="1">
      <c r="A1285" s="37"/>
      <c r="B1285" s="38" t="str">
        <f t="shared" si="116"/>
        <v>121-Ba</v>
      </c>
      <c r="C1285" s="39">
        <v>121</v>
      </c>
      <c r="D1285" s="40"/>
      <c r="E1285" s="39">
        <v>9</v>
      </c>
      <c r="F1285" s="39">
        <v>65</v>
      </c>
      <c r="G1285" s="39">
        <v>56</v>
      </c>
      <c r="H1285" s="39" t="s">
        <v>121</v>
      </c>
      <c r="I1285" s="39" t="s">
        <v>97</v>
      </c>
      <c r="J1285" s="18">
        <v>-70340.913</v>
      </c>
      <c r="K1285" s="18">
        <v>303.202</v>
      </c>
      <c r="L1285" s="18">
        <v>1003159.182</v>
      </c>
      <c r="M1285" s="18">
        <v>303.202</v>
      </c>
      <c r="N1285" s="39" t="s">
        <v>28</v>
      </c>
      <c r="O1285" s="18">
        <v>-7940</v>
      </c>
      <c r="P1285" s="18">
        <v>587</v>
      </c>
      <c r="Q1285" s="18">
        <v>120924485.90800001</v>
      </c>
      <c r="R1285" s="18">
        <v>325.5</v>
      </c>
      <c r="S1285" s="16">
        <f t="shared" si="117"/>
        <v>120.92448590800001</v>
      </c>
      <c r="T1285" s="16">
        <f t="shared" si="119"/>
        <v>112640.38650093018</v>
      </c>
      <c r="U1285" s="41">
        <f t="shared" si="118"/>
        <v>8290.5717520661165</v>
      </c>
      <c r="V1285" s="18">
        <f t="shared" si="120"/>
        <v>121</v>
      </c>
      <c r="W1285" s="154">
        <f t="shared" si="121"/>
        <v>930.91228513165436</v>
      </c>
    </row>
    <row r="1286" spans="1:23" ht="16" customHeight="1">
      <c r="A1286" s="37"/>
      <c r="B1286" s="38" t="str">
        <f t="shared" si="116"/>
        <v>121-La</v>
      </c>
      <c r="C1286" s="39">
        <v>121</v>
      </c>
      <c r="D1286" s="40"/>
      <c r="E1286" s="39">
        <v>7</v>
      </c>
      <c r="F1286" s="39">
        <v>64</v>
      </c>
      <c r="G1286" s="39">
        <v>57</v>
      </c>
      <c r="H1286" s="39" t="s">
        <v>122</v>
      </c>
      <c r="I1286" s="39" t="s">
        <v>37</v>
      </c>
      <c r="J1286" s="18">
        <v>-62401</v>
      </c>
      <c r="K1286" s="18">
        <v>503</v>
      </c>
      <c r="L1286" s="18">
        <v>994437</v>
      </c>
      <c r="M1286" s="18">
        <v>503</v>
      </c>
      <c r="N1286" s="39" t="s">
        <v>28</v>
      </c>
      <c r="O1286" s="18">
        <v>-9930</v>
      </c>
      <c r="P1286" s="18">
        <v>861</v>
      </c>
      <c r="Q1286" s="18">
        <v>120933010</v>
      </c>
      <c r="R1286" s="18">
        <v>540</v>
      </c>
      <c r="S1286" s="16">
        <f t="shared" si="117"/>
        <v>120.93301</v>
      </c>
      <c r="T1286" s="16">
        <f t="shared" si="119"/>
        <v>112648.32663820047</v>
      </c>
      <c r="U1286" s="41">
        <f t="shared" si="118"/>
        <v>8218.4876033057844</v>
      </c>
      <c r="V1286" s="18">
        <f t="shared" si="120"/>
        <v>121</v>
      </c>
      <c r="W1286" s="154">
        <f t="shared" si="121"/>
        <v>930.9779061008303</v>
      </c>
    </row>
    <row r="1287" spans="1:23" ht="16" customHeight="1">
      <c r="A1287" s="37"/>
      <c r="B1287" s="38" t="str">
        <f t="shared" si="116"/>
        <v>121-Ce</v>
      </c>
      <c r="C1287" s="39">
        <v>121</v>
      </c>
      <c r="D1287" s="40"/>
      <c r="E1287" s="39">
        <v>5</v>
      </c>
      <c r="F1287" s="39">
        <v>63</v>
      </c>
      <c r="G1287" s="39">
        <v>58</v>
      </c>
      <c r="H1287" s="39" t="s">
        <v>123</v>
      </c>
      <c r="I1287" s="39" t="s">
        <v>37</v>
      </c>
      <c r="J1287" s="18">
        <v>-52471</v>
      </c>
      <c r="K1287" s="18">
        <v>699</v>
      </c>
      <c r="L1287" s="18">
        <v>983725</v>
      </c>
      <c r="M1287" s="18">
        <v>699</v>
      </c>
      <c r="N1287" s="39" t="s">
        <v>28</v>
      </c>
      <c r="O1287" s="18">
        <v>-10893</v>
      </c>
      <c r="P1287" s="18">
        <v>1064</v>
      </c>
      <c r="Q1287" s="18">
        <v>120943670</v>
      </c>
      <c r="R1287" s="18">
        <v>750</v>
      </c>
      <c r="S1287" s="16">
        <f t="shared" si="117"/>
        <v>120.94367</v>
      </c>
      <c r="T1287" s="16">
        <f t="shared" si="119"/>
        <v>112658.25636013465</v>
      </c>
      <c r="U1287" s="41">
        <f t="shared" si="118"/>
        <v>8129.9586776859505</v>
      </c>
      <c r="V1287" s="18">
        <f t="shared" si="120"/>
        <v>121</v>
      </c>
      <c r="W1287" s="154">
        <f t="shared" si="121"/>
        <v>931.05996991846814</v>
      </c>
    </row>
    <row r="1288" spans="1:23" ht="16" customHeight="1">
      <c r="A1288" s="37"/>
      <c r="B1288" s="38" t="str">
        <f t="shared" si="116"/>
        <v>121-Pr</v>
      </c>
      <c r="C1288" s="39">
        <v>121</v>
      </c>
      <c r="D1288" s="40"/>
      <c r="E1288" s="39">
        <v>3</v>
      </c>
      <c r="F1288" s="39">
        <v>62</v>
      </c>
      <c r="G1288" s="39">
        <v>59</v>
      </c>
      <c r="H1288" s="39" t="s">
        <v>124</v>
      </c>
      <c r="I1288" s="39" t="s">
        <v>65</v>
      </c>
      <c r="J1288" s="18">
        <v>-41579</v>
      </c>
      <c r="K1288" s="18">
        <v>803</v>
      </c>
      <c r="L1288" s="18">
        <v>972050</v>
      </c>
      <c r="M1288" s="18">
        <v>803</v>
      </c>
      <c r="N1288" s="39" t="s">
        <v>28</v>
      </c>
      <c r="O1288" s="18" t="s">
        <v>30</v>
      </c>
      <c r="P1288" s="42"/>
      <c r="Q1288" s="18">
        <v>120955364</v>
      </c>
      <c r="R1288" s="18">
        <v>862</v>
      </c>
      <c r="S1288" s="16">
        <f t="shared" si="117"/>
        <v>120.955364</v>
      </c>
      <c r="T1288" s="16">
        <f t="shared" si="119"/>
        <v>112669.14924646656</v>
      </c>
      <c r="U1288" s="41">
        <f t="shared" si="118"/>
        <v>8033.4710743801652</v>
      </c>
      <c r="V1288" s="18">
        <f t="shared" si="120"/>
        <v>121</v>
      </c>
      <c r="W1288" s="154">
        <f t="shared" si="121"/>
        <v>931.1499937724509</v>
      </c>
    </row>
    <row r="1289" spans="1:23" ht="16" customHeight="1">
      <c r="A1289" s="37"/>
      <c r="B1289" s="38" t="str">
        <f t="shared" si="116"/>
        <v>122-Pd</v>
      </c>
      <c r="C1289" s="39">
        <v>122</v>
      </c>
      <c r="D1289" s="39">
        <v>0</v>
      </c>
      <c r="E1289" s="39">
        <v>30</v>
      </c>
      <c r="F1289" s="39">
        <v>76</v>
      </c>
      <c r="G1289" s="39">
        <v>46</v>
      </c>
      <c r="H1289" s="39" t="s">
        <v>110</v>
      </c>
      <c r="I1289" s="39" t="s">
        <v>37</v>
      </c>
      <c r="J1289" s="18">
        <v>-65391</v>
      </c>
      <c r="K1289" s="18">
        <v>503</v>
      </c>
      <c r="L1289" s="18">
        <v>1014104</v>
      </c>
      <c r="M1289" s="18">
        <v>503</v>
      </c>
      <c r="N1289" s="39" t="s">
        <v>28</v>
      </c>
      <c r="O1289" s="18">
        <v>6036</v>
      </c>
      <c r="P1289" s="18">
        <v>543</v>
      </c>
      <c r="Q1289" s="18">
        <v>121929800</v>
      </c>
      <c r="R1289" s="18">
        <v>540</v>
      </c>
      <c r="S1289" s="16">
        <f t="shared" si="117"/>
        <v>121.9298</v>
      </c>
      <c r="T1289" s="16">
        <f t="shared" si="119"/>
        <v>113576.83015853533</v>
      </c>
      <c r="U1289" s="41">
        <f t="shared" si="118"/>
        <v>8312.3278688524588</v>
      </c>
      <c r="V1289" s="18">
        <f t="shared" si="120"/>
        <v>122</v>
      </c>
      <c r="W1289" s="154">
        <f t="shared" si="121"/>
        <v>930.95762425028965</v>
      </c>
    </row>
    <row r="1290" spans="1:23" ht="16" customHeight="1">
      <c r="A1290" s="37"/>
      <c r="B1290" s="38" t="str">
        <f t="shared" si="116"/>
        <v>122-Ag</v>
      </c>
      <c r="C1290" s="39">
        <v>122</v>
      </c>
      <c r="D1290" s="40"/>
      <c r="E1290" s="39">
        <v>28</v>
      </c>
      <c r="F1290" s="39">
        <v>75</v>
      </c>
      <c r="G1290" s="39">
        <v>47</v>
      </c>
      <c r="H1290" s="39" t="s">
        <v>111</v>
      </c>
      <c r="I1290" s="39" t="s">
        <v>37</v>
      </c>
      <c r="J1290" s="18">
        <v>-71427</v>
      </c>
      <c r="K1290" s="18">
        <v>205</v>
      </c>
      <c r="L1290" s="18">
        <v>1019358</v>
      </c>
      <c r="M1290" s="18">
        <v>205</v>
      </c>
      <c r="N1290" s="39" t="s">
        <v>28</v>
      </c>
      <c r="O1290" s="18">
        <v>9147</v>
      </c>
      <c r="P1290" s="18">
        <v>290</v>
      </c>
      <c r="Q1290" s="18">
        <v>121923320</v>
      </c>
      <c r="R1290" s="18">
        <v>220</v>
      </c>
      <c r="S1290" s="16">
        <f t="shared" si="117"/>
        <v>121.92332</v>
      </c>
      <c r="T1290" s="16">
        <f t="shared" si="119"/>
        <v>113570.79407991118</v>
      </c>
      <c r="U1290" s="41">
        <f t="shared" si="118"/>
        <v>8355.3934426229516</v>
      </c>
      <c r="V1290" s="18">
        <f t="shared" si="120"/>
        <v>122</v>
      </c>
      <c r="W1290" s="154">
        <f t="shared" si="121"/>
        <v>930.90814819599325</v>
      </c>
    </row>
    <row r="1291" spans="1:23" ht="16" customHeight="1">
      <c r="A1291" s="37"/>
      <c r="B1291" s="38" t="str">
        <f t="shared" si="116"/>
        <v>122-Cd</v>
      </c>
      <c r="C1291" s="39">
        <v>122</v>
      </c>
      <c r="D1291" s="40"/>
      <c r="E1291" s="39">
        <v>26</v>
      </c>
      <c r="F1291" s="39">
        <v>74</v>
      </c>
      <c r="G1291" s="39">
        <v>48</v>
      </c>
      <c r="H1291" s="39" t="s">
        <v>112</v>
      </c>
      <c r="I1291" s="39" t="s">
        <v>37</v>
      </c>
      <c r="J1291" s="18">
        <v>-80574</v>
      </c>
      <c r="K1291" s="18">
        <v>205</v>
      </c>
      <c r="L1291" s="18">
        <v>1027723</v>
      </c>
      <c r="M1291" s="18">
        <v>205</v>
      </c>
      <c r="N1291" s="39" t="s">
        <v>28</v>
      </c>
      <c r="O1291" s="18">
        <v>3002</v>
      </c>
      <c r="P1291" s="18">
        <v>211</v>
      </c>
      <c r="Q1291" s="18">
        <v>121913500</v>
      </c>
      <c r="R1291" s="18">
        <v>220</v>
      </c>
      <c r="S1291" s="16">
        <f t="shared" si="117"/>
        <v>121.9135</v>
      </c>
      <c r="T1291" s="16">
        <f t="shared" si="119"/>
        <v>113561.64681261347</v>
      </c>
      <c r="U1291" s="41">
        <f t="shared" si="118"/>
        <v>8423.9590163934427</v>
      </c>
      <c r="V1291" s="18">
        <f t="shared" si="120"/>
        <v>122</v>
      </c>
      <c r="W1291" s="154">
        <f t="shared" si="121"/>
        <v>930.83317059519243</v>
      </c>
    </row>
    <row r="1292" spans="1:23" ht="16" customHeight="1">
      <c r="A1292" s="37"/>
      <c r="B1292" s="38" t="str">
        <f t="shared" si="116"/>
        <v>122-In</v>
      </c>
      <c r="C1292" s="39">
        <v>122</v>
      </c>
      <c r="D1292" s="40"/>
      <c r="E1292" s="39">
        <v>24</v>
      </c>
      <c r="F1292" s="39">
        <v>73</v>
      </c>
      <c r="G1292" s="39">
        <v>49</v>
      </c>
      <c r="H1292" s="39" t="s">
        <v>113</v>
      </c>
      <c r="I1292" s="39" t="s">
        <v>40</v>
      </c>
      <c r="J1292" s="18">
        <v>-83576.327000000005</v>
      </c>
      <c r="K1292" s="18">
        <v>50.073</v>
      </c>
      <c r="L1292" s="18">
        <v>1029942.393</v>
      </c>
      <c r="M1292" s="18">
        <v>50.073</v>
      </c>
      <c r="N1292" s="39" t="s">
        <v>28</v>
      </c>
      <c r="O1292" s="18">
        <v>6368.5910000000003</v>
      </c>
      <c r="P1292" s="18">
        <v>50</v>
      </c>
      <c r="Q1292" s="18">
        <v>121910277.103</v>
      </c>
      <c r="R1292" s="18">
        <v>53.755000000000003</v>
      </c>
      <c r="S1292" s="16">
        <f t="shared" si="117"/>
        <v>121.910277103</v>
      </c>
      <c r="T1292" s="16">
        <f t="shared" si="119"/>
        <v>113558.64470463668</v>
      </c>
      <c r="U1292" s="41">
        <f t="shared" si="118"/>
        <v>8442.150762295083</v>
      </c>
      <c r="V1292" s="18">
        <f t="shared" si="120"/>
        <v>122</v>
      </c>
      <c r="W1292" s="154">
        <f t="shared" si="121"/>
        <v>930.80856315275969</v>
      </c>
    </row>
    <row r="1293" spans="1:23" ht="16" customHeight="1">
      <c r="A1293" s="37"/>
      <c r="B1293" s="38" t="str">
        <f t="shared" si="116"/>
        <v>122-Sn</v>
      </c>
      <c r="C1293" s="39">
        <v>122</v>
      </c>
      <c r="D1293" s="40"/>
      <c r="E1293" s="39">
        <v>22</v>
      </c>
      <c r="F1293" s="39">
        <v>72</v>
      </c>
      <c r="G1293" s="39">
        <v>50</v>
      </c>
      <c r="H1293" s="39" t="s">
        <v>114</v>
      </c>
      <c r="I1293" s="40"/>
      <c r="J1293" s="18">
        <v>-89944.918000000005</v>
      </c>
      <c r="K1293" s="18">
        <v>2.694</v>
      </c>
      <c r="L1293" s="18">
        <v>1035528.6310000001</v>
      </c>
      <c r="M1293" s="18">
        <v>2.6989999999999998</v>
      </c>
      <c r="N1293" s="39" t="s">
        <v>28</v>
      </c>
      <c r="O1293" s="18">
        <v>-1616.3989999999999</v>
      </c>
      <c r="P1293" s="18">
        <v>2.8180000000000001</v>
      </c>
      <c r="Q1293" s="18">
        <v>121903440.138</v>
      </c>
      <c r="R1293" s="18">
        <v>2.8919999999999999</v>
      </c>
      <c r="S1293" s="16">
        <f t="shared" si="117"/>
        <v>121.90344013799999</v>
      </c>
      <c r="T1293" s="16">
        <f t="shared" si="119"/>
        <v>113552.2761153943</v>
      </c>
      <c r="U1293" s="41">
        <f t="shared" si="118"/>
        <v>8487.9395983606555</v>
      </c>
      <c r="V1293" s="18">
        <f t="shared" si="120"/>
        <v>122</v>
      </c>
      <c r="W1293" s="154">
        <f t="shared" si="121"/>
        <v>930.75636160159263</v>
      </c>
    </row>
    <row r="1294" spans="1:23" ht="16" customHeight="1">
      <c r="A1294" s="37"/>
      <c r="B1294" s="38" t="str">
        <f t="shared" si="116"/>
        <v>122-Sb</v>
      </c>
      <c r="C1294" s="39">
        <v>122</v>
      </c>
      <c r="D1294" s="40"/>
      <c r="E1294" s="39">
        <v>20</v>
      </c>
      <c r="F1294" s="39">
        <v>71</v>
      </c>
      <c r="G1294" s="39">
        <v>51</v>
      </c>
      <c r="H1294" s="39" t="s">
        <v>115</v>
      </c>
      <c r="I1294" s="40"/>
      <c r="J1294" s="18">
        <v>-88328.519</v>
      </c>
      <c r="K1294" s="18">
        <v>2.2389999999999999</v>
      </c>
      <c r="L1294" s="18">
        <v>1033129.878</v>
      </c>
      <c r="M1294" s="18">
        <v>2.2450000000000001</v>
      </c>
      <c r="N1294" s="39" t="s">
        <v>28</v>
      </c>
      <c r="O1294" s="18">
        <v>1982.5450000000001</v>
      </c>
      <c r="P1294" s="18">
        <v>1.962</v>
      </c>
      <c r="Q1294" s="18">
        <v>121905175.41500001</v>
      </c>
      <c r="R1294" s="18">
        <v>2.4039999999999999</v>
      </c>
      <c r="S1294" s="16">
        <f t="shared" si="117"/>
        <v>121.905175415</v>
      </c>
      <c r="T1294" s="16">
        <f t="shared" si="119"/>
        <v>113553.89251483978</v>
      </c>
      <c r="U1294" s="41">
        <f t="shared" si="118"/>
        <v>8468.2776885245912</v>
      </c>
      <c r="V1294" s="18">
        <f t="shared" si="120"/>
        <v>122</v>
      </c>
      <c r="W1294" s="154">
        <f t="shared" si="121"/>
        <v>930.76961077737531</v>
      </c>
    </row>
    <row r="1295" spans="1:23" ht="16" customHeight="1">
      <c r="A1295" s="37"/>
      <c r="B1295" s="38" t="str">
        <f t="shared" ref="B1295:B1358" si="122">CONCATENATE(C1295,"-",H1295)</f>
        <v>122-Te</v>
      </c>
      <c r="C1295" s="39">
        <v>122</v>
      </c>
      <c r="D1295" s="40"/>
      <c r="E1295" s="39">
        <v>18</v>
      </c>
      <c r="F1295" s="39">
        <v>70</v>
      </c>
      <c r="G1295" s="39">
        <v>52</v>
      </c>
      <c r="H1295" s="39" t="s">
        <v>116</v>
      </c>
      <c r="I1295" s="40"/>
      <c r="J1295" s="18">
        <v>-90311.063999999998</v>
      </c>
      <c r="K1295" s="18">
        <v>1.85</v>
      </c>
      <c r="L1295" s="18">
        <v>1034330.07</v>
      </c>
      <c r="M1295" s="18">
        <v>1.8580000000000001</v>
      </c>
      <c r="N1295" s="39" t="s">
        <v>28</v>
      </c>
      <c r="O1295" s="18">
        <v>-4234</v>
      </c>
      <c r="P1295" s="18">
        <v>5</v>
      </c>
      <c r="Q1295" s="18">
        <v>121903047.064</v>
      </c>
      <c r="R1295" s="18">
        <v>1.986</v>
      </c>
      <c r="S1295" s="16">
        <f t="shared" ref="S1295:S1358" si="123">Q1295/1000000</f>
        <v>121.90304706399999</v>
      </c>
      <c r="T1295" s="16">
        <f t="shared" si="119"/>
        <v>113551.90996947314</v>
      </c>
      <c r="U1295" s="41">
        <f t="shared" ref="U1295:U1358" si="124">L1295/C1295</f>
        <v>8478.1153278688525</v>
      </c>
      <c r="V1295" s="18">
        <f t="shared" si="120"/>
        <v>122</v>
      </c>
      <c r="W1295" s="154">
        <f t="shared" si="121"/>
        <v>930.75336040551758</v>
      </c>
    </row>
    <row r="1296" spans="1:23" ht="16" customHeight="1">
      <c r="A1296" s="37"/>
      <c r="B1296" s="38" t="str">
        <f t="shared" si="122"/>
        <v>122-I</v>
      </c>
      <c r="C1296" s="39">
        <v>122</v>
      </c>
      <c r="D1296" s="40"/>
      <c r="E1296" s="39">
        <v>16</v>
      </c>
      <c r="F1296" s="39">
        <v>69</v>
      </c>
      <c r="G1296" s="39">
        <v>53</v>
      </c>
      <c r="H1296" s="39" t="s">
        <v>117</v>
      </c>
      <c r="I1296" s="39" t="s">
        <v>39</v>
      </c>
      <c r="J1296" s="18">
        <v>-86077.063999999998</v>
      </c>
      <c r="K1296" s="18">
        <v>5.3310000000000004</v>
      </c>
      <c r="L1296" s="18">
        <v>1029313.716</v>
      </c>
      <c r="M1296" s="18">
        <v>5.3339999999999996</v>
      </c>
      <c r="N1296" s="39" t="s">
        <v>28</v>
      </c>
      <c r="O1296" s="18">
        <v>-890.45699999999999</v>
      </c>
      <c r="P1296" s="18">
        <v>87.528999999999996</v>
      </c>
      <c r="Q1296" s="18">
        <v>121907592.45100001</v>
      </c>
      <c r="R1296" s="18">
        <v>5.7229999999999999</v>
      </c>
      <c r="S1296" s="16">
        <f t="shared" si="123"/>
        <v>121.907592451</v>
      </c>
      <c r="T1296" s="16">
        <f t="shared" ref="T1296:T1359" si="125">S1296*$W$9</f>
        <v>113556.14396844062</v>
      </c>
      <c r="U1296" s="41">
        <f t="shared" si="124"/>
        <v>8436.9976721311468</v>
      </c>
      <c r="V1296" s="18">
        <f t="shared" ref="V1296:V1359" si="126">C1296</f>
        <v>122</v>
      </c>
      <c r="W1296" s="154">
        <f t="shared" ref="W1296:W1359" si="127">T1296/V1296</f>
        <v>930.78806531508701</v>
      </c>
    </row>
    <row r="1297" spans="1:23" ht="16" customHeight="1">
      <c r="A1297" s="37"/>
      <c r="B1297" s="38" t="str">
        <f t="shared" si="122"/>
        <v>122-Xe</v>
      </c>
      <c r="C1297" s="39">
        <v>122</v>
      </c>
      <c r="D1297" s="40"/>
      <c r="E1297" s="39">
        <v>14</v>
      </c>
      <c r="F1297" s="39">
        <v>68</v>
      </c>
      <c r="G1297" s="39">
        <v>54</v>
      </c>
      <c r="H1297" s="39" t="s">
        <v>118</v>
      </c>
      <c r="I1297" s="39" t="s">
        <v>40</v>
      </c>
      <c r="J1297" s="18">
        <v>-85186.607000000004</v>
      </c>
      <c r="K1297" s="18">
        <v>87.367000000000004</v>
      </c>
      <c r="L1297" s="18">
        <v>1027640.906</v>
      </c>
      <c r="M1297" s="18">
        <v>87.367000000000004</v>
      </c>
      <c r="N1297" s="39" t="s">
        <v>28</v>
      </c>
      <c r="O1297" s="18">
        <v>-7054.7139999999999</v>
      </c>
      <c r="P1297" s="18">
        <v>85.826999999999998</v>
      </c>
      <c r="Q1297" s="18">
        <v>121908548.396</v>
      </c>
      <c r="R1297" s="18">
        <v>93.792000000000002</v>
      </c>
      <c r="S1297" s="16">
        <f t="shared" si="123"/>
        <v>121.908548396</v>
      </c>
      <c r="T1297" s="16">
        <f t="shared" si="125"/>
        <v>113557.03442510426</v>
      </c>
      <c r="U1297" s="41">
        <f t="shared" si="124"/>
        <v>8423.2861147540989</v>
      </c>
      <c r="V1297" s="18">
        <f t="shared" si="126"/>
        <v>122</v>
      </c>
      <c r="W1297" s="154">
        <f t="shared" si="127"/>
        <v>930.79536414019879</v>
      </c>
    </row>
    <row r="1298" spans="1:23" ht="16" customHeight="1">
      <c r="A1298" s="37"/>
      <c r="B1298" s="38" t="str">
        <f t="shared" si="122"/>
        <v>122-Cs</v>
      </c>
      <c r="C1298" s="39">
        <v>122</v>
      </c>
      <c r="D1298" s="40"/>
      <c r="E1298" s="39">
        <v>12</v>
      </c>
      <c r="F1298" s="39">
        <v>67</v>
      </c>
      <c r="G1298" s="39">
        <v>55</v>
      </c>
      <c r="H1298" s="39" t="s">
        <v>119</v>
      </c>
      <c r="I1298" s="40"/>
      <c r="J1298" s="18">
        <v>-78131.892999999996</v>
      </c>
      <c r="K1298" s="18">
        <v>16.329000000000001</v>
      </c>
      <c r="L1298" s="18">
        <v>1019803.838</v>
      </c>
      <c r="M1298" s="18">
        <v>16.329000000000001</v>
      </c>
      <c r="N1298" s="39" t="s">
        <v>28</v>
      </c>
      <c r="O1298" s="18">
        <v>-3855</v>
      </c>
      <c r="P1298" s="18">
        <v>299</v>
      </c>
      <c r="Q1298" s="18">
        <v>121916121.94599999</v>
      </c>
      <c r="R1298" s="18">
        <v>17.529</v>
      </c>
      <c r="S1298" s="16">
        <f t="shared" si="123"/>
        <v>121.91612194599999</v>
      </c>
      <c r="T1298" s="16">
        <f t="shared" si="125"/>
        <v>113564.08913857091</v>
      </c>
      <c r="U1298" s="41">
        <f t="shared" si="124"/>
        <v>8359.0478524590162</v>
      </c>
      <c r="V1298" s="18">
        <f t="shared" si="126"/>
        <v>122</v>
      </c>
      <c r="W1298" s="154">
        <f t="shared" si="127"/>
        <v>930.85318966041734</v>
      </c>
    </row>
    <row r="1299" spans="1:23" ht="16" customHeight="1">
      <c r="A1299" s="37"/>
      <c r="B1299" s="38" t="str">
        <f t="shared" si="122"/>
        <v>122-Ba</v>
      </c>
      <c r="C1299" s="39">
        <v>122</v>
      </c>
      <c r="D1299" s="40"/>
      <c r="E1299" s="39">
        <v>10</v>
      </c>
      <c r="F1299" s="39">
        <v>66</v>
      </c>
      <c r="G1299" s="39">
        <v>56</v>
      </c>
      <c r="H1299" s="39" t="s">
        <v>121</v>
      </c>
      <c r="I1299" s="39" t="s">
        <v>37</v>
      </c>
      <c r="J1299" s="18">
        <v>-74277</v>
      </c>
      <c r="K1299" s="18">
        <v>298</v>
      </c>
      <c r="L1299" s="18">
        <v>1015167</v>
      </c>
      <c r="M1299" s="18">
        <v>298</v>
      </c>
      <c r="N1299" s="39" t="s">
        <v>28</v>
      </c>
      <c r="O1299" s="18">
        <v>-9734</v>
      </c>
      <c r="P1299" s="18">
        <v>585</v>
      </c>
      <c r="Q1299" s="18">
        <v>121920260</v>
      </c>
      <c r="R1299" s="18">
        <v>320</v>
      </c>
      <c r="S1299" s="16">
        <f t="shared" si="123"/>
        <v>121.92026</v>
      </c>
      <c r="T1299" s="16">
        <f t="shared" si="125"/>
        <v>113567.94370944977</v>
      </c>
      <c r="U1299" s="41">
        <f t="shared" si="124"/>
        <v>8321.0409836065573</v>
      </c>
      <c r="V1299" s="18">
        <f t="shared" si="126"/>
        <v>122</v>
      </c>
      <c r="W1299" s="154">
        <f t="shared" si="127"/>
        <v>930.88478450368666</v>
      </c>
    </row>
    <row r="1300" spans="1:23" ht="16" customHeight="1">
      <c r="A1300" s="37"/>
      <c r="B1300" s="38" t="str">
        <f t="shared" si="122"/>
        <v>122-La</v>
      </c>
      <c r="C1300" s="39">
        <v>122</v>
      </c>
      <c r="D1300" s="40"/>
      <c r="E1300" s="39">
        <v>8</v>
      </c>
      <c r="F1300" s="39">
        <v>65</v>
      </c>
      <c r="G1300" s="39">
        <v>57</v>
      </c>
      <c r="H1300" s="39" t="s">
        <v>122</v>
      </c>
      <c r="I1300" s="39" t="s">
        <v>37</v>
      </c>
      <c r="J1300" s="18">
        <v>-64543</v>
      </c>
      <c r="K1300" s="18">
        <v>503</v>
      </c>
      <c r="L1300" s="18">
        <v>1004650</v>
      </c>
      <c r="M1300" s="18">
        <v>503</v>
      </c>
      <c r="N1300" s="39" t="s">
        <v>28</v>
      </c>
      <c r="O1300" s="18">
        <v>-6800</v>
      </c>
      <c r="P1300" s="18">
        <v>780</v>
      </c>
      <c r="Q1300" s="18">
        <v>121930710</v>
      </c>
      <c r="R1300" s="18">
        <v>540</v>
      </c>
      <c r="S1300" s="16">
        <f t="shared" si="123"/>
        <v>121.93071</v>
      </c>
      <c r="T1300" s="16">
        <f t="shared" si="125"/>
        <v>113577.67781772485</v>
      </c>
      <c r="U1300" s="41">
        <f t="shared" si="124"/>
        <v>8234.8360655737706</v>
      </c>
      <c r="V1300" s="18">
        <f t="shared" si="126"/>
        <v>122</v>
      </c>
      <c r="W1300" s="154">
        <f t="shared" si="127"/>
        <v>930.96457227643316</v>
      </c>
    </row>
    <row r="1301" spans="1:23" ht="16" customHeight="1">
      <c r="A1301" s="37"/>
      <c r="B1301" s="38" t="str">
        <f t="shared" si="122"/>
        <v>122-Ce</v>
      </c>
      <c r="C1301" s="39">
        <v>122</v>
      </c>
      <c r="D1301" s="40"/>
      <c r="E1301" s="39">
        <v>6</v>
      </c>
      <c r="F1301" s="39">
        <v>64</v>
      </c>
      <c r="G1301" s="39">
        <v>58</v>
      </c>
      <c r="H1301" s="39" t="s">
        <v>123</v>
      </c>
      <c r="I1301" s="39" t="s">
        <v>37</v>
      </c>
      <c r="J1301" s="18">
        <v>-57743</v>
      </c>
      <c r="K1301" s="18">
        <v>596</v>
      </c>
      <c r="L1301" s="18">
        <v>997068</v>
      </c>
      <c r="M1301" s="18">
        <v>596</v>
      </c>
      <c r="N1301" s="39" t="s">
        <v>28</v>
      </c>
      <c r="O1301" s="18">
        <v>-12706</v>
      </c>
      <c r="P1301" s="18">
        <v>999</v>
      </c>
      <c r="Q1301" s="18">
        <v>121938010</v>
      </c>
      <c r="R1301" s="18">
        <v>640</v>
      </c>
      <c r="S1301" s="16">
        <f t="shared" si="123"/>
        <v>121.93801000000001</v>
      </c>
      <c r="T1301" s="16">
        <f t="shared" si="125"/>
        <v>113584.47772111316</v>
      </c>
      <c r="U1301" s="41">
        <f t="shared" si="124"/>
        <v>8172.688524590164</v>
      </c>
      <c r="V1301" s="18">
        <f t="shared" si="126"/>
        <v>122</v>
      </c>
      <c r="W1301" s="154">
        <f t="shared" si="127"/>
        <v>931.02030918945206</v>
      </c>
    </row>
    <row r="1302" spans="1:23" ht="16" customHeight="1">
      <c r="A1302" s="37"/>
      <c r="B1302" s="38" t="str">
        <f t="shared" si="122"/>
        <v>122-Pr</v>
      </c>
      <c r="C1302" s="39">
        <v>122</v>
      </c>
      <c r="D1302" s="40"/>
      <c r="E1302" s="39">
        <v>4</v>
      </c>
      <c r="F1302" s="39">
        <v>63</v>
      </c>
      <c r="G1302" s="39">
        <v>59</v>
      </c>
      <c r="H1302" s="39" t="s">
        <v>124</v>
      </c>
      <c r="I1302" s="39" t="s">
        <v>37</v>
      </c>
      <c r="J1302" s="18">
        <v>-45038</v>
      </c>
      <c r="K1302" s="18">
        <v>801</v>
      </c>
      <c r="L1302" s="18">
        <v>983580</v>
      </c>
      <c r="M1302" s="18">
        <v>801</v>
      </c>
      <c r="N1302" s="39" t="s">
        <v>28</v>
      </c>
      <c r="O1302" s="18" t="s">
        <v>30</v>
      </c>
      <c r="P1302" s="42"/>
      <c r="Q1302" s="18">
        <v>121951650</v>
      </c>
      <c r="R1302" s="18">
        <v>860</v>
      </c>
      <c r="S1302" s="16">
        <f t="shared" si="123"/>
        <v>121.95165</v>
      </c>
      <c r="T1302" s="16">
        <f t="shared" si="125"/>
        <v>113597.18329401956</v>
      </c>
      <c r="U1302" s="41">
        <f t="shared" si="124"/>
        <v>8062.1311475409839</v>
      </c>
      <c r="V1302" s="18">
        <f t="shared" si="126"/>
        <v>122</v>
      </c>
      <c r="W1302" s="154">
        <f t="shared" si="127"/>
        <v>931.12445322966857</v>
      </c>
    </row>
    <row r="1303" spans="1:23" ht="16" customHeight="1">
      <c r="A1303" s="37"/>
      <c r="B1303" s="38" t="str">
        <f t="shared" si="122"/>
        <v>123-Pd</v>
      </c>
      <c r="C1303" s="39">
        <v>123</v>
      </c>
      <c r="D1303" s="39">
        <v>0</v>
      </c>
      <c r="E1303" s="39">
        <v>31</v>
      </c>
      <c r="F1303" s="39">
        <v>77</v>
      </c>
      <c r="G1303" s="39">
        <v>46</v>
      </c>
      <c r="H1303" s="39" t="s">
        <v>110</v>
      </c>
      <c r="I1303" s="39" t="s">
        <v>37</v>
      </c>
      <c r="J1303" s="18">
        <v>-61236</v>
      </c>
      <c r="K1303" s="18">
        <v>596</v>
      </c>
      <c r="L1303" s="18">
        <v>1018021</v>
      </c>
      <c r="M1303" s="18">
        <v>596</v>
      </c>
      <c r="N1303" s="39" t="s">
        <v>28</v>
      </c>
      <c r="O1303" s="18">
        <v>8719</v>
      </c>
      <c r="P1303" s="18">
        <v>667</v>
      </c>
      <c r="Q1303" s="18">
        <v>122934260</v>
      </c>
      <c r="R1303" s="18">
        <v>640</v>
      </c>
      <c r="S1303" s="16">
        <f t="shared" si="123"/>
        <v>122.93425999999999</v>
      </c>
      <c r="T1303" s="16">
        <f t="shared" si="125"/>
        <v>114512.47823489601</v>
      </c>
      <c r="U1303" s="41">
        <f t="shared" si="124"/>
        <v>8276.5934959349597</v>
      </c>
      <c r="V1303" s="18">
        <f t="shared" si="126"/>
        <v>123</v>
      </c>
      <c r="W1303" s="154">
        <f t="shared" si="127"/>
        <v>930.99575800728462</v>
      </c>
    </row>
    <row r="1304" spans="1:23" ht="16" customHeight="1">
      <c r="A1304" s="37"/>
      <c r="B1304" s="38" t="str">
        <f t="shared" si="122"/>
        <v>123-Ag</v>
      </c>
      <c r="C1304" s="39">
        <v>123</v>
      </c>
      <c r="D1304" s="40"/>
      <c r="E1304" s="39">
        <v>29</v>
      </c>
      <c r="F1304" s="39">
        <v>76</v>
      </c>
      <c r="G1304" s="39">
        <v>47</v>
      </c>
      <c r="H1304" s="39" t="s">
        <v>111</v>
      </c>
      <c r="I1304" s="39" t="s">
        <v>37</v>
      </c>
      <c r="J1304" s="18">
        <v>-69955</v>
      </c>
      <c r="K1304" s="18">
        <v>298</v>
      </c>
      <c r="L1304" s="18">
        <v>1025957</v>
      </c>
      <c r="M1304" s="18">
        <v>298</v>
      </c>
      <c r="N1304" s="39" t="s">
        <v>28</v>
      </c>
      <c r="O1304" s="18">
        <v>7355</v>
      </c>
      <c r="P1304" s="18">
        <v>301</v>
      </c>
      <c r="Q1304" s="18">
        <v>122924900</v>
      </c>
      <c r="R1304" s="18">
        <v>320</v>
      </c>
      <c r="S1304" s="16">
        <f t="shared" si="123"/>
        <v>122.92489999999999</v>
      </c>
      <c r="T1304" s="16">
        <f t="shared" si="125"/>
        <v>114503.75945466112</v>
      </c>
      <c r="U1304" s="41">
        <f t="shared" si="124"/>
        <v>8341.1138211382113</v>
      </c>
      <c r="V1304" s="18">
        <f t="shared" si="126"/>
        <v>123</v>
      </c>
      <c r="W1304" s="154">
        <f t="shared" si="127"/>
        <v>930.9248736151311</v>
      </c>
    </row>
    <row r="1305" spans="1:23" ht="16" customHeight="1">
      <c r="A1305" s="37"/>
      <c r="B1305" s="38" t="str">
        <f t="shared" si="122"/>
        <v>123-Cd</v>
      </c>
      <c r="C1305" s="39">
        <v>123</v>
      </c>
      <c r="D1305" s="40"/>
      <c r="E1305" s="39">
        <v>27</v>
      </c>
      <c r="F1305" s="39">
        <v>75</v>
      </c>
      <c r="G1305" s="39">
        <v>48</v>
      </c>
      <c r="H1305" s="39" t="s">
        <v>112</v>
      </c>
      <c r="I1305" s="39" t="s">
        <v>40</v>
      </c>
      <c r="J1305" s="18">
        <v>-77310.566999999995</v>
      </c>
      <c r="K1305" s="18">
        <v>40.874000000000002</v>
      </c>
      <c r="L1305" s="18">
        <v>1032530.309</v>
      </c>
      <c r="M1305" s="18">
        <v>40.874000000000002</v>
      </c>
      <c r="N1305" s="39" t="s">
        <v>28</v>
      </c>
      <c r="O1305" s="18">
        <v>6115</v>
      </c>
      <c r="P1305" s="18">
        <v>33</v>
      </c>
      <c r="Q1305" s="18">
        <v>122917003.675</v>
      </c>
      <c r="R1305" s="18">
        <v>43.88</v>
      </c>
      <c r="S1305" s="16">
        <f t="shared" si="123"/>
        <v>122.917003675</v>
      </c>
      <c r="T1305" s="16">
        <f t="shared" si="125"/>
        <v>114496.40407834294</v>
      </c>
      <c r="U1305" s="41">
        <f t="shared" si="124"/>
        <v>8394.5553577235769</v>
      </c>
      <c r="V1305" s="18">
        <f t="shared" si="126"/>
        <v>123</v>
      </c>
      <c r="W1305" s="154">
        <f t="shared" si="127"/>
        <v>930.86507380766614</v>
      </c>
    </row>
    <row r="1306" spans="1:23" ht="16" customHeight="1">
      <c r="A1306" s="37"/>
      <c r="B1306" s="38" t="str">
        <f t="shared" si="122"/>
        <v>123-In</v>
      </c>
      <c r="C1306" s="39">
        <v>123</v>
      </c>
      <c r="D1306" s="40"/>
      <c r="E1306" s="39">
        <v>25</v>
      </c>
      <c r="F1306" s="39">
        <v>74</v>
      </c>
      <c r="G1306" s="39">
        <v>49</v>
      </c>
      <c r="H1306" s="39" t="s">
        <v>113</v>
      </c>
      <c r="I1306" s="39" t="s">
        <v>40</v>
      </c>
      <c r="J1306" s="18">
        <v>-83425.566999999995</v>
      </c>
      <c r="K1306" s="18">
        <v>24.117999999999999</v>
      </c>
      <c r="L1306" s="18">
        <v>1037862.956</v>
      </c>
      <c r="M1306" s="18">
        <v>24.119</v>
      </c>
      <c r="N1306" s="39" t="s">
        <v>28</v>
      </c>
      <c r="O1306" s="18">
        <v>4393.9030000000002</v>
      </c>
      <c r="P1306" s="18">
        <v>23.968</v>
      </c>
      <c r="Q1306" s="18">
        <v>122910438.95100001</v>
      </c>
      <c r="R1306" s="18">
        <v>25.891999999999999</v>
      </c>
      <c r="S1306" s="16">
        <f t="shared" si="123"/>
        <v>122.910438951</v>
      </c>
      <c r="T1306" s="16">
        <f t="shared" si="125"/>
        <v>114490.28907985376</v>
      </c>
      <c r="U1306" s="41">
        <f t="shared" si="124"/>
        <v>8437.9102113821136</v>
      </c>
      <c r="V1306" s="18">
        <f t="shared" si="126"/>
        <v>123</v>
      </c>
      <c r="W1306" s="154">
        <f t="shared" si="127"/>
        <v>930.81535837279478</v>
      </c>
    </row>
    <row r="1307" spans="1:23" ht="16" customHeight="1">
      <c r="A1307" s="37"/>
      <c r="B1307" s="38" t="str">
        <f t="shared" si="122"/>
        <v>123-Sn</v>
      </c>
      <c r="C1307" s="39">
        <v>123</v>
      </c>
      <c r="D1307" s="40"/>
      <c r="E1307" s="39">
        <v>23</v>
      </c>
      <c r="F1307" s="39">
        <v>73</v>
      </c>
      <c r="G1307" s="39">
        <v>50</v>
      </c>
      <c r="H1307" s="39" t="s">
        <v>114</v>
      </c>
      <c r="I1307" s="40"/>
      <c r="J1307" s="18">
        <v>-87819.47</v>
      </c>
      <c r="K1307" s="18">
        <v>2.681</v>
      </c>
      <c r="L1307" s="18">
        <v>1041474.5060000001</v>
      </c>
      <c r="M1307" s="18">
        <v>2.6859999999999999</v>
      </c>
      <c r="N1307" s="39" t="s">
        <v>28</v>
      </c>
      <c r="O1307" s="18">
        <v>1403.021</v>
      </c>
      <c r="P1307" s="18">
        <v>2.8439999999999999</v>
      </c>
      <c r="Q1307" s="18">
        <v>122905721.90099999</v>
      </c>
      <c r="R1307" s="18">
        <v>2.8780000000000001</v>
      </c>
      <c r="S1307" s="16">
        <f t="shared" si="123"/>
        <v>122.90572190099999</v>
      </c>
      <c r="T1307" s="16">
        <f t="shared" si="125"/>
        <v>114485.89517789788</v>
      </c>
      <c r="U1307" s="41">
        <f t="shared" si="124"/>
        <v>8467.2724065040657</v>
      </c>
      <c r="V1307" s="18">
        <f t="shared" si="126"/>
        <v>123</v>
      </c>
      <c r="W1307" s="154">
        <f t="shared" si="127"/>
        <v>930.77963559266573</v>
      </c>
    </row>
    <row r="1308" spans="1:23" ht="16" customHeight="1">
      <c r="A1308" s="37"/>
      <c r="B1308" s="38" t="str">
        <f t="shared" si="122"/>
        <v>123-Sb</v>
      </c>
      <c r="C1308" s="39">
        <v>123</v>
      </c>
      <c r="D1308" s="40"/>
      <c r="E1308" s="39">
        <v>21</v>
      </c>
      <c r="F1308" s="39">
        <v>72</v>
      </c>
      <c r="G1308" s="39">
        <v>51</v>
      </c>
      <c r="H1308" s="39" t="s">
        <v>115</v>
      </c>
      <c r="I1308" s="40"/>
      <c r="J1308" s="18">
        <v>-89222.490999999995</v>
      </c>
      <c r="K1308" s="18">
        <v>2.0049999999999999</v>
      </c>
      <c r="L1308" s="18">
        <v>1042095.173</v>
      </c>
      <c r="M1308" s="18">
        <v>2.012</v>
      </c>
      <c r="N1308" s="39" t="s">
        <v>28</v>
      </c>
      <c r="O1308" s="18">
        <v>-53.332999999999998</v>
      </c>
      <c r="P1308" s="18">
        <v>1.819</v>
      </c>
      <c r="Q1308" s="18">
        <v>122904215.69599999</v>
      </c>
      <c r="R1308" s="18">
        <v>2.153</v>
      </c>
      <c r="S1308" s="16">
        <f t="shared" si="123"/>
        <v>122.90421569599999</v>
      </c>
      <c r="T1308" s="16">
        <f t="shared" si="125"/>
        <v>114484.49215755775</v>
      </c>
      <c r="U1308" s="41">
        <f t="shared" si="124"/>
        <v>8472.3184796747955</v>
      </c>
      <c r="V1308" s="18">
        <f t="shared" si="126"/>
        <v>123</v>
      </c>
      <c r="W1308" s="154">
        <f t="shared" si="127"/>
        <v>930.76822892323366</v>
      </c>
    </row>
    <row r="1309" spans="1:23" ht="16" customHeight="1">
      <c r="A1309" s="37"/>
      <c r="B1309" s="38" t="str">
        <f t="shared" si="122"/>
        <v>123-Te</v>
      </c>
      <c r="C1309" s="39">
        <v>123</v>
      </c>
      <c r="D1309" s="40"/>
      <c r="E1309" s="39">
        <v>19</v>
      </c>
      <c r="F1309" s="39">
        <v>71</v>
      </c>
      <c r="G1309" s="39">
        <v>52</v>
      </c>
      <c r="H1309" s="39" t="s">
        <v>116</v>
      </c>
      <c r="I1309" s="40"/>
      <c r="J1309" s="18">
        <v>-89169.157999999996</v>
      </c>
      <c r="K1309" s="18">
        <v>1.8080000000000001</v>
      </c>
      <c r="L1309" s="18">
        <v>1041259.487</v>
      </c>
      <c r="M1309" s="18">
        <v>1.8160000000000001</v>
      </c>
      <c r="N1309" s="39" t="s">
        <v>28</v>
      </c>
      <c r="O1309" s="18">
        <v>-1234.222</v>
      </c>
      <c r="P1309" s="18">
        <v>3.1549999999999998</v>
      </c>
      <c r="Q1309" s="18">
        <v>122904272.95100001</v>
      </c>
      <c r="R1309" s="18">
        <v>1.9410000000000001</v>
      </c>
      <c r="S1309" s="16">
        <f t="shared" si="123"/>
        <v>122.90427295100001</v>
      </c>
      <c r="T1309" s="16">
        <f t="shared" si="125"/>
        <v>114484.54549022467</v>
      </c>
      <c r="U1309" s="41">
        <f t="shared" si="124"/>
        <v>8465.5242845528446</v>
      </c>
      <c r="V1309" s="18">
        <f t="shared" si="126"/>
        <v>123</v>
      </c>
      <c r="W1309" s="154">
        <f t="shared" si="127"/>
        <v>930.76866252215177</v>
      </c>
    </row>
    <row r="1310" spans="1:23" ht="16" customHeight="1">
      <c r="A1310" s="37"/>
      <c r="B1310" s="38" t="str">
        <f t="shared" si="122"/>
        <v>123-I</v>
      </c>
      <c r="C1310" s="39">
        <v>123</v>
      </c>
      <c r="D1310" s="40"/>
      <c r="E1310" s="39">
        <v>17</v>
      </c>
      <c r="F1310" s="39">
        <v>70</v>
      </c>
      <c r="G1310" s="39">
        <v>53</v>
      </c>
      <c r="H1310" s="39" t="s">
        <v>117</v>
      </c>
      <c r="I1310" s="40"/>
      <c r="J1310" s="18">
        <v>-87934.936000000002</v>
      </c>
      <c r="K1310" s="18">
        <v>3.6269999999999998</v>
      </c>
      <c r="L1310" s="18">
        <v>1039242.911</v>
      </c>
      <c r="M1310" s="18">
        <v>3.6309999999999998</v>
      </c>
      <c r="N1310" s="39" t="s">
        <v>28</v>
      </c>
      <c r="O1310" s="18">
        <v>-2676</v>
      </c>
      <c r="P1310" s="18">
        <v>15</v>
      </c>
      <c r="Q1310" s="18">
        <v>122905597.94400001</v>
      </c>
      <c r="R1310" s="18">
        <v>3.8940000000000001</v>
      </c>
      <c r="S1310" s="16">
        <f t="shared" si="123"/>
        <v>122.90559794400001</v>
      </c>
      <c r="T1310" s="16">
        <f t="shared" si="125"/>
        <v>114485.77971274388</v>
      </c>
      <c r="U1310" s="41">
        <f t="shared" si="124"/>
        <v>8449.1293577235774</v>
      </c>
      <c r="V1310" s="18">
        <f t="shared" si="126"/>
        <v>123</v>
      </c>
      <c r="W1310" s="154">
        <f t="shared" si="127"/>
        <v>930.77869685157623</v>
      </c>
    </row>
    <row r="1311" spans="1:23" ht="16" customHeight="1">
      <c r="A1311" s="37"/>
      <c r="B1311" s="38" t="str">
        <f t="shared" si="122"/>
        <v>123-Xe</v>
      </c>
      <c r="C1311" s="39">
        <v>123</v>
      </c>
      <c r="D1311" s="40"/>
      <c r="E1311" s="39">
        <v>15</v>
      </c>
      <c r="F1311" s="39">
        <v>69</v>
      </c>
      <c r="G1311" s="39">
        <v>54</v>
      </c>
      <c r="H1311" s="39" t="s">
        <v>118</v>
      </c>
      <c r="I1311" s="39" t="s">
        <v>39</v>
      </c>
      <c r="J1311" s="18">
        <v>-85258.936000000002</v>
      </c>
      <c r="K1311" s="18">
        <v>15.432</v>
      </c>
      <c r="L1311" s="18">
        <v>1035784.558</v>
      </c>
      <c r="M1311" s="18">
        <v>15.433</v>
      </c>
      <c r="N1311" s="39" t="s">
        <v>28</v>
      </c>
      <c r="O1311" s="18">
        <v>-4209.8119999999999</v>
      </c>
      <c r="P1311" s="18">
        <v>19.678999999999998</v>
      </c>
      <c r="Q1311" s="18">
        <v>122908470.748</v>
      </c>
      <c r="R1311" s="18">
        <v>16.567</v>
      </c>
      <c r="S1311" s="16">
        <f t="shared" si="123"/>
        <v>122.908470748</v>
      </c>
      <c r="T1311" s="16">
        <f t="shared" si="125"/>
        <v>114488.45571132655</v>
      </c>
      <c r="U1311" s="41">
        <f t="shared" si="124"/>
        <v>8421.0126666666656</v>
      </c>
      <c r="V1311" s="18">
        <f t="shared" si="126"/>
        <v>123</v>
      </c>
      <c r="W1311" s="154">
        <f t="shared" si="127"/>
        <v>930.80045293761418</v>
      </c>
    </row>
    <row r="1312" spans="1:23" ht="16" customHeight="1">
      <c r="A1312" s="37"/>
      <c r="B1312" s="38" t="str">
        <f t="shared" si="122"/>
        <v>123-Cs</v>
      </c>
      <c r="C1312" s="39">
        <v>123</v>
      </c>
      <c r="D1312" s="40"/>
      <c r="E1312" s="39">
        <v>13</v>
      </c>
      <c r="F1312" s="39">
        <v>68</v>
      </c>
      <c r="G1312" s="39">
        <v>55</v>
      </c>
      <c r="H1312" s="39" t="s">
        <v>119</v>
      </c>
      <c r="I1312" s="40"/>
      <c r="J1312" s="18">
        <v>-81049.123999999996</v>
      </c>
      <c r="K1312" s="18">
        <v>12.215999999999999</v>
      </c>
      <c r="L1312" s="18">
        <v>1030792.392</v>
      </c>
      <c r="M1312" s="18">
        <v>12.217000000000001</v>
      </c>
      <c r="N1312" s="39" t="s">
        <v>28</v>
      </c>
      <c r="O1312" s="18">
        <v>-5458</v>
      </c>
      <c r="P1312" s="18">
        <v>298</v>
      </c>
      <c r="Q1312" s="18">
        <v>122912990.168</v>
      </c>
      <c r="R1312" s="18">
        <v>13.114000000000001</v>
      </c>
      <c r="S1312" s="16">
        <f t="shared" si="123"/>
        <v>122.91299016799999</v>
      </c>
      <c r="T1312" s="16">
        <f t="shared" si="125"/>
        <v>114492.66552219933</v>
      </c>
      <c r="U1312" s="41">
        <f t="shared" si="124"/>
        <v>8380.4259512195113</v>
      </c>
      <c r="V1312" s="18">
        <f t="shared" si="126"/>
        <v>123</v>
      </c>
      <c r="W1312" s="154">
        <f t="shared" si="127"/>
        <v>930.83467904227098</v>
      </c>
    </row>
    <row r="1313" spans="1:23" ht="16" customHeight="1">
      <c r="A1313" s="37"/>
      <c r="B1313" s="38" t="str">
        <f t="shared" si="122"/>
        <v>123-Ba</v>
      </c>
      <c r="C1313" s="39">
        <v>123</v>
      </c>
      <c r="D1313" s="40"/>
      <c r="E1313" s="39">
        <v>11</v>
      </c>
      <c r="F1313" s="39">
        <v>67</v>
      </c>
      <c r="G1313" s="39">
        <v>56</v>
      </c>
      <c r="H1313" s="39" t="s">
        <v>121</v>
      </c>
      <c r="I1313" s="39" t="s">
        <v>37</v>
      </c>
      <c r="J1313" s="18">
        <v>-75591</v>
      </c>
      <c r="K1313" s="18">
        <v>298</v>
      </c>
      <c r="L1313" s="18">
        <v>1024552</v>
      </c>
      <c r="M1313" s="18">
        <v>298</v>
      </c>
      <c r="N1313" s="39" t="s">
        <v>28</v>
      </c>
      <c r="O1313" s="18">
        <v>-6884</v>
      </c>
      <c r="P1313" s="18">
        <v>499</v>
      </c>
      <c r="Q1313" s="18">
        <v>122918850</v>
      </c>
      <c r="R1313" s="18">
        <v>320</v>
      </c>
      <c r="S1313" s="16">
        <f t="shared" si="123"/>
        <v>122.91885000000001</v>
      </c>
      <c r="T1313" s="16">
        <f t="shared" si="125"/>
        <v>114498.12391829136</v>
      </c>
      <c r="U1313" s="41">
        <f t="shared" si="124"/>
        <v>8329.6910569105694</v>
      </c>
      <c r="V1313" s="18">
        <f t="shared" si="126"/>
        <v>123</v>
      </c>
      <c r="W1313" s="154">
        <f t="shared" si="127"/>
        <v>930.87905624627115</v>
      </c>
    </row>
    <row r="1314" spans="1:23" ht="16" customHeight="1">
      <c r="A1314" s="37"/>
      <c r="B1314" s="38" t="str">
        <f t="shared" si="122"/>
        <v>123-La</v>
      </c>
      <c r="C1314" s="39">
        <v>123</v>
      </c>
      <c r="D1314" s="40"/>
      <c r="E1314" s="39">
        <v>9</v>
      </c>
      <c r="F1314" s="39">
        <v>66</v>
      </c>
      <c r="G1314" s="39">
        <v>57</v>
      </c>
      <c r="H1314" s="39" t="s">
        <v>122</v>
      </c>
      <c r="I1314" s="39" t="s">
        <v>37</v>
      </c>
      <c r="J1314" s="18">
        <v>-68707</v>
      </c>
      <c r="K1314" s="18">
        <v>401</v>
      </c>
      <c r="L1314" s="18">
        <v>1016886</v>
      </c>
      <c r="M1314" s="18">
        <v>401</v>
      </c>
      <c r="N1314" s="39" t="s">
        <v>28</v>
      </c>
      <c r="O1314" s="18">
        <v>-8635</v>
      </c>
      <c r="P1314" s="18">
        <v>643</v>
      </c>
      <c r="Q1314" s="18">
        <v>122926240</v>
      </c>
      <c r="R1314" s="18">
        <v>430</v>
      </c>
      <c r="S1314" s="16">
        <f t="shared" si="123"/>
        <v>122.92624000000001</v>
      </c>
      <c r="T1314" s="16">
        <f t="shared" si="125"/>
        <v>114505.00765610502</v>
      </c>
      <c r="U1314" s="41">
        <f t="shared" si="124"/>
        <v>8267.3658536585372</v>
      </c>
      <c r="V1314" s="18">
        <f t="shared" si="126"/>
        <v>123</v>
      </c>
      <c r="W1314" s="154">
        <f t="shared" si="127"/>
        <v>930.93502159434979</v>
      </c>
    </row>
    <row r="1315" spans="1:23" ht="16" customHeight="1">
      <c r="A1315" s="37"/>
      <c r="B1315" s="38" t="str">
        <f t="shared" si="122"/>
        <v>123-Ce</v>
      </c>
      <c r="C1315" s="39">
        <v>123</v>
      </c>
      <c r="D1315" s="40"/>
      <c r="E1315" s="39">
        <v>7</v>
      </c>
      <c r="F1315" s="39">
        <v>65</v>
      </c>
      <c r="G1315" s="39">
        <v>58</v>
      </c>
      <c r="H1315" s="39" t="s">
        <v>123</v>
      </c>
      <c r="I1315" s="39" t="s">
        <v>37</v>
      </c>
      <c r="J1315" s="18">
        <v>-60072</v>
      </c>
      <c r="K1315" s="18">
        <v>503</v>
      </c>
      <c r="L1315" s="18">
        <v>1007468</v>
      </c>
      <c r="M1315" s="18">
        <v>503</v>
      </c>
      <c r="N1315" s="39" t="s">
        <v>28</v>
      </c>
      <c r="O1315" s="18">
        <v>-9734</v>
      </c>
      <c r="P1315" s="18">
        <v>861</v>
      </c>
      <c r="Q1315" s="18">
        <v>122935510</v>
      </c>
      <c r="R1315" s="18">
        <v>540</v>
      </c>
      <c r="S1315" s="16">
        <f t="shared" si="123"/>
        <v>122.93550999999999</v>
      </c>
      <c r="T1315" s="16">
        <f t="shared" si="125"/>
        <v>114513.64260191456</v>
      </c>
      <c r="U1315" s="41">
        <f t="shared" si="124"/>
        <v>8190.7967479674799</v>
      </c>
      <c r="V1315" s="18">
        <f t="shared" si="126"/>
        <v>123</v>
      </c>
      <c r="W1315" s="154">
        <f t="shared" si="127"/>
        <v>931.00522440580937</v>
      </c>
    </row>
    <row r="1316" spans="1:23" ht="16" customHeight="1">
      <c r="A1316" s="37"/>
      <c r="B1316" s="38" t="str">
        <f t="shared" si="122"/>
        <v>123-Pr</v>
      </c>
      <c r="C1316" s="39">
        <v>123</v>
      </c>
      <c r="D1316" s="40"/>
      <c r="E1316" s="39">
        <v>5</v>
      </c>
      <c r="F1316" s="39">
        <v>64</v>
      </c>
      <c r="G1316" s="39">
        <v>59</v>
      </c>
      <c r="H1316" s="39" t="s">
        <v>124</v>
      </c>
      <c r="I1316" s="39" t="s">
        <v>37</v>
      </c>
      <c r="J1316" s="18">
        <v>-50338</v>
      </c>
      <c r="K1316" s="18">
        <v>699</v>
      </c>
      <c r="L1316" s="18">
        <v>996952</v>
      </c>
      <c r="M1316" s="18">
        <v>699</v>
      </c>
      <c r="N1316" s="39" t="s">
        <v>28</v>
      </c>
      <c r="O1316" s="18" t="s">
        <v>30</v>
      </c>
      <c r="P1316" s="42"/>
      <c r="Q1316" s="18">
        <v>122945960</v>
      </c>
      <c r="R1316" s="18">
        <v>750</v>
      </c>
      <c r="S1316" s="16">
        <f t="shared" si="123"/>
        <v>122.94596</v>
      </c>
      <c r="T1316" s="16">
        <f t="shared" si="125"/>
        <v>114523.37671018962</v>
      </c>
      <c r="U1316" s="41">
        <f t="shared" si="124"/>
        <v>8105.3008130081298</v>
      </c>
      <c r="V1316" s="18">
        <f t="shared" si="126"/>
        <v>123</v>
      </c>
      <c r="W1316" s="154">
        <f t="shared" si="127"/>
        <v>931.0843634974766</v>
      </c>
    </row>
    <row r="1317" spans="1:23" ht="16" customHeight="1">
      <c r="A1317" s="37"/>
      <c r="B1317" s="38" t="str">
        <f t="shared" si="122"/>
        <v>124-Ag</v>
      </c>
      <c r="C1317" s="39">
        <v>124</v>
      </c>
      <c r="D1317" s="39">
        <v>0</v>
      </c>
      <c r="E1317" s="39">
        <v>30</v>
      </c>
      <c r="F1317" s="39">
        <v>77</v>
      </c>
      <c r="G1317" s="39">
        <v>47</v>
      </c>
      <c r="H1317" s="39" t="s">
        <v>111</v>
      </c>
      <c r="I1317" s="39" t="s">
        <v>37</v>
      </c>
      <c r="J1317" s="18">
        <v>-66574</v>
      </c>
      <c r="K1317" s="18">
        <v>401</v>
      </c>
      <c r="L1317" s="18">
        <v>1030647</v>
      </c>
      <c r="M1317" s="18">
        <v>401</v>
      </c>
      <c r="N1317" s="39" t="s">
        <v>28</v>
      </c>
      <c r="O1317" s="18">
        <v>10136</v>
      </c>
      <c r="P1317" s="18">
        <v>405</v>
      </c>
      <c r="Q1317" s="18">
        <v>123928530</v>
      </c>
      <c r="R1317" s="18">
        <v>430</v>
      </c>
      <c r="S1317" s="16">
        <f t="shared" si="123"/>
        <v>123.92852999999999</v>
      </c>
      <c r="T1317" s="16">
        <f t="shared" si="125"/>
        <v>115438.63439132148</v>
      </c>
      <c r="U1317" s="41">
        <f t="shared" si="124"/>
        <v>8311.6693548387102</v>
      </c>
      <c r="V1317" s="18">
        <f t="shared" si="126"/>
        <v>124</v>
      </c>
      <c r="W1317" s="154">
        <f t="shared" si="127"/>
        <v>930.95672896226995</v>
      </c>
    </row>
    <row r="1318" spans="1:23" ht="16" customHeight="1">
      <c r="A1318" s="37"/>
      <c r="B1318" s="38" t="str">
        <f t="shared" si="122"/>
        <v>124-Cd</v>
      </c>
      <c r="C1318" s="39">
        <v>124</v>
      </c>
      <c r="D1318" s="40"/>
      <c r="E1318" s="39">
        <v>28</v>
      </c>
      <c r="F1318" s="39">
        <v>76</v>
      </c>
      <c r="G1318" s="39">
        <v>48</v>
      </c>
      <c r="H1318" s="39" t="s">
        <v>112</v>
      </c>
      <c r="I1318" s="39" t="s">
        <v>40</v>
      </c>
      <c r="J1318" s="18">
        <v>-76710.100999999995</v>
      </c>
      <c r="K1318" s="18">
        <v>62.640999999999998</v>
      </c>
      <c r="L1318" s="18">
        <v>1040001.166</v>
      </c>
      <c r="M1318" s="18">
        <v>62.642000000000003</v>
      </c>
      <c r="N1318" s="39" t="s">
        <v>28</v>
      </c>
      <c r="O1318" s="18">
        <v>4166</v>
      </c>
      <c r="P1318" s="18">
        <v>39</v>
      </c>
      <c r="Q1318" s="18">
        <v>123917648.302</v>
      </c>
      <c r="R1318" s="18">
        <v>67.248000000000005</v>
      </c>
      <c r="S1318" s="16">
        <f t="shared" si="123"/>
        <v>123.917648302</v>
      </c>
      <c r="T1318" s="16">
        <f t="shared" si="125"/>
        <v>115428.49815911589</v>
      </c>
      <c r="U1318" s="41">
        <f t="shared" si="124"/>
        <v>8387.1061774193549</v>
      </c>
      <c r="V1318" s="18">
        <f t="shared" si="126"/>
        <v>124</v>
      </c>
      <c r="W1318" s="154">
        <f t="shared" si="127"/>
        <v>930.87498515416041</v>
      </c>
    </row>
    <row r="1319" spans="1:23" ht="16" customHeight="1">
      <c r="A1319" s="37"/>
      <c r="B1319" s="38" t="str">
        <f t="shared" si="122"/>
        <v>124-In</v>
      </c>
      <c r="C1319" s="39">
        <v>124</v>
      </c>
      <c r="D1319" s="40"/>
      <c r="E1319" s="39">
        <v>26</v>
      </c>
      <c r="F1319" s="39">
        <v>75</v>
      </c>
      <c r="G1319" s="39">
        <v>49</v>
      </c>
      <c r="H1319" s="39" t="s">
        <v>113</v>
      </c>
      <c r="I1319" s="39" t="s">
        <v>40</v>
      </c>
      <c r="J1319" s="18">
        <v>-80876.100999999995</v>
      </c>
      <c r="K1319" s="18">
        <v>49.02</v>
      </c>
      <c r="L1319" s="18">
        <v>1043384.812</v>
      </c>
      <c r="M1319" s="18">
        <v>49.02</v>
      </c>
      <c r="N1319" s="39" t="s">
        <v>28</v>
      </c>
      <c r="O1319" s="18">
        <v>7360</v>
      </c>
      <c r="P1319" s="18">
        <v>49</v>
      </c>
      <c r="Q1319" s="18">
        <v>123913175.91599999</v>
      </c>
      <c r="R1319" s="18">
        <v>52.625</v>
      </c>
      <c r="S1319" s="16">
        <f t="shared" si="123"/>
        <v>123.913175916</v>
      </c>
      <c r="T1319" s="16">
        <f t="shared" si="125"/>
        <v>115424.3321601138</v>
      </c>
      <c r="U1319" s="41">
        <f t="shared" si="124"/>
        <v>8414.3936451612899</v>
      </c>
      <c r="V1319" s="18">
        <f t="shared" si="126"/>
        <v>124</v>
      </c>
      <c r="W1319" s="154">
        <f t="shared" si="127"/>
        <v>930.84138838801448</v>
      </c>
    </row>
    <row r="1320" spans="1:23" ht="16" customHeight="1">
      <c r="A1320" s="37"/>
      <c r="B1320" s="38" t="str">
        <f t="shared" si="122"/>
        <v>124-Sn</v>
      </c>
      <c r="C1320" s="39">
        <v>124</v>
      </c>
      <c r="D1320" s="40"/>
      <c r="E1320" s="39">
        <v>24</v>
      </c>
      <c r="F1320" s="39">
        <v>74</v>
      </c>
      <c r="G1320" s="39">
        <v>50</v>
      </c>
      <c r="H1320" s="39" t="s">
        <v>114</v>
      </c>
      <c r="I1320" s="40"/>
      <c r="J1320" s="18">
        <v>-88236.100999999995</v>
      </c>
      <c r="K1320" s="18">
        <v>1.3919999999999999</v>
      </c>
      <c r="L1320" s="18">
        <v>1049962.459</v>
      </c>
      <c r="M1320" s="18">
        <v>1.4019999999999999</v>
      </c>
      <c r="N1320" s="39" t="s">
        <v>28</v>
      </c>
      <c r="O1320" s="18">
        <v>-617.48299999999995</v>
      </c>
      <c r="P1320" s="18">
        <v>2.0510000000000002</v>
      </c>
      <c r="Q1320" s="18">
        <v>123905274.63</v>
      </c>
      <c r="R1320" s="18">
        <v>1.494</v>
      </c>
      <c r="S1320" s="16">
        <f t="shared" si="123"/>
        <v>123.90527462999999</v>
      </c>
      <c r="T1320" s="16">
        <f t="shared" si="125"/>
        <v>115416.97216265577</v>
      </c>
      <c r="U1320" s="41">
        <f t="shared" si="124"/>
        <v>8467.4391854838705</v>
      </c>
      <c r="V1320" s="18">
        <f t="shared" si="126"/>
        <v>124</v>
      </c>
      <c r="W1320" s="154">
        <f t="shared" si="127"/>
        <v>930.78203356980464</v>
      </c>
    </row>
    <row r="1321" spans="1:23" ht="16" customHeight="1">
      <c r="A1321" s="37"/>
      <c r="B1321" s="38" t="str">
        <f t="shared" si="122"/>
        <v>124-Sb</v>
      </c>
      <c r="C1321" s="39">
        <v>124</v>
      </c>
      <c r="D1321" s="40"/>
      <c r="E1321" s="39">
        <v>22</v>
      </c>
      <c r="F1321" s="39">
        <v>73</v>
      </c>
      <c r="G1321" s="39">
        <v>51</v>
      </c>
      <c r="H1321" s="39" t="s">
        <v>115</v>
      </c>
      <c r="I1321" s="40"/>
      <c r="J1321" s="18">
        <v>-87618.618000000002</v>
      </c>
      <c r="K1321" s="18">
        <v>2.0049999999999999</v>
      </c>
      <c r="L1321" s="18">
        <v>1048562.623</v>
      </c>
      <c r="M1321" s="18">
        <v>2.012</v>
      </c>
      <c r="N1321" s="39" t="s">
        <v>28</v>
      </c>
      <c r="O1321" s="18">
        <v>2904.453</v>
      </c>
      <c r="P1321" s="18">
        <v>1.5109999999999999</v>
      </c>
      <c r="Q1321" s="18">
        <v>123905937.52500001</v>
      </c>
      <c r="R1321" s="18">
        <v>2.1520000000000001</v>
      </c>
      <c r="S1321" s="16">
        <f t="shared" si="123"/>
        <v>123.90593752500001</v>
      </c>
      <c r="T1321" s="16">
        <f t="shared" si="125"/>
        <v>115417.5896451156</v>
      </c>
      <c r="U1321" s="41">
        <f t="shared" si="124"/>
        <v>8456.1501854838716</v>
      </c>
      <c r="V1321" s="18">
        <f t="shared" si="126"/>
        <v>124</v>
      </c>
      <c r="W1321" s="154">
        <f t="shared" si="127"/>
        <v>930.7870132670613</v>
      </c>
    </row>
    <row r="1322" spans="1:23" ht="16" customHeight="1">
      <c r="A1322" s="37"/>
      <c r="B1322" s="38" t="str">
        <f t="shared" si="122"/>
        <v>124-Te</v>
      </c>
      <c r="C1322" s="39">
        <v>124</v>
      </c>
      <c r="D1322" s="40"/>
      <c r="E1322" s="39">
        <v>20</v>
      </c>
      <c r="F1322" s="39">
        <v>72</v>
      </c>
      <c r="G1322" s="39">
        <v>52</v>
      </c>
      <c r="H1322" s="39" t="s">
        <v>116</v>
      </c>
      <c r="I1322" s="40"/>
      <c r="J1322" s="18">
        <v>-90523.070999999996</v>
      </c>
      <c r="K1322" s="18">
        <v>1.48</v>
      </c>
      <c r="L1322" s="18">
        <v>1050684.7220000001</v>
      </c>
      <c r="M1322" s="18">
        <v>1.49</v>
      </c>
      <c r="N1322" s="39" t="s">
        <v>28</v>
      </c>
      <c r="O1322" s="18">
        <v>-3159.587</v>
      </c>
      <c r="P1322" s="18">
        <v>1.859</v>
      </c>
      <c r="Q1322" s="18">
        <v>123902819.46600001</v>
      </c>
      <c r="R1322" s="18">
        <v>1.589</v>
      </c>
      <c r="S1322" s="16">
        <f t="shared" si="123"/>
        <v>123.90281946600001</v>
      </c>
      <c r="T1322" s="16">
        <f t="shared" si="125"/>
        <v>115414.68519306641</v>
      </c>
      <c r="U1322" s="41">
        <f t="shared" si="124"/>
        <v>8473.2638870967749</v>
      </c>
      <c r="V1322" s="18">
        <f t="shared" si="126"/>
        <v>124</v>
      </c>
      <c r="W1322" s="154">
        <f t="shared" si="127"/>
        <v>930.76359026666466</v>
      </c>
    </row>
    <row r="1323" spans="1:23" ht="16" customHeight="1">
      <c r="A1323" s="37"/>
      <c r="B1323" s="38" t="str">
        <f t="shared" si="122"/>
        <v>124-I</v>
      </c>
      <c r="C1323" s="39">
        <v>124</v>
      </c>
      <c r="D1323" s="40"/>
      <c r="E1323" s="39">
        <v>18</v>
      </c>
      <c r="F1323" s="39">
        <v>71</v>
      </c>
      <c r="G1323" s="39">
        <v>53</v>
      </c>
      <c r="H1323" s="39" t="s">
        <v>117</v>
      </c>
      <c r="I1323" s="39" t="s">
        <v>39</v>
      </c>
      <c r="J1323" s="18">
        <v>-87363.483999999997</v>
      </c>
      <c r="K1323" s="18">
        <v>2.3769999999999998</v>
      </c>
      <c r="L1323" s="18">
        <v>1046742.782</v>
      </c>
      <c r="M1323" s="18">
        <v>2.3820000000000001</v>
      </c>
      <c r="N1323" s="39" t="s">
        <v>28</v>
      </c>
      <c r="O1323" s="18">
        <v>294.024</v>
      </c>
      <c r="P1323" s="18">
        <v>2.8959999999999999</v>
      </c>
      <c r="Q1323" s="18">
        <v>123906211.42299999</v>
      </c>
      <c r="R1323" s="18">
        <v>2.5510000000000002</v>
      </c>
      <c r="S1323" s="16">
        <f t="shared" si="123"/>
        <v>123.90621142299999</v>
      </c>
      <c r="T1323" s="16">
        <f t="shared" si="125"/>
        <v>115417.84477935369</v>
      </c>
      <c r="U1323" s="41">
        <f t="shared" si="124"/>
        <v>8441.4740483870974</v>
      </c>
      <c r="V1323" s="18">
        <f t="shared" si="126"/>
        <v>124</v>
      </c>
      <c r="W1323" s="154">
        <f t="shared" si="127"/>
        <v>930.7890708012394</v>
      </c>
    </row>
    <row r="1324" spans="1:23" ht="16" customHeight="1">
      <c r="A1324" s="37"/>
      <c r="B1324" s="38" t="str">
        <f t="shared" si="122"/>
        <v>124-Xe</v>
      </c>
      <c r="C1324" s="39">
        <v>124</v>
      </c>
      <c r="D1324" s="40"/>
      <c r="E1324" s="39">
        <v>16</v>
      </c>
      <c r="F1324" s="39">
        <v>70</v>
      </c>
      <c r="G1324" s="39">
        <v>54</v>
      </c>
      <c r="H1324" s="39" t="s">
        <v>118</v>
      </c>
      <c r="I1324" s="40"/>
      <c r="J1324" s="18">
        <v>-87657.508000000002</v>
      </c>
      <c r="K1324" s="18">
        <v>1.9530000000000001</v>
      </c>
      <c r="L1324" s="18">
        <v>1046254.453</v>
      </c>
      <c r="M1324" s="18">
        <v>1.9590000000000001</v>
      </c>
      <c r="N1324" s="39" t="s">
        <v>28</v>
      </c>
      <c r="O1324" s="18">
        <v>-5914.9459999999999</v>
      </c>
      <c r="P1324" s="18">
        <v>12.038</v>
      </c>
      <c r="Q1324" s="18">
        <v>123905895.774</v>
      </c>
      <c r="R1324" s="18">
        <v>2.0960000000000001</v>
      </c>
      <c r="S1324" s="16">
        <f t="shared" si="123"/>
        <v>123.905895774</v>
      </c>
      <c r="T1324" s="16">
        <f t="shared" si="125"/>
        <v>115417.55075432568</v>
      </c>
      <c r="U1324" s="41">
        <f t="shared" si="124"/>
        <v>8437.5359112903225</v>
      </c>
      <c r="V1324" s="18">
        <f t="shared" si="126"/>
        <v>124</v>
      </c>
      <c r="W1324" s="154">
        <f t="shared" si="127"/>
        <v>930.78669963165873</v>
      </c>
    </row>
    <row r="1325" spans="1:23" ht="16" customHeight="1">
      <c r="A1325" s="37"/>
      <c r="B1325" s="38" t="str">
        <f t="shared" si="122"/>
        <v>124-Cs</v>
      </c>
      <c r="C1325" s="39">
        <v>124</v>
      </c>
      <c r="D1325" s="40"/>
      <c r="E1325" s="39">
        <v>14</v>
      </c>
      <c r="F1325" s="39">
        <v>69</v>
      </c>
      <c r="G1325" s="39">
        <v>55</v>
      </c>
      <c r="H1325" s="39" t="s">
        <v>119</v>
      </c>
      <c r="I1325" s="40"/>
      <c r="J1325" s="18">
        <v>-81742.562999999995</v>
      </c>
      <c r="K1325" s="18">
        <v>11.89</v>
      </c>
      <c r="L1325" s="18">
        <v>1039557.154</v>
      </c>
      <c r="M1325" s="18">
        <v>11.891</v>
      </c>
      <c r="N1325" s="39" t="s">
        <v>28</v>
      </c>
      <c r="O1325" s="18">
        <v>-2647.9630000000002</v>
      </c>
      <c r="P1325" s="18">
        <v>18.143000000000001</v>
      </c>
      <c r="Q1325" s="18">
        <v>123912245.73100001</v>
      </c>
      <c r="R1325" s="18">
        <v>12.763999999999999</v>
      </c>
      <c r="S1325" s="16">
        <f t="shared" si="123"/>
        <v>123.91224573100001</v>
      </c>
      <c r="T1325" s="16">
        <f t="shared" si="125"/>
        <v>115423.46569872569</v>
      </c>
      <c r="U1325" s="41">
        <f t="shared" si="124"/>
        <v>8383.5254354838708</v>
      </c>
      <c r="V1325" s="18">
        <f t="shared" si="126"/>
        <v>124</v>
      </c>
      <c r="W1325" s="154">
        <f t="shared" si="127"/>
        <v>930.83440079617492</v>
      </c>
    </row>
    <row r="1326" spans="1:23" ht="16" customHeight="1">
      <c r="A1326" s="37"/>
      <c r="B1326" s="38" t="str">
        <f t="shared" si="122"/>
        <v>124-Ba</v>
      </c>
      <c r="C1326" s="39">
        <v>124</v>
      </c>
      <c r="D1326" s="40"/>
      <c r="E1326" s="39">
        <v>12</v>
      </c>
      <c r="F1326" s="39">
        <v>68</v>
      </c>
      <c r="G1326" s="39">
        <v>56</v>
      </c>
      <c r="H1326" s="39" t="s">
        <v>121</v>
      </c>
      <c r="I1326" s="39" t="s">
        <v>37</v>
      </c>
      <c r="J1326" s="18">
        <v>-79094.600000000006</v>
      </c>
      <c r="K1326" s="18">
        <v>14.281000000000001</v>
      </c>
      <c r="L1326" s="18">
        <v>1036126.838</v>
      </c>
      <c r="M1326" s="18">
        <v>14.282</v>
      </c>
      <c r="N1326" s="39" t="s">
        <v>28</v>
      </c>
      <c r="O1326" s="18">
        <v>-8795</v>
      </c>
      <c r="P1326" s="18">
        <v>298</v>
      </c>
      <c r="Q1326" s="18">
        <v>123915088.43700001</v>
      </c>
      <c r="R1326" s="18">
        <v>15.331</v>
      </c>
      <c r="S1326" s="16">
        <f t="shared" si="123"/>
        <v>123.91508843700001</v>
      </c>
      <c r="T1326" s="16">
        <f t="shared" si="125"/>
        <v>115426.11366121355</v>
      </c>
      <c r="U1326" s="41">
        <f t="shared" si="124"/>
        <v>8355.8615967741935</v>
      </c>
      <c r="V1326" s="18">
        <f t="shared" si="126"/>
        <v>124</v>
      </c>
      <c r="W1326" s="154">
        <f t="shared" si="127"/>
        <v>930.85575533236727</v>
      </c>
    </row>
    <row r="1327" spans="1:23" ht="16" customHeight="1">
      <c r="A1327" s="37"/>
      <c r="B1327" s="38" t="str">
        <f t="shared" si="122"/>
        <v>124-La</v>
      </c>
      <c r="C1327" s="39">
        <v>124</v>
      </c>
      <c r="D1327" s="40"/>
      <c r="E1327" s="39">
        <v>10</v>
      </c>
      <c r="F1327" s="39">
        <v>67</v>
      </c>
      <c r="G1327" s="39">
        <v>57</v>
      </c>
      <c r="H1327" s="39" t="s">
        <v>122</v>
      </c>
      <c r="I1327" s="39" t="s">
        <v>37</v>
      </c>
      <c r="J1327" s="18">
        <v>-70300</v>
      </c>
      <c r="K1327" s="18">
        <v>298</v>
      </c>
      <c r="L1327" s="18">
        <v>1026550</v>
      </c>
      <c r="M1327" s="18">
        <v>298</v>
      </c>
      <c r="N1327" s="39" t="s">
        <v>28</v>
      </c>
      <c r="O1327" s="18">
        <v>-5580</v>
      </c>
      <c r="P1327" s="18">
        <v>585</v>
      </c>
      <c r="Q1327" s="18">
        <v>123924530</v>
      </c>
      <c r="R1327" s="18">
        <v>320</v>
      </c>
      <c r="S1327" s="16">
        <f t="shared" si="123"/>
        <v>123.92453</v>
      </c>
      <c r="T1327" s="16">
        <f t="shared" si="125"/>
        <v>115434.90841686213</v>
      </c>
      <c r="U1327" s="41">
        <f t="shared" si="124"/>
        <v>8278.6290322580644</v>
      </c>
      <c r="V1327" s="18">
        <f t="shared" si="126"/>
        <v>124</v>
      </c>
      <c r="W1327" s="154">
        <f t="shared" si="127"/>
        <v>930.92668078114627</v>
      </c>
    </row>
    <row r="1328" spans="1:23" ht="16" customHeight="1">
      <c r="A1328" s="37"/>
      <c r="B1328" s="38" t="str">
        <f t="shared" si="122"/>
        <v>124-Ce</v>
      </c>
      <c r="C1328" s="39">
        <v>124</v>
      </c>
      <c r="D1328" s="40"/>
      <c r="E1328" s="39">
        <v>8</v>
      </c>
      <c r="F1328" s="39">
        <v>66</v>
      </c>
      <c r="G1328" s="39">
        <v>58</v>
      </c>
      <c r="H1328" s="39" t="s">
        <v>123</v>
      </c>
      <c r="I1328" s="39" t="s">
        <v>37</v>
      </c>
      <c r="J1328" s="18">
        <v>-64720</v>
      </c>
      <c r="K1328" s="18">
        <v>503</v>
      </c>
      <c r="L1328" s="18">
        <v>1020188</v>
      </c>
      <c r="M1328" s="18">
        <v>503</v>
      </c>
      <c r="N1328" s="39" t="s">
        <v>28</v>
      </c>
      <c r="O1328" s="18">
        <v>-11588</v>
      </c>
      <c r="P1328" s="18">
        <v>780</v>
      </c>
      <c r="Q1328" s="18">
        <v>123930520</v>
      </c>
      <c r="R1328" s="18">
        <v>540</v>
      </c>
      <c r="S1328" s="16">
        <f t="shared" si="123"/>
        <v>123.93052</v>
      </c>
      <c r="T1328" s="16">
        <f t="shared" si="125"/>
        <v>115440.48806361502</v>
      </c>
      <c r="U1328" s="41">
        <f t="shared" si="124"/>
        <v>8227.322580645161</v>
      </c>
      <c r="V1328" s="18">
        <f t="shared" si="126"/>
        <v>124</v>
      </c>
      <c r="W1328" s="154">
        <f t="shared" si="127"/>
        <v>930.97167793237918</v>
      </c>
    </row>
    <row r="1329" spans="1:23" ht="16" customHeight="1">
      <c r="A1329" s="37"/>
      <c r="B1329" s="38" t="str">
        <f t="shared" si="122"/>
        <v>124-Pr</v>
      </c>
      <c r="C1329" s="39">
        <v>124</v>
      </c>
      <c r="D1329" s="40"/>
      <c r="E1329" s="39">
        <v>6</v>
      </c>
      <c r="F1329" s="39">
        <v>65</v>
      </c>
      <c r="G1329" s="39">
        <v>59</v>
      </c>
      <c r="H1329" s="39" t="s">
        <v>124</v>
      </c>
      <c r="I1329" s="39" t="s">
        <v>37</v>
      </c>
      <c r="J1329" s="18">
        <v>-53132</v>
      </c>
      <c r="K1329" s="18">
        <v>596</v>
      </c>
      <c r="L1329" s="18">
        <v>1007818</v>
      </c>
      <c r="M1329" s="18">
        <v>596</v>
      </c>
      <c r="N1329" s="39" t="s">
        <v>28</v>
      </c>
      <c r="O1329" s="18" t="s">
        <v>30</v>
      </c>
      <c r="P1329" s="42"/>
      <c r="Q1329" s="18">
        <v>123942960</v>
      </c>
      <c r="R1329" s="18">
        <v>640</v>
      </c>
      <c r="S1329" s="16">
        <f t="shared" si="123"/>
        <v>123.94296</v>
      </c>
      <c r="T1329" s="16">
        <f t="shared" si="125"/>
        <v>115452.07584418361</v>
      </c>
      <c r="U1329" s="41">
        <f t="shared" si="124"/>
        <v>8127.5645161290322</v>
      </c>
      <c r="V1329" s="18">
        <f t="shared" si="126"/>
        <v>124</v>
      </c>
      <c r="W1329" s="154">
        <f t="shared" si="127"/>
        <v>931.06512777567423</v>
      </c>
    </row>
    <row r="1330" spans="1:23" ht="16" customHeight="1">
      <c r="A1330" s="37"/>
      <c r="B1330" s="38" t="str">
        <f t="shared" si="122"/>
        <v>125-Ag</v>
      </c>
      <c r="C1330" s="39">
        <v>125</v>
      </c>
      <c r="D1330" s="39">
        <v>0</v>
      </c>
      <c r="E1330" s="39">
        <v>31</v>
      </c>
      <c r="F1330" s="39">
        <v>78</v>
      </c>
      <c r="G1330" s="39">
        <v>47</v>
      </c>
      <c r="H1330" s="39" t="s">
        <v>111</v>
      </c>
      <c r="I1330" s="39" t="s">
        <v>37</v>
      </c>
      <c r="J1330" s="18">
        <v>-64702</v>
      </c>
      <c r="K1330" s="18">
        <v>401</v>
      </c>
      <c r="L1330" s="18">
        <v>1036846</v>
      </c>
      <c r="M1330" s="18">
        <v>401</v>
      </c>
      <c r="N1330" s="39" t="s">
        <v>28</v>
      </c>
      <c r="O1330" s="18">
        <v>8656</v>
      </c>
      <c r="P1330" s="18">
        <v>406</v>
      </c>
      <c r="Q1330" s="18">
        <v>124930540</v>
      </c>
      <c r="R1330" s="18">
        <v>430</v>
      </c>
      <c r="S1330" s="16">
        <f t="shared" si="123"/>
        <v>124.93053999999999</v>
      </c>
      <c r="T1330" s="16">
        <f t="shared" si="125"/>
        <v>116372.00030832581</v>
      </c>
      <c r="U1330" s="41">
        <f t="shared" si="124"/>
        <v>8294.768</v>
      </c>
      <c r="V1330" s="18">
        <f t="shared" si="126"/>
        <v>125</v>
      </c>
      <c r="W1330" s="154">
        <f t="shared" si="127"/>
        <v>930.97600246660647</v>
      </c>
    </row>
    <row r="1331" spans="1:23" ht="16" customHeight="1">
      <c r="A1331" s="37"/>
      <c r="B1331" s="38" t="str">
        <f t="shared" si="122"/>
        <v>125-Cd</v>
      </c>
      <c r="C1331" s="39">
        <v>125</v>
      </c>
      <c r="D1331" s="40"/>
      <c r="E1331" s="39">
        <v>29</v>
      </c>
      <c r="F1331" s="39">
        <v>77</v>
      </c>
      <c r="G1331" s="39">
        <v>48</v>
      </c>
      <c r="H1331" s="39" t="s">
        <v>112</v>
      </c>
      <c r="I1331" s="39" t="s">
        <v>40</v>
      </c>
      <c r="J1331" s="18">
        <v>-73357.777000000002</v>
      </c>
      <c r="K1331" s="18">
        <v>68.893000000000001</v>
      </c>
      <c r="L1331" s="18">
        <v>1044720.165</v>
      </c>
      <c r="M1331" s="18">
        <v>68.893000000000001</v>
      </c>
      <c r="N1331" s="39" t="s">
        <v>28</v>
      </c>
      <c r="O1331" s="18">
        <v>7122</v>
      </c>
      <c r="P1331" s="18">
        <v>62</v>
      </c>
      <c r="Q1331" s="18">
        <v>124921247.17</v>
      </c>
      <c r="R1331" s="18">
        <v>73.959999999999994</v>
      </c>
      <c r="S1331" s="16">
        <f t="shared" si="123"/>
        <v>124.92124717</v>
      </c>
      <c r="T1331" s="16">
        <f t="shared" si="125"/>
        <v>116363.34409651703</v>
      </c>
      <c r="U1331" s="41">
        <f t="shared" si="124"/>
        <v>8357.7613199999996</v>
      </c>
      <c r="V1331" s="18">
        <f t="shared" si="126"/>
        <v>125</v>
      </c>
      <c r="W1331" s="154">
        <f t="shared" si="127"/>
        <v>930.9067527721362</v>
      </c>
    </row>
    <row r="1332" spans="1:23" ht="16" customHeight="1">
      <c r="A1332" s="37"/>
      <c r="B1332" s="38" t="str">
        <f t="shared" si="122"/>
        <v>125-In</v>
      </c>
      <c r="C1332" s="39">
        <v>125</v>
      </c>
      <c r="D1332" s="40"/>
      <c r="E1332" s="39">
        <v>27</v>
      </c>
      <c r="F1332" s="39">
        <v>76</v>
      </c>
      <c r="G1332" s="39">
        <v>49</v>
      </c>
      <c r="H1332" s="39" t="s">
        <v>113</v>
      </c>
      <c r="I1332" s="39" t="s">
        <v>40</v>
      </c>
      <c r="J1332" s="18">
        <v>-80479.777000000002</v>
      </c>
      <c r="K1332" s="18">
        <v>30.036999999999999</v>
      </c>
      <c r="L1332" s="18">
        <v>1051059.811</v>
      </c>
      <c r="M1332" s="18">
        <v>30.038</v>
      </c>
      <c r="N1332" s="39" t="s">
        <v>28</v>
      </c>
      <c r="O1332" s="18">
        <v>5418</v>
      </c>
      <c r="P1332" s="18">
        <v>30</v>
      </c>
      <c r="Q1332" s="18">
        <v>124913601.38699999</v>
      </c>
      <c r="R1332" s="18">
        <v>32.246000000000002</v>
      </c>
      <c r="S1332" s="16">
        <f t="shared" si="123"/>
        <v>124.913601387</v>
      </c>
      <c r="T1332" s="16">
        <f t="shared" si="125"/>
        <v>116356.22209847209</v>
      </c>
      <c r="U1332" s="41">
        <f t="shared" si="124"/>
        <v>8408.4784880000007</v>
      </c>
      <c r="V1332" s="18">
        <f t="shared" si="126"/>
        <v>125</v>
      </c>
      <c r="W1332" s="154">
        <f t="shared" si="127"/>
        <v>930.8497767877767</v>
      </c>
    </row>
    <row r="1333" spans="1:23" ht="16" customHeight="1">
      <c r="A1333" s="37"/>
      <c r="B1333" s="38" t="str">
        <f t="shared" si="122"/>
        <v>125-Sn</v>
      </c>
      <c r="C1333" s="39">
        <v>125</v>
      </c>
      <c r="D1333" s="40"/>
      <c r="E1333" s="39">
        <v>25</v>
      </c>
      <c r="F1333" s="39">
        <v>75</v>
      </c>
      <c r="G1333" s="39">
        <v>50</v>
      </c>
      <c r="H1333" s="39" t="s">
        <v>114</v>
      </c>
      <c r="I1333" s="39" t="s">
        <v>47</v>
      </c>
      <c r="J1333" s="18">
        <v>-85897.777000000002</v>
      </c>
      <c r="K1333" s="18">
        <v>1.4970000000000001</v>
      </c>
      <c r="L1333" s="18">
        <v>1055695.4580000001</v>
      </c>
      <c r="M1333" s="18">
        <v>1.506</v>
      </c>
      <c r="N1333" s="39" t="s">
        <v>28</v>
      </c>
      <c r="O1333" s="18">
        <v>2363.3119999999999</v>
      </c>
      <c r="P1333" s="18">
        <v>2.9569999999999999</v>
      </c>
      <c r="Q1333" s="18">
        <v>124907784.92399999</v>
      </c>
      <c r="R1333" s="18">
        <v>1.607</v>
      </c>
      <c r="S1333" s="16">
        <f t="shared" si="123"/>
        <v>124.907784924</v>
      </c>
      <c r="T1333" s="16">
        <f t="shared" si="125"/>
        <v>116350.80410032666</v>
      </c>
      <c r="U1333" s="41">
        <f t="shared" si="124"/>
        <v>8445.5636640000012</v>
      </c>
      <c r="V1333" s="18">
        <f t="shared" si="126"/>
        <v>125</v>
      </c>
      <c r="W1333" s="154">
        <f t="shared" si="127"/>
        <v>930.80643280261324</v>
      </c>
    </row>
    <row r="1334" spans="1:23" ht="16" customHeight="1">
      <c r="A1334" s="37"/>
      <c r="B1334" s="38" t="str">
        <f t="shared" si="122"/>
        <v>125-Sb</v>
      </c>
      <c r="C1334" s="39">
        <v>125</v>
      </c>
      <c r="D1334" s="40"/>
      <c r="E1334" s="39">
        <v>23</v>
      </c>
      <c r="F1334" s="39">
        <v>74</v>
      </c>
      <c r="G1334" s="39">
        <v>51</v>
      </c>
      <c r="H1334" s="39" t="s">
        <v>115</v>
      </c>
      <c r="I1334" s="39" t="s">
        <v>40</v>
      </c>
      <c r="J1334" s="18">
        <v>-88261.089000000007</v>
      </c>
      <c r="K1334" s="18">
        <v>2.8370000000000002</v>
      </c>
      <c r="L1334" s="18">
        <v>1057276.416</v>
      </c>
      <c r="M1334" s="18">
        <v>2.8420000000000001</v>
      </c>
      <c r="N1334" s="39" t="s">
        <v>28</v>
      </c>
      <c r="O1334" s="18">
        <v>766.7</v>
      </c>
      <c r="P1334" s="18">
        <v>2.121</v>
      </c>
      <c r="Q1334" s="18">
        <v>124905247.80400001</v>
      </c>
      <c r="R1334" s="18">
        <v>3.0459999999999998</v>
      </c>
      <c r="S1334" s="16">
        <f t="shared" si="123"/>
        <v>124.905247804</v>
      </c>
      <c r="T1334" s="16">
        <f t="shared" si="125"/>
        <v>116348.44078924657</v>
      </c>
      <c r="U1334" s="41">
        <f t="shared" si="124"/>
        <v>8458.2113279999994</v>
      </c>
      <c r="V1334" s="18">
        <f t="shared" si="126"/>
        <v>125</v>
      </c>
      <c r="W1334" s="154">
        <f t="shared" si="127"/>
        <v>930.78752631397253</v>
      </c>
    </row>
    <row r="1335" spans="1:23" ht="16" customHeight="1">
      <c r="A1335" s="37"/>
      <c r="B1335" s="38" t="str">
        <f t="shared" si="122"/>
        <v>125-Te</v>
      </c>
      <c r="C1335" s="39">
        <v>125</v>
      </c>
      <c r="D1335" s="40"/>
      <c r="E1335" s="39">
        <v>21</v>
      </c>
      <c r="F1335" s="39">
        <v>73</v>
      </c>
      <c r="G1335" s="39">
        <v>52</v>
      </c>
      <c r="H1335" s="39" t="s">
        <v>116</v>
      </c>
      <c r="I1335" s="40"/>
      <c r="J1335" s="18">
        <v>-89027.789000000004</v>
      </c>
      <c r="K1335" s="18">
        <v>1.8839999999999999</v>
      </c>
      <c r="L1335" s="18">
        <v>1057260.763</v>
      </c>
      <c r="M1335" s="18">
        <v>1.891</v>
      </c>
      <c r="N1335" s="39" t="s">
        <v>28</v>
      </c>
      <c r="O1335" s="18">
        <v>-185.77</v>
      </c>
      <c r="P1335" s="18">
        <v>0.06</v>
      </c>
      <c r="Q1335" s="18">
        <v>124904424.71799999</v>
      </c>
      <c r="R1335" s="18">
        <v>2.0219999999999998</v>
      </c>
      <c r="S1335" s="16">
        <f t="shared" si="123"/>
        <v>124.904424718</v>
      </c>
      <c r="T1335" s="16">
        <f t="shared" si="125"/>
        <v>116347.67408989312</v>
      </c>
      <c r="U1335" s="41">
        <f t="shared" si="124"/>
        <v>8458.086104</v>
      </c>
      <c r="V1335" s="18">
        <f t="shared" si="126"/>
        <v>125</v>
      </c>
      <c r="W1335" s="154">
        <f t="shared" si="127"/>
        <v>930.78139271914495</v>
      </c>
    </row>
    <row r="1336" spans="1:23" ht="16" customHeight="1">
      <c r="A1336" s="37"/>
      <c r="B1336" s="38" t="str">
        <f t="shared" si="122"/>
        <v>125-I</v>
      </c>
      <c r="C1336" s="39">
        <v>125</v>
      </c>
      <c r="D1336" s="40"/>
      <c r="E1336" s="39">
        <v>19</v>
      </c>
      <c r="F1336" s="39">
        <v>72</v>
      </c>
      <c r="G1336" s="39">
        <v>53</v>
      </c>
      <c r="H1336" s="39" t="s">
        <v>117</v>
      </c>
      <c r="I1336" s="39" t="s">
        <v>39</v>
      </c>
      <c r="J1336" s="18">
        <v>-88842.019</v>
      </c>
      <c r="K1336" s="18">
        <v>1.885</v>
      </c>
      <c r="L1336" s="18">
        <v>1056292.639</v>
      </c>
      <c r="M1336" s="18">
        <v>1.8919999999999999</v>
      </c>
      <c r="N1336" s="39" t="s">
        <v>28</v>
      </c>
      <c r="O1336" s="18">
        <v>-1652.5509999999999</v>
      </c>
      <c r="P1336" s="18">
        <v>2.5680000000000001</v>
      </c>
      <c r="Q1336" s="18">
        <v>124904624.15000001</v>
      </c>
      <c r="R1336" s="18">
        <v>2.0230000000000001</v>
      </c>
      <c r="S1336" s="16">
        <f t="shared" si="123"/>
        <v>124.90462415</v>
      </c>
      <c r="T1336" s="16">
        <f t="shared" si="125"/>
        <v>116347.8598595277</v>
      </c>
      <c r="U1336" s="41">
        <f t="shared" si="124"/>
        <v>8450.3411120000001</v>
      </c>
      <c r="V1336" s="18">
        <f t="shared" si="126"/>
        <v>125</v>
      </c>
      <c r="W1336" s="154">
        <f t="shared" si="127"/>
        <v>930.78287887622162</v>
      </c>
    </row>
    <row r="1337" spans="1:23" ht="16" customHeight="1">
      <c r="A1337" s="37"/>
      <c r="B1337" s="38" t="str">
        <f t="shared" si="122"/>
        <v>125-Xe</v>
      </c>
      <c r="C1337" s="39">
        <v>125</v>
      </c>
      <c r="D1337" s="40"/>
      <c r="E1337" s="39">
        <v>17</v>
      </c>
      <c r="F1337" s="39">
        <v>71</v>
      </c>
      <c r="G1337" s="39">
        <v>54</v>
      </c>
      <c r="H1337" s="39" t="s">
        <v>118</v>
      </c>
      <c r="I1337" s="40"/>
      <c r="J1337" s="18">
        <v>-87189.467999999993</v>
      </c>
      <c r="K1337" s="18">
        <v>1.992</v>
      </c>
      <c r="L1337" s="18">
        <v>1053857.7350000001</v>
      </c>
      <c r="M1337" s="18">
        <v>1.9990000000000001</v>
      </c>
      <c r="N1337" s="39" t="s">
        <v>28</v>
      </c>
      <c r="O1337" s="18">
        <v>-3098.74</v>
      </c>
      <c r="P1337" s="18">
        <v>7.9349999999999996</v>
      </c>
      <c r="Q1337" s="18">
        <v>124906398.236</v>
      </c>
      <c r="R1337" s="18">
        <v>2.1389999999999998</v>
      </c>
      <c r="S1337" s="16">
        <f t="shared" si="123"/>
        <v>124.906398236</v>
      </c>
      <c r="T1337" s="16">
        <f t="shared" si="125"/>
        <v>116349.51240930888</v>
      </c>
      <c r="U1337" s="41">
        <f t="shared" si="124"/>
        <v>8430.8618800000004</v>
      </c>
      <c r="V1337" s="18">
        <f t="shared" si="126"/>
        <v>125</v>
      </c>
      <c r="W1337" s="154">
        <f t="shared" si="127"/>
        <v>930.79609927447109</v>
      </c>
    </row>
    <row r="1338" spans="1:23" ht="16" customHeight="1">
      <c r="A1338" s="37"/>
      <c r="B1338" s="38" t="str">
        <f t="shared" si="122"/>
        <v>125-Cs</v>
      </c>
      <c r="C1338" s="39">
        <v>125</v>
      </c>
      <c r="D1338" s="40"/>
      <c r="E1338" s="39">
        <v>15</v>
      </c>
      <c r="F1338" s="39">
        <v>70</v>
      </c>
      <c r="G1338" s="39">
        <v>55</v>
      </c>
      <c r="H1338" s="39" t="s">
        <v>119</v>
      </c>
      <c r="I1338" s="40"/>
      <c r="J1338" s="18">
        <v>-84090.728000000003</v>
      </c>
      <c r="K1338" s="18">
        <v>7.8380000000000001</v>
      </c>
      <c r="L1338" s="18">
        <v>1049976.642</v>
      </c>
      <c r="M1338" s="18">
        <v>7.84</v>
      </c>
      <c r="N1338" s="39" t="s">
        <v>28</v>
      </c>
      <c r="O1338" s="18">
        <v>-4560</v>
      </c>
      <c r="P1338" s="18">
        <v>250</v>
      </c>
      <c r="Q1338" s="18">
        <v>124909724.87100001</v>
      </c>
      <c r="R1338" s="18">
        <v>8.4139999999999997</v>
      </c>
      <c r="S1338" s="16">
        <f t="shared" si="123"/>
        <v>124.90972487100001</v>
      </c>
      <c r="T1338" s="16">
        <f t="shared" si="125"/>
        <v>116352.61114857029</v>
      </c>
      <c r="U1338" s="41">
        <f t="shared" si="124"/>
        <v>8399.8131360000007</v>
      </c>
      <c r="V1338" s="18">
        <f t="shared" si="126"/>
        <v>125</v>
      </c>
      <c r="W1338" s="154">
        <f t="shared" si="127"/>
        <v>930.82088918856232</v>
      </c>
    </row>
    <row r="1339" spans="1:23" ht="16" customHeight="1">
      <c r="A1339" s="37"/>
      <c r="B1339" s="38" t="str">
        <f t="shared" si="122"/>
        <v>125-Ba</v>
      </c>
      <c r="C1339" s="39">
        <v>125</v>
      </c>
      <c r="D1339" s="40"/>
      <c r="E1339" s="39">
        <v>13</v>
      </c>
      <c r="F1339" s="39">
        <v>69</v>
      </c>
      <c r="G1339" s="39">
        <v>56</v>
      </c>
      <c r="H1339" s="39" t="s">
        <v>121</v>
      </c>
      <c r="I1339" s="39" t="s">
        <v>39</v>
      </c>
      <c r="J1339" s="18">
        <v>-79530.728000000003</v>
      </c>
      <c r="K1339" s="18">
        <v>250.12299999999999</v>
      </c>
      <c r="L1339" s="18">
        <v>1044634.2879999999</v>
      </c>
      <c r="M1339" s="18">
        <v>250.12299999999999</v>
      </c>
      <c r="N1339" s="39" t="s">
        <v>28</v>
      </c>
      <c r="O1339" s="18">
        <v>-5635</v>
      </c>
      <c r="P1339" s="18">
        <v>389</v>
      </c>
      <c r="Q1339" s="18">
        <v>124914620.234</v>
      </c>
      <c r="R1339" s="18">
        <v>268.51799999999997</v>
      </c>
      <c r="S1339" s="16">
        <f t="shared" si="123"/>
        <v>124.914620234</v>
      </c>
      <c r="T1339" s="16">
        <f t="shared" si="125"/>
        <v>116357.17114794708</v>
      </c>
      <c r="U1339" s="41">
        <f t="shared" si="124"/>
        <v>8357.0743039999998</v>
      </c>
      <c r="V1339" s="18">
        <f t="shared" si="126"/>
        <v>125</v>
      </c>
      <c r="W1339" s="154">
        <f t="shared" si="127"/>
        <v>930.85736918357668</v>
      </c>
    </row>
    <row r="1340" spans="1:23" ht="16" customHeight="1">
      <c r="A1340" s="37"/>
      <c r="B1340" s="38" t="str">
        <f t="shared" si="122"/>
        <v>125-La</v>
      </c>
      <c r="C1340" s="39">
        <v>125</v>
      </c>
      <c r="D1340" s="40"/>
      <c r="E1340" s="39">
        <v>11</v>
      </c>
      <c r="F1340" s="39">
        <v>68</v>
      </c>
      <c r="G1340" s="39">
        <v>57</v>
      </c>
      <c r="H1340" s="39" t="s">
        <v>122</v>
      </c>
      <c r="I1340" s="39" t="s">
        <v>37</v>
      </c>
      <c r="J1340" s="18">
        <v>-73895</v>
      </c>
      <c r="K1340" s="18">
        <v>298</v>
      </c>
      <c r="L1340" s="18">
        <v>1038217</v>
      </c>
      <c r="M1340" s="18">
        <v>298</v>
      </c>
      <c r="N1340" s="39" t="s">
        <v>28</v>
      </c>
      <c r="O1340" s="18">
        <v>-7331</v>
      </c>
      <c r="P1340" s="18">
        <v>499</v>
      </c>
      <c r="Q1340" s="18">
        <v>124920670</v>
      </c>
      <c r="R1340" s="18">
        <v>320</v>
      </c>
      <c r="S1340" s="16">
        <f t="shared" si="123"/>
        <v>124.92067</v>
      </c>
      <c r="T1340" s="16">
        <f t="shared" si="125"/>
        <v>116362.80646634736</v>
      </c>
      <c r="U1340" s="41">
        <f t="shared" si="124"/>
        <v>8305.7360000000008</v>
      </c>
      <c r="V1340" s="18">
        <f t="shared" si="126"/>
        <v>125</v>
      </c>
      <c r="W1340" s="154">
        <f t="shared" si="127"/>
        <v>930.90245173077892</v>
      </c>
    </row>
    <row r="1341" spans="1:23" ht="16" customHeight="1">
      <c r="A1341" s="37"/>
      <c r="B1341" s="38" t="str">
        <f t="shared" si="122"/>
        <v>125-Ce</v>
      </c>
      <c r="C1341" s="39">
        <v>125</v>
      </c>
      <c r="D1341" s="40"/>
      <c r="E1341" s="39">
        <v>9</v>
      </c>
      <c r="F1341" s="39">
        <v>67</v>
      </c>
      <c r="G1341" s="39">
        <v>58</v>
      </c>
      <c r="H1341" s="39" t="s">
        <v>123</v>
      </c>
      <c r="I1341" s="39" t="s">
        <v>37</v>
      </c>
      <c r="J1341" s="18">
        <v>-66565</v>
      </c>
      <c r="K1341" s="18">
        <v>401</v>
      </c>
      <c r="L1341" s="18">
        <v>1030103</v>
      </c>
      <c r="M1341" s="18">
        <v>401</v>
      </c>
      <c r="N1341" s="39" t="s">
        <v>28</v>
      </c>
      <c r="O1341" s="18">
        <v>-8654</v>
      </c>
      <c r="P1341" s="18">
        <v>643</v>
      </c>
      <c r="Q1341" s="18">
        <v>124928540</v>
      </c>
      <c r="R1341" s="18">
        <v>430</v>
      </c>
      <c r="S1341" s="16">
        <f t="shared" si="123"/>
        <v>124.92854</v>
      </c>
      <c r="T1341" s="16">
        <f t="shared" si="125"/>
        <v>116370.13732109613</v>
      </c>
      <c r="U1341" s="41">
        <f t="shared" si="124"/>
        <v>8240.8240000000005</v>
      </c>
      <c r="V1341" s="18">
        <f t="shared" si="126"/>
        <v>125</v>
      </c>
      <c r="W1341" s="154">
        <f t="shared" si="127"/>
        <v>930.9610985687691</v>
      </c>
    </row>
    <row r="1342" spans="1:23" ht="16" customHeight="1">
      <c r="A1342" s="37"/>
      <c r="B1342" s="38" t="str">
        <f t="shared" si="122"/>
        <v>125-Pr</v>
      </c>
      <c r="C1342" s="39">
        <v>125</v>
      </c>
      <c r="D1342" s="40"/>
      <c r="E1342" s="39">
        <v>7</v>
      </c>
      <c r="F1342" s="39">
        <v>66</v>
      </c>
      <c r="G1342" s="39">
        <v>59</v>
      </c>
      <c r="H1342" s="39" t="s">
        <v>124</v>
      </c>
      <c r="I1342" s="39" t="s">
        <v>37</v>
      </c>
      <c r="J1342" s="18">
        <v>-57911</v>
      </c>
      <c r="K1342" s="18">
        <v>503</v>
      </c>
      <c r="L1342" s="18">
        <v>1020667</v>
      </c>
      <c r="M1342" s="18">
        <v>503</v>
      </c>
      <c r="N1342" s="39" t="s">
        <v>28</v>
      </c>
      <c r="O1342" s="18" t="s">
        <v>30</v>
      </c>
      <c r="P1342" s="42"/>
      <c r="Q1342" s="18">
        <v>124937830</v>
      </c>
      <c r="R1342" s="18">
        <v>540</v>
      </c>
      <c r="S1342" s="16">
        <f t="shared" si="123"/>
        <v>124.93783000000001</v>
      </c>
      <c r="T1342" s="16">
        <f t="shared" si="125"/>
        <v>116378.79089677799</v>
      </c>
      <c r="U1342" s="41">
        <f t="shared" si="124"/>
        <v>8165.3360000000002</v>
      </c>
      <c r="V1342" s="18">
        <f t="shared" si="126"/>
        <v>125</v>
      </c>
      <c r="W1342" s="154">
        <f t="shared" si="127"/>
        <v>931.030327174224</v>
      </c>
    </row>
    <row r="1343" spans="1:23" ht="16" customHeight="1">
      <c r="A1343" s="37"/>
      <c r="B1343" s="38" t="str">
        <f t="shared" si="122"/>
        <v>126-Ag</v>
      </c>
      <c r="C1343" s="39">
        <v>126</v>
      </c>
      <c r="D1343" s="39">
        <v>0</v>
      </c>
      <c r="E1343" s="39">
        <v>32</v>
      </c>
      <c r="F1343" s="39">
        <v>79</v>
      </c>
      <c r="G1343" s="39">
        <v>47</v>
      </c>
      <c r="H1343" s="39" t="s">
        <v>111</v>
      </c>
      <c r="I1343" s="39" t="s">
        <v>37</v>
      </c>
      <c r="J1343" s="18">
        <v>-61013</v>
      </c>
      <c r="K1343" s="18">
        <v>401</v>
      </c>
      <c r="L1343" s="18">
        <v>1041229</v>
      </c>
      <c r="M1343" s="18">
        <v>401</v>
      </c>
      <c r="N1343" s="39" t="s">
        <v>28</v>
      </c>
      <c r="O1343" s="18">
        <v>11314</v>
      </c>
      <c r="P1343" s="18">
        <v>404</v>
      </c>
      <c r="Q1343" s="18">
        <v>125934500</v>
      </c>
      <c r="R1343" s="18">
        <v>430</v>
      </c>
      <c r="S1343" s="16">
        <f t="shared" si="123"/>
        <v>125.9345</v>
      </c>
      <c r="T1343" s="16">
        <f t="shared" si="125"/>
        <v>117307.18263787907</v>
      </c>
      <c r="U1343" s="41">
        <f t="shared" si="124"/>
        <v>8263.7222222222226</v>
      </c>
      <c r="V1343" s="18">
        <f t="shared" si="126"/>
        <v>126</v>
      </c>
      <c r="W1343" s="154">
        <f t="shared" si="127"/>
        <v>931.00938601491328</v>
      </c>
    </row>
    <row r="1344" spans="1:23" ht="16" customHeight="1">
      <c r="A1344" s="37"/>
      <c r="B1344" s="38" t="str">
        <f t="shared" si="122"/>
        <v>126-Cd</v>
      </c>
      <c r="C1344" s="39">
        <v>126</v>
      </c>
      <c r="D1344" s="40"/>
      <c r="E1344" s="39">
        <v>30</v>
      </c>
      <c r="F1344" s="39">
        <v>78</v>
      </c>
      <c r="G1344" s="39">
        <v>48</v>
      </c>
      <c r="H1344" s="39" t="s">
        <v>112</v>
      </c>
      <c r="I1344" s="39" t="s">
        <v>40</v>
      </c>
      <c r="J1344" s="18">
        <v>-72326.775999999998</v>
      </c>
      <c r="K1344" s="18">
        <v>54.143000000000001</v>
      </c>
      <c r="L1344" s="18">
        <v>1051760.487</v>
      </c>
      <c r="M1344" s="18">
        <v>54.143000000000001</v>
      </c>
      <c r="N1344" s="39" t="s">
        <v>28</v>
      </c>
      <c r="O1344" s="18">
        <v>5486</v>
      </c>
      <c r="P1344" s="18">
        <v>36</v>
      </c>
      <c r="Q1344" s="18">
        <v>125922353.99600001</v>
      </c>
      <c r="R1344" s="18">
        <v>58.125</v>
      </c>
      <c r="S1344" s="16">
        <f t="shared" si="123"/>
        <v>125.92235399600001</v>
      </c>
      <c r="T1344" s="16">
        <f t="shared" si="125"/>
        <v>117295.86871270728</v>
      </c>
      <c r="U1344" s="41">
        <f t="shared" si="124"/>
        <v>8347.3054523809515</v>
      </c>
      <c r="V1344" s="18">
        <f t="shared" si="126"/>
        <v>126</v>
      </c>
      <c r="W1344" s="154">
        <f t="shared" si="127"/>
        <v>930.91959295799427</v>
      </c>
    </row>
    <row r="1345" spans="1:23" ht="16" customHeight="1">
      <c r="A1345" s="37"/>
      <c r="B1345" s="38" t="str">
        <f t="shared" si="122"/>
        <v>126-In</v>
      </c>
      <c r="C1345" s="39">
        <v>126</v>
      </c>
      <c r="D1345" s="40"/>
      <c r="E1345" s="39">
        <v>28</v>
      </c>
      <c r="F1345" s="39">
        <v>77</v>
      </c>
      <c r="G1345" s="39">
        <v>49</v>
      </c>
      <c r="H1345" s="39" t="s">
        <v>113</v>
      </c>
      <c r="I1345" s="39" t="s">
        <v>40</v>
      </c>
      <c r="J1345" s="18">
        <v>-77812.775999999998</v>
      </c>
      <c r="K1345" s="18">
        <v>40.441000000000003</v>
      </c>
      <c r="L1345" s="18">
        <v>1056464.1329999999</v>
      </c>
      <c r="M1345" s="18">
        <v>40.441000000000003</v>
      </c>
      <c r="N1345" s="39" t="s">
        <v>28</v>
      </c>
      <c r="O1345" s="18">
        <v>8207</v>
      </c>
      <c r="P1345" s="18">
        <v>39</v>
      </c>
      <c r="Q1345" s="18">
        <v>125916464.53200001</v>
      </c>
      <c r="R1345" s="18">
        <v>43.414999999999999</v>
      </c>
      <c r="S1345" s="16">
        <f t="shared" si="123"/>
        <v>125.91646453200001</v>
      </c>
      <c r="T1345" s="16">
        <f t="shared" si="125"/>
        <v>117290.38271459646</v>
      </c>
      <c r="U1345" s="41">
        <f t="shared" si="124"/>
        <v>8384.635976190475</v>
      </c>
      <c r="V1345" s="18">
        <f t="shared" si="126"/>
        <v>126</v>
      </c>
      <c r="W1345" s="154">
        <f t="shared" si="127"/>
        <v>930.87605329044811</v>
      </c>
    </row>
    <row r="1346" spans="1:23" ht="16" customHeight="1">
      <c r="A1346" s="37"/>
      <c r="B1346" s="38" t="str">
        <f t="shared" si="122"/>
        <v>126-Sn</v>
      </c>
      <c r="C1346" s="39">
        <v>126</v>
      </c>
      <c r="D1346" s="40"/>
      <c r="E1346" s="39">
        <v>26</v>
      </c>
      <c r="F1346" s="39">
        <v>76</v>
      </c>
      <c r="G1346" s="39">
        <v>50</v>
      </c>
      <c r="H1346" s="39" t="s">
        <v>114</v>
      </c>
      <c r="I1346" s="39" t="s">
        <v>35</v>
      </c>
      <c r="J1346" s="18">
        <v>-86019.775999999998</v>
      </c>
      <c r="K1346" s="18">
        <v>10.698</v>
      </c>
      <c r="L1346" s="18">
        <v>1063888.78</v>
      </c>
      <c r="M1346" s="18">
        <v>10.699</v>
      </c>
      <c r="N1346" s="39" t="s">
        <v>28</v>
      </c>
      <c r="O1346" s="18">
        <v>378</v>
      </c>
      <c r="P1346" s="18">
        <v>30</v>
      </c>
      <c r="Q1346" s="18">
        <v>125907653.95299999</v>
      </c>
      <c r="R1346" s="18">
        <v>11.484</v>
      </c>
      <c r="S1346" s="16">
        <f t="shared" si="123"/>
        <v>125.90765395299999</v>
      </c>
      <c r="T1346" s="16">
        <f t="shared" si="125"/>
        <v>117282.17571651492</v>
      </c>
      <c r="U1346" s="41">
        <f t="shared" si="124"/>
        <v>8443.5617460317462</v>
      </c>
      <c r="V1346" s="18">
        <f t="shared" si="126"/>
        <v>126</v>
      </c>
      <c r="W1346" s="154">
        <f t="shared" si="127"/>
        <v>930.81091838503903</v>
      </c>
    </row>
    <row r="1347" spans="1:23" ht="16" customHeight="1">
      <c r="A1347" s="37"/>
      <c r="B1347" s="38" t="str">
        <f t="shared" si="122"/>
        <v>126-Sb</v>
      </c>
      <c r="C1347" s="39">
        <v>126</v>
      </c>
      <c r="D1347" s="40"/>
      <c r="E1347" s="39">
        <v>24</v>
      </c>
      <c r="F1347" s="39">
        <v>75</v>
      </c>
      <c r="G1347" s="39">
        <v>51</v>
      </c>
      <c r="H1347" s="39" t="s">
        <v>115</v>
      </c>
      <c r="I1347" s="39" t="s">
        <v>39</v>
      </c>
      <c r="J1347" s="18">
        <v>-86397.775999999998</v>
      </c>
      <c r="K1347" s="18">
        <v>31.85</v>
      </c>
      <c r="L1347" s="18">
        <v>1063484.426</v>
      </c>
      <c r="M1347" s="18">
        <v>31.850999999999999</v>
      </c>
      <c r="N1347" s="39" t="s">
        <v>28</v>
      </c>
      <c r="O1347" s="18">
        <v>3672.5169999999998</v>
      </c>
      <c r="P1347" s="18">
        <v>31.881</v>
      </c>
      <c r="Q1347" s="18">
        <v>125907248.153</v>
      </c>
      <c r="R1347" s="18">
        <v>34.192999999999998</v>
      </c>
      <c r="S1347" s="16">
        <f t="shared" si="123"/>
        <v>125.907248153</v>
      </c>
      <c r="T1347" s="16">
        <f t="shared" si="125"/>
        <v>117281.79771640601</v>
      </c>
      <c r="U1347" s="41">
        <f t="shared" si="124"/>
        <v>8440.3525873015878</v>
      </c>
      <c r="V1347" s="18">
        <f t="shared" si="126"/>
        <v>126</v>
      </c>
      <c r="W1347" s="154">
        <f t="shared" si="127"/>
        <v>930.80791838417474</v>
      </c>
    </row>
    <row r="1348" spans="1:23" ht="16" customHeight="1">
      <c r="A1348" s="37"/>
      <c r="B1348" s="38" t="str">
        <f t="shared" si="122"/>
        <v>126-Te</v>
      </c>
      <c r="C1348" s="39">
        <v>126</v>
      </c>
      <c r="D1348" s="40"/>
      <c r="E1348" s="39">
        <v>22</v>
      </c>
      <c r="F1348" s="39">
        <v>74</v>
      </c>
      <c r="G1348" s="39">
        <v>52</v>
      </c>
      <c r="H1348" s="39" t="s">
        <v>116</v>
      </c>
      <c r="I1348" s="40"/>
      <c r="J1348" s="18">
        <v>-90070.293000000005</v>
      </c>
      <c r="K1348" s="18">
        <v>1.8740000000000001</v>
      </c>
      <c r="L1348" s="18">
        <v>1066374.5889999999</v>
      </c>
      <c r="M1348" s="18">
        <v>1.8819999999999999</v>
      </c>
      <c r="N1348" s="39" t="s">
        <v>28</v>
      </c>
      <c r="O1348" s="18">
        <v>-2155.3310000000001</v>
      </c>
      <c r="P1348" s="18">
        <v>3.694</v>
      </c>
      <c r="Q1348" s="18">
        <v>125903305.543</v>
      </c>
      <c r="R1348" s="18">
        <v>2.012</v>
      </c>
      <c r="S1348" s="16">
        <f t="shared" si="123"/>
        <v>125.903305543</v>
      </c>
      <c r="T1348" s="16">
        <f t="shared" si="125"/>
        <v>117278.12520036522</v>
      </c>
      <c r="U1348" s="41">
        <f t="shared" si="124"/>
        <v>8463.2903888888886</v>
      </c>
      <c r="V1348" s="18">
        <f t="shared" si="126"/>
        <v>126</v>
      </c>
      <c r="W1348" s="154">
        <f t="shared" si="127"/>
        <v>930.77877143146998</v>
      </c>
    </row>
    <row r="1349" spans="1:23" ht="16" customHeight="1">
      <c r="A1349" s="37"/>
      <c r="B1349" s="38" t="str">
        <f t="shared" si="122"/>
        <v>126-I</v>
      </c>
      <c r="C1349" s="39">
        <v>126</v>
      </c>
      <c r="D1349" s="40"/>
      <c r="E1349" s="39">
        <v>20</v>
      </c>
      <c r="F1349" s="39">
        <v>73</v>
      </c>
      <c r="G1349" s="39">
        <v>53</v>
      </c>
      <c r="H1349" s="39" t="s">
        <v>117</v>
      </c>
      <c r="I1349" s="40"/>
      <c r="J1349" s="18">
        <v>-87914.962</v>
      </c>
      <c r="K1349" s="18">
        <v>3.8769999999999998</v>
      </c>
      <c r="L1349" s="18">
        <v>1063436.905</v>
      </c>
      <c r="M1349" s="18">
        <v>3.8809999999999998</v>
      </c>
      <c r="N1349" s="39" t="s">
        <v>28</v>
      </c>
      <c r="O1349" s="18">
        <v>1258</v>
      </c>
      <c r="P1349" s="18">
        <v>5</v>
      </c>
      <c r="Q1349" s="18">
        <v>125905619.38699999</v>
      </c>
      <c r="R1349" s="18">
        <v>4.1619999999999999</v>
      </c>
      <c r="S1349" s="16">
        <f t="shared" si="123"/>
        <v>125.905619387</v>
      </c>
      <c r="T1349" s="16">
        <f t="shared" si="125"/>
        <v>117280.28053127695</v>
      </c>
      <c r="U1349" s="41">
        <f t="shared" si="124"/>
        <v>8439.975436507937</v>
      </c>
      <c r="V1349" s="18">
        <f t="shared" si="126"/>
        <v>126</v>
      </c>
      <c r="W1349" s="154">
        <f t="shared" si="127"/>
        <v>930.7958772323567</v>
      </c>
    </row>
    <row r="1350" spans="1:23" ht="16" customHeight="1">
      <c r="A1350" s="37"/>
      <c r="B1350" s="38" t="str">
        <f t="shared" si="122"/>
        <v>126-Xe</v>
      </c>
      <c r="C1350" s="39">
        <v>126</v>
      </c>
      <c r="D1350" s="40"/>
      <c r="E1350" s="39">
        <v>18</v>
      </c>
      <c r="F1350" s="39">
        <v>72</v>
      </c>
      <c r="G1350" s="39">
        <v>54</v>
      </c>
      <c r="H1350" s="39" t="s">
        <v>118</v>
      </c>
      <c r="I1350" s="39" t="s">
        <v>39</v>
      </c>
      <c r="J1350" s="18">
        <v>-89172.962</v>
      </c>
      <c r="K1350" s="18">
        <v>6.327</v>
      </c>
      <c r="L1350" s="18">
        <v>1063912.5519999999</v>
      </c>
      <c r="M1350" s="18">
        <v>6.3289999999999997</v>
      </c>
      <c r="N1350" s="39" t="s">
        <v>28</v>
      </c>
      <c r="O1350" s="18">
        <v>-4824.2860000000001</v>
      </c>
      <c r="P1350" s="18">
        <v>13.847</v>
      </c>
      <c r="Q1350" s="18">
        <v>125904268.868</v>
      </c>
      <c r="R1350" s="18">
        <v>6.7930000000000001</v>
      </c>
      <c r="S1350" s="16">
        <f t="shared" si="123"/>
        <v>125.904268868</v>
      </c>
      <c r="T1350" s="16">
        <f t="shared" si="125"/>
        <v>117279.02253145174</v>
      </c>
      <c r="U1350" s="41">
        <f t="shared" si="124"/>
        <v>8443.7504126984113</v>
      </c>
      <c r="V1350" s="18">
        <f t="shared" si="126"/>
        <v>126</v>
      </c>
      <c r="W1350" s="154">
        <f t="shared" si="127"/>
        <v>930.78589310675989</v>
      </c>
    </row>
    <row r="1351" spans="1:23" ht="16" customHeight="1">
      <c r="A1351" s="37"/>
      <c r="B1351" s="38" t="str">
        <f t="shared" si="122"/>
        <v>126-Cs</v>
      </c>
      <c r="C1351" s="39">
        <v>126</v>
      </c>
      <c r="D1351" s="40"/>
      <c r="E1351" s="39">
        <v>16</v>
      </c>
      <c r="F1351" s="39">
        <v>71</v>
      </c>
      <c r="G1351" s="39">
        <v>55</v>
      </c>
      <c r="H1351" s="39" t="s">
        <v>119</v>
      </c>
      <c r="I1351" s="40"/>
      <c r="J1351" s="18">
        <v>-84348.676000000007</v>
      </c>
      <c r="K1351" s="18">
        <v>12.340999999999999</v>
      </c>
      <c r="L1351" s="18">
        <v>1058305.9129999999</v>
      </c>
      <c r="M1351" s="18">
        <v>12.343</v>
      </c>
      <c r="N1351" s="39" t="s">
        <v>28</v>
      </c>
      <c r="O1351" s="18">
        <v>-1673.143</v>
      </c>
      <c r="P1351" s="18">
        <v>18.433</v>
      </c>
      <c r="Q1351" s="18">
        <v>125909447.95299999</v>
      </c>
      <c r="R1351" s="18">
        <v>13.249000000000001</v>
      </c>
      <c r="S1351" s="16">
        <f t="shared" si="123"/>
        <v>125.909447953</v>
      </c>
      <c r="T1351" s="16">
        <f t="shared" si="125"/>
        <v>117283.84681605994</v>
      </c>
      <c r="U1351" s="41">
        <f t="shared" si="124"/>
        <v>8399.2532777777778</v>
      </c>
      <c r="V1351" s="18">
        <f t="shared" si="126"/>
        <v>126</v>
      </c>
      <c r="W1351" s="154">
        <f t="shared" si="127"/>
        <v>930.82418107984086</v>
      </c>
    </row>
    <row r="1352" spans="1:23" ht="16" customHeight="1">
      <c r="A1352" s="37"/>
      <c r="B1352" s="38" t="str">
        <f t="shared" si="122"/>
        <v>126-Ba</v>
      </c>
      <c r="C1352" s="39">
        <v>126</v>
      </c>
      <c r="D1352" s="40"/>
      <c r="E1352" s="39">
        <v>14</v>
      </c>
      <c r="F1352" s="39">
        <v>70</v>
      </c>
      <c r="G1352" s="39">
        <v>56</v>
      </c>
      <c r="H1352" s="39" t="s">
        <v>121</v>
      </c>
      <c r="I1352" s="39" t="s">
        <v>37</v>
      </c>
      <c r="J1352" s="18">
        <v>-82675.532999999996</v>
      </c>
      <c r="K1352" s="18">
        <v>14.281000000000001</v>
      </c>
      <c r="L1352" s="18">
        <v>1055850.416</v>
      </c>
      <c r="M1352" s="18">
        <v>14.282</v>
      </c>
      <c r="N1352" s="39" t="s">
        <v>28</v>
      </c>
      <c r="O1352" s="18">
        <v>-7569</v>
      </c>
      <c r="P1352" s="18">
        <v>298</v>
      </c>
      <c r="Q1352" s="18">
        <v>125911244.146</v>
      </c>
      <c r="R1352" s="18">
        <v>15.331</v>
      </c>
      <c r="S1352" s="16">
        <f t="shared" si="123"/>
        <v>125.911244146</v>
      </c>
      <c r="T1352" s="16">
        <f t="shared" si="125"/>
        <v>117285.51995837047</v>
      </c>
      <c r="U1352" s="41">
        <f t="shared" si="124"/>
        <v>8379.765206349206</v>
      </c>
      <c r="V1352" s="18">
        <f t="shared" si="126"/>
        <v>126</v>
      </c>
      <c r="W1352" s="154">
        <f t="shared" si="127"/>
        <v>930.83745998706718</v>
      </c>
    </row>
    <row r="1353" spans="1:23" ht="16" customHeight="1">
      <c r="A1353" s="37"/>
      <c r="B1353" s="38" t="str">
        <f t="shared" si="122"/>
        <v>126-La</v>
      </c>
      <c r="C1353" s="39">
        <v>126</v>
      </c>
      <c r="D1353" s="40"/>
      <c r="E1353" s="39">
        <v>12</v>
      </c>
      <c r="F1353" s="39">
        <v>69</v>
      </c>
      <c r="G1353" s="39">
        <v>57</v>
      </c>
      <c r="H1353" s="39" t="s">
        <v>122</v>
      </c>
      <c r="I1353" s="39" t="s">
        <v>37</v>
      </c>
      <c r="J1353" s="18">
        <v>-75106</v>
      </c>
      <c r="K1353" s="18">
        <v>298</v>
      </c>
      <c r="L1353" s="18">
        <v>1047499</v>
      </c>
      <c r="M1353" s="18">
        <v>298</v>
      </c>
      <c r="N1353" s="39" t="s">
        <v>28</v>
      </c>
      <c r="O1353" s="18">
        <v>-4406</v>
      </c>
      <c r="P1353" s="18">
        <v>499</v>
      </c>
      <c r="Q1353" s="18">
        <v>125919370</v>
      </c>
      <c r="R1353" s="18">
        <v>320</v>
      </c>
      <c r="S1353" s="16">
        <f t="shared" si="123"/>
        <v>125.91937</v>
      </c>
      <c r="T1353" s="16">
        <f t="shared" si="125"/>
        <v>117293.08913948658</v>
      </c>
      <c r="U1353" s="41">
        <f t="shared" si="124"/>
        <v>8313.4841269841272</v>
      </c>
      <c r="V1353" s="18">
        <f t="shared" si="126"/>
        <v>126</v>
      </c>
      <c r="W1353" s="154">
        <f t="shared" si="127"/>
        <v>930.89753285306801</v>
      </c>
    </row>
    <row r="1354" spans="1:23" ht="16" customHeight="1">
      <c r="A1354" s="37"/>
      <c r="B1354" s="38" t="str">
        <f t="shared" si="122"/>
        <v>126-Ce</v>
      </c>
      <c r="C1354" s="39">
        <v>126</v>
      </c>
      <c r="D1354" s="40"/>
      <c r="E1354" s="39">
        <v>10</v>
      </c>
      <c r="F1354" s="39">
        <v>68</v>
      </c>
      <c r="G1354" s="39">
        <v>58</v>
      </c>
      <c r="H1354" s="39" t="s">
        <v>123</v>
      </c>
      <c r="I1354" s="39" t="s">
        <v>37</v>
      </c>
      <c r="J1354" s="18">
        <v>-70700</v>
      </c>
      <c r="K1354" s="18">
        <v>401</v>
      </c>
      <c r="L1354" s="18">
        <v>1042311</v>
      </c>
      <c r="M1354" s="18">
        <v>401</v>
      </c>
      <c r="N1354" s="39" t="s">
        <v>28</v>
      </c>
      <c r="O1354" s="18">
        <v>-10442</v>
      </c>
      <c r="P1354" s="18">
        <v>643</v>
      </c>
      <c r="Q1354" s="18">
        <v>125924100</v>
      </c>
      <c r="R1354" s="18">
        <v>430</v>
      </c>
      <c r="S1354" s="16">
        <f t="shared" si="123"/>
        <v>125.9241</v>
      </c>
      <c r="T1354" s="16">
        <f t="shared" si="125"/>
        <v>117297.49510428475</v>
      </c>
      <c r="U1354" s="41">
        <f t="shared" si="124"/>
        <v>8272.3095238095229</v>
      </c>
      <c r="V1354" s="18">
        <f t="shared" si="126"/>
        <v>126</v>
      </c>
      <c r="W1354" s="154">
        <f t="shared" si="127"/>
        <v>930.93250082765678</v>
      </c>
    </row>
    <row r="1355" spans="1:23" ht="16" customHeight="1">
      <c r="A1355" s="37"/>
      <c r="B1355" s="38" t="str">
        <f t="shared" si="122"/>
        <v>126-Pr</v>
      </c>
      <c r="C1355" s="39">
        <v>126</v>
      </c>
      <c r="D1355" s="40"/>
      <c r="E1355" s="39">
        <v>8</v>
      </c>
      <c r="F1355" s="39">
        <v>67</v>
      </c>
      <c r="G1355" s="39">
        <v>59</v>
      </c>
      <c r="H1355" s="39" t="s">
        <v>124</v>
      </c>
      <c r="I1355" s="39" t="s">
        <v>37</v>
      </c>
      <c r="J1355" s="18">
        <v>-60258</v>
      </c>
      <c r="K1355" s="18">
        <v>503</v>
      </c>
      <c r="L1355" s="18">
        <v>1031086</v>
      </c>
      <c r="M1355" s="18">
        <v>503</v>
      </c>
      <c r="N1355" s="39" t="s">
        <v>28</v>
      </c>
      <c r="O1355" s="18">
        <v>-7228</v>
      </c>
      <c r="P1355" s="18">
        <v>861</v>
      </c>
      <c r="Q1355" s="18">
        <v>125935310</v>
      </c>
      <c r="R1355" s="18">
        <v>540</v>
      </c>
      <c r="S1355" s="16">
        <f t="shared" si="123"/>
        <v>125.93531</v>
      </c>
      <c r="T1355" s="16">
        <f t="shared" si="125"/>
        <v>117307.9371477071</v>
      </c>
      <c r="U1355" s="41">
        <f t="shared" si="124"/>
        <v>8183.2222222222226</v>
      </c>
      <c r="V1355" s="18">
        <f t="shared" si="126"/>
        <v>126</v>
      </c>
      <c r="W1355" s="154">
        <f t="shared" si="127"/>
        <v>931.01537418815155</v>
      </c>
    </row>
    <row r="1356" spans="1:23" ht="16" customHeight="1">
      <c r="A1356" s="37"/>
      <c r="B1356" s="38" t="str">
        <f t="shared" si="122"/>
        <v>126-Nd</v>
      </c>
      <c r="C1356" s="39">
        <v>126</v>
      </c>
      <c r="D1356" s="40"/>
      <c r="E1356" s="39">
        <v>6</v>
      </c>
      <c r="F1356" s="39">
        <v>66</v>
      </c>
      <c r="G1356" s="39">
        <v>60</v>
      </c>
      <c r="H1356" s="39" t="s">
        <v>125</v>
      </c>
      <c r="I1356" s="39" t="s">
        <v>37</v>
      </c>
      <c r="J1356" s="18">
        <v>-53030</v>
      </c>
      <c r="K1356" s="18">
        <v>699</v>
      </c>
      <c r="L1356" s="18">
        <v>1023075</v>
      </c>
      <c r="M1356" s="18">
        <v>699</v>
      </c>
      <c r="N1356" s="39" t="s">
        <v>28</v>
      </c>
      <c r="O1356" s="18" t="s">
        <v>30</v>
      </c>
      <c r="P1356" s="42"/>
      <c r="Q1356" s="18">
        <v>125943070</v>
      </c>
      <c r="R1356" s="18">
        <v>750</v>
      </c>
      <c r="S1356" s="16">
        <f t="shared" si="123"/>
        <v>125.94307000000001</v>
      </c>
      <c r="T1356" s="16">
        <f t="shared" si="125"/>
        <v>117315.16553815825</v>
      </c>
      <c r="U1356" s="41">
        <f t="shared" si="124"/>
        <v>8119.6428571428569</v>
      </c>
      <c r="V1356" s="18">
        <f t="shared" si="126"/>
        <v>126</v>
      </c>
      <c r="W1356" s="154">
        <f t="shared" si="127"/>
        <v>931.07274236633532</v>
      </c>
    </row>
    <row r="1357" spans="1:23" ht="16" customHeight="1">
      <c r="A1357" s="37"/>
      <c r="B1357" s="38" t="str">
        <f t="shared" si="122"/>
        <v>127-Ag</v>
      </c>
      <c r="C1357" s="39">
        <v>127</v>
      </c>
      <c r="D1357" s="39">
        <v>0</v>
      </c>
      <c r="E1357" s="39">
        <v>33</v>
      </c>
      <c r="F1357" s="39">
        <v>80</v>
      </c>
      <c r="G1357" s="39">
        <v>47</v>
      </c>
      <c r="H1357" s="39" t="s">
        <v>111</v>
      </c>
      <c r="I1357" s="39" t="s">
        <v>37</v>
      </c>
      <c r="J1357" s="18">
        <v>-58796</v>
      </c>
      <c r="K1357" s="18">
        <v>503</v>
      </c>
      <c r="L1357" s="18">
        <v>1047083</v>
      </c>
      <c r="M1357" s="18">
        <v>503</v>
      </c>
      <c r="N1357" s="39" t="s">
        <v>28</v>
      </c>
      <c r="O1357" s="18">
        <v>9730</v>
      </c>
      <c r="P1357" s="18">
        <v>508</v>
      </c>
      <c r="Q1357" s="18">
        <v>126936880</v>
      </c>
      <c r="R1357" s="18">
        <v>540</v>
      </c>
      <c r="S1357" s="16">
        <f t="shared" si="123"/>
        <v>126.93688</v>
      </c>
      <c r="T1357" s="16">
        <f t="shared" si="125"/>
        <v>118240.89320752089</v>
      </c>
      <c r="U1357" s="41">
        <f t="shared" si="124"/>
        <v>8244.748031496063</v>
      </c>
      <c r="V1357" s="18">
        <f t="shared" si="126"/>
        <v>127</v>
      </c>
      <c r="W1357" s="154">
        <f t="shared" si="127"/>
        <v>931.03065517732978</v>
      </c>
    </row>
    <row r="1358" spans="1:23" ht="16" customHeight="1">
      <c r="A1358" s="37"/>
      <c r="B1358" s="38" t="str">
        <f t="shared" si="122"/>
        <v>127-Cd</v>
      </c>
      <c r="C1358" s="39">
        <v>127</v>
      </c>
      <c r="D1358" s="40"/>
      <c r="E1358" s="39">
        <v>31</v>
      </c>
      <c r="F1358" s="39">
        <v>79</v>
      </c>
      <c r="G1358" s="39">
        <v>48</v>
      </c>
      <c r="H1358" s="39" t="s">
        <v>112</v>
      </c>
      <c r="I1358" s="39" t="s">
        <v>40</v>
      </c>
      <c r="J1358" s="18">
        <v>-68525.512000000002</v>
      </c>
      <c r="K1358" s="18">
        <v>74.444999999999993</v>
      </c>
      <c r="L1358" s="18">
        <v>1056030.5449999999</v>
      </c>
      <c r="M1358" s="18">
        <v>74.444999999999993</v>
      </c>
      <c r="N1358" s="39" t="s">
        <v>28</v>
      </c>
      <c r="O1358" s="18">
        <v>8468</v>
      </c>
      <c r="P1358" s="18">
        <v>63</v>
      </c>
      <c r="Q1358" s="18">
        <v>126926434.822</v>
      </c>
      <c r="R1358" s="18">
        <v>79.92</v>
      </c>
      <c r="S1358" s="16">
        <f t="shared" si="123"/>
        <v>126.92643482199999</v>
      </c>
      <c r="T1358" s="16">
        <f t="shared" si="125"/>
        <v>118231.16359090804</v>
      </c>
      <c r="U1358" s="41">
        <f t="shared" si="124"/>
        <v>8315.2011417322828</v>
      </c>
      <c r="V1358" s="18">
        <f t="shared" si="126"/>
        <v>127</v>
      </c>
      <c r="W1358" s="154">
        <f t="shared" si="127"/>
        <v>930.95404402289796</v>
      </c>
    </row>
    <row r="1359" spans="1:23" ht="16" customHeight="1">
      <c r="A1359" s="37"/>
      <c r="B1359" s="38" t="str">
        <f t="shared" ref="B1359:B1422" si="128">CONCATENATE(C1359,"-",H1359)</f>
        <v>127-In</v>
      </c>
      <c r="C1359" s="39">
        <v>127</v>
      </c>
      <c r="D1359" s="40"/>
      <c r="E1359" s="39">
        <v>29</v>
      </c>
      <c r="F1359" s="39">
        <v>78</v>
      </c>
      <c r="G1359" s="39">
        <v>49</v>
      </c>
      <c r="H1359" s="39" t="s">
        <v>113</v>
      </c>
      <c r="I1359" s="39" t="s">
        <v>40</v>
      </c>
      <c r="J1359" s="18">
        <v>-76993.512000000002</v>
      </c>
      <c r="K1359" s="18">
        <v>39.661000000000001</v>
      </c>
      <c r="L1359" s="18">
        <v>1063716.192</v>
      </c>
      <c r="M1359" s="18">
        <v>39.661000000000001</v>
      </c>
      <c r="N1359" s="39" t="s">
        <v>28</v>
      </c>
      <c r="O1359" s="18">
        <v>6514</v>
      </c>
      <c r="P1359" s="18">
        <v>31</v>
      </c>
      <c r="Q1359" s="18">
        <v>126917344.04799999</v>
      </c>
      <c r="R1359" s="18">
        <v>42.578000000000003</v>
      </c>
      <c r="S1359" s="16">
        <f t="shared" ref="S1359:S1422" si="129">Q1359/1000000</f>
        <v>126.91734404799999</v>
      </c>
      <c r="T1359" s="16">
        <f t="shared" si="125"/>
        <v>118222.69559297309</v>
      </c>
      <c r="U1359" s="41">
        <f t="shared" ref="U1359:U1422" si="130">L1359/C1359</f>
        <v>8375.7180472440941</v>
      </c>
      <c r="V1359" s="18">
        <f t="shared" si="126"/>
        <v>127</v>
      </c>
      <c r="W1359" s="154">
        <f t="shared" si="127"/>
        <v>930.8873668738039</v>
      </c>
    </row>
    <row r="1360" spans="1:23" ht="16" customHeight="1">
      <c r="A1360" s="37"/>
      <c r="B1360" s="38" t="str">
        <f t="shared" si="128"/>
        <v>127-Sn</v>
      </c>
      <c r="C1360" s="39">
        <v>127</v>
      </c>
      <c r="D1360" s="40"/>
      <c r="E1360" s="39">
        <v>27</v>
      </c>
      <c r="F1360" s="39">
        <v>77</v>
      </c>
      <c r="G1360" s="39">
        <v>50</v>
      </c>
      <c r="H1360" s="39" t="s">
        <v>114</v>
      </c>
      <c r="I1360" s="39" t="s">
        <v>40</v>
      </c>
      <c r="J1360" s="18">
        <v>-83507.512000000002</v>
      </c>
      <c r="K1360" s="18">
        <v>24.739000000000001</v>
      </c>
      <c r="L1360" s="18">
        <v>1069447.8389999999</v>
      </c>
      <c r="M1360" s="18">
        <v>24.739000000000001</v>
      </c>
      <c r="N1360" s="39" t="s">
        <v>28</v>
      </c>
      <c r="O1360" s="18">
        <v>3201</v>
      </c>
      <c r="P1360" s="18">
        <v>24</v>
      </c>
      <c r="Q1360" s="18">
        <v>126910350.98</v>
      </c>
      <c r="R1360" s="18">
        <v>26.558</v>
      </c>
      <c r="S1360" s="16">
        <f t="shared" si="129"/>
        <v>126.91035098</v>
      </c>
      <c r="T1360" s="16">
        <f t="shared" ref="T1360:T1423" si="131">S1360*$W$9</f>
        <v>118216.18159478297</v>
      </c>
      <c r="U1360" s="41">
        <f t="shared" si="130"/>
        <v>8420.8491259842522</v>
      </c>
      <c r="V1360" s="18">
        <f t="shared" ref="V1360:V1423" si="132">C1360</f>
        <v>127</v>
      </c>
      <c r="W1360" s="154">
        <f t="shared" ref="W1360:W1423" si="133">T1360/V1360</f>
        <v>930.83607554947218</v>
      </c>
    </row>
    <row r="1361" spans="1:23" ht="16" customHeight="1">
      <c r="A1361" s="37"/>
      <c r="B1361" s="38" t="str">
        <f t="shared" si="128"/>
        <v>127-Sb</v>
      </c>
      <c r="C1361" s="39">
        <v>127</v>
      </c>
      <c r="D1361" s="40"/>
      <c r="E1361" s="39">
        <v>25</v>
      </c>
      <c r="F1361" s="39">
        <v>76</v>
      </c>
      <c r="G1361" s="39">
        <v>51</v>
      </c>
      <c r="H1361" s="39" t="s">
        <v>115</v>
      </c>
      <c r="I1361" s="39" t="s">
        <v>40</v>
      </c>
      <c r="J1361" s="18">
        <v>-86708.512000000002</v>
      </c>
      <c r="K1361" s="18">
        <v>6</v>
      </c>
      <c r="L1361" s="18">
        <v>1071866.4850000001</v>
      </c>
      <c r="M1361" s="18">
        <v>6.0030000000000001</v>
      </c>
      <c r="N1361" s="39" t="s">
        <v>28</v>
      </c>
      <c r="O1361" s="18">
        <v>1581</v>
      </c>
      <c r="P1361" s="18">
        <v>5</v>
      </c>
      <c r="Q1361" s="18">
        <v>126906914.564</v>
      </c>
      <c r="R1361" s="18">
        <v>6.4409999999999998</v>
      </c>
      <c r="S1361" s="16">
        <f t="shared" si="129"/>
        <v>126.90691456399999</v>
      </c>
      <c r="T1361" s="16">
        <f t="shared" si="131"/>
        <v>118212.98059522103</v>
      </c>
      <c r="U1361" s="41">
        <f t="shared" si="130"/>
        <v>8439.8935826771667</v>
      </c>
      <c r="V1361" s="18">
        <f t="shared" si="132"/>
        <v>127</v>
      </c>
      <c r="W1361" s="154">
        <f t="shared" si="133"/>
        <v>930.81087082851207</v>
      </c>
    </row>
    <row r="1362" spans="1:23" ht="16" customHeight="1">
      <c r="A1362" s="37"/>
      <c r="B1362" s="38" t="str">
        <f t="shared" si="128"/>
        <v>127-Te</v>
      </c>
      <c r="C1362" s="39">
        <v>127</v>
      </c>
      <c r="D1362" s="40"/>
      <c r="E1362" s="39">
        <v>23</v>
      </c>
      <c r="F1362" s="39">
        <v>75</v>
      </c>
      <c r="G1362" s="39">
        <v>52</v>
      </c>
      <c r="H1362" s="39" t="s">
        <v>116</v>
      </c>
      <c r="I1362" s="40"/>
      <c r="J1362" s="18">
        <v>-88289.512000000002</v>
      </c>
      <c r="K1362" s="18">
        <v>3.3170000000000002</v>
      </c>
      <c r="L1362" s="18">
        <v>1072665.132</v>
      </c>
      <c r="M1362" s="18">
        <v>3.3210000000000002</v>
      </c>
      <c r="N1362" s="39" t="s">
        <v>28</v>
      </c>
      <c r="O1362" s="18">
        <v>697.56799999999998</v>
      </c>
      <c r="P1362" s="18">
        <v>4.1189999999999998</v>
      </c>
      <c r="Q1362" s="18">
        <v>126905217.29000001</v>
      </c>
      <c r="R1362" s="18">
        <v>3.5609999999999999</v>
      </c>
      <c r="S1362" s="16">
        <f t="shared" si="129"/>
        <v>126.90521729000001</v>
      </c>
      <c r="T1362" s="16">
        <f t="shared" si="131"/>
        <v>118211.39959532741</v>
      </c>
      <c r="U1362" s="41">
        <f t="shared" si="130"/>
        <v>8446.1821417322826</v>
      </c>
      <c r="V1362" s="18">
        <f t="shared" si="132"/>
        <v>127</v>
      </c>
      <c r="W1362" s="154">
        <f t="shared" si="133"/>
        <v>930.7984220104521</v>
      </c>
    </row>
    <row r="1363" spans="1:23" ht="16" customHeight="1">
      <c r="A1363" s="37"/>
      <c r="B1363" s="38" t="str">
        <f t="shared" si="128"/>
        <v>127-I</v>
      </c>
      <c r="C1363" s="39">
        <v>127</v>
      </c>
      <c r="D1363" s="40"/>
      <c r="E1363" s="39">
        <v>21</v>
      </c>
      <c r="F1363" s="39">
        <v>74</v>
      </c>
      <c r="G1363" s="39">
        <v>53</v>
      </c>
      <c r="H1363" s="39" t="s">
        <v>117</v>
      </c>
      <c r="I1363" s="40"/>
      <c r="J1363" s="18">
        <v>-88987.08</v>
      </c>
      <c r="K1363" s="18">
        <v>3.6909999999999998</v>
      </c>
      <c r="L1363" s="18">
        <v>1072580.3459999999</v>
      </c>
      <c r="M1363" s="18">
        <v>3.6949999999999998</v>
      </c>
      <c r="N1363" s="39" t="s">
        <v>28</v>
      </c>
      <c r="O1363" s="18">
        <v>-662.44200000000001</v>
      </c>
      <c r="P1363" s="18">
        <v>2.0510000000000002</v>
      </c>
      <c r="Q1363" s="18">
        <v>126904468.42</v>
      </c>
      <c r="R1363" s="18">
        <v>3.9620000000000002</v>
      </c>
      <c r="S1363" s="16">
        <f t="shared" si="129"/>
        <v>126.90446842</v>
      </c>
      <c r="T1363" s="16">
        <f t="shared" si="131"/>
        <v>118210.70202770406</v>
      </c>
      <c r="U1363" s="41">
        <f t="shared" si="130"/>
        <v>8445.5145354330707</v>
      </c>
      <c r="V1363" s="18">
        <f t="shared" si="132"/>
        <v>127</v>
      </c>
      <c r="W1363" s="154">
        <f t="shared" si="133"/>
        <v>930.79292935200044</v>
      </c>
    </row>
    <row r="1364" spans="1:23" ht="16" customHeight="1">
      <c r="A1364" s="37"/>
      <c r="B1364" s="38" t="str">
        <f t="shared" si="128"/>
        <v>127-Xe</v>
      </c>
      <c r="C1364" s="39">
        <v>127</v>
      </c>
      <c r="D1364" s="40"/>
      <c r="E1364" s="39">
        <v>19</v>
      </c>
      <c r="F1364" s="39">
        <v>73</v>
      </c>
      <c r="G1364" s="39">
        <v>54</v>
      </c>
      <c r="H1364" s="39" t="s">
        <v>118</v>
      </c>
      <c r="I1364" s="40"/>
      <c r="J1364" s="18">
        <v>-88324.638000000006</v>
      </c>
      <c r="K1364" s="18">
        <v>4.1760000000000002</v>
      </c>
      <c r="L1364" s="18">
        <v>1071135.551</v>
      </c>
      <c r="M1364" s="18">
        <v>4.1790000000000003</v>
      </c>
      <c r="N1364" s="39" t="s">
        <v>28</v>
      </c>
      <c r="O1364" s="18">
        <v>-2084.701</v>
      </c>
      <c r="P1364" s="18">
        <v>8.7850000000000001</v>
      </c>
      <c r="Q1364" s="18">
        <v>126905179.581</v>
      </c>
      <c r="R1364" s="18">
        <v>4.4829999999999997</v>
      </c>
      <c r="S1364" s="16">
        <f t="shared" si="129"/>
        <v>126.905179581</v>
      </c>
      <c r="T1364" s="16">
        <f t="shared" si="131"/>
        <v>118211.36446963469</v>
      </c>
      <c r="U1364" s="41">
        <f t="shared" si="130"/>
        <v>8434.1381968503938</v>
      </c>
      <c r="V1364" s="18">
        <f t="shared" si="132"/>
        <v>127</v>
      </c>
      <c r="W1364" s="154">
        <f t="shared" si="133"/>
        <v>930.79814543019438</v>
      </c>
    </row>
    <row r="1365" spans="1:23" ht="16" customHeight="1">
      <c r="A1365" s="37"/>
      <c r="B1365" s="38" t="str">
        <f t="shared" si="128"/>
        <v>127-Cs</v>
      </c>
      <c r="C1365" s="39">
        <v>127</v>
      </c>
      <c r="D1365" s="40"/>
      <c r="E1365" s="39">
        <v>17</v>
      </c>
      <c r="F1365" s="39">
        <v>72</v>
      </c>
      <c r="G1365" s="39">
        <v>55</v>
      </c>
      <c r="H1365" s="39" t="s">
        <v>119</v>
      </c>
      <c r="I1365" s="40"/>
      <c r="J1365" s="18">
        <v>-86239.937000000005</v>
      </c>
      <c r="K1365" s="18">
        <v>8.7449999999999992</v>
      </c>
      <c r="L1365" s="18">
        <v>1068268.496</v>
      </c>
      <c r="M1365" s="18">
        <v>8.7460000000000004</v>
      </c>
      <c r="N1365" s="39" t="s">
        <v>28</v>
      </c>
      <c r="O1365" s="18">
        <v>-3450</v>
      </c>
      <c r="P1365" s="18">
        <v>100</v>
      </c>
      <c r="Q1365" s="18">
        <v>126907417.59999999</v>
      </c>
      <c r="R1365" s="18">
        <v>9.3879999999999999</v>
      </c>
      <c r="S1365" s="16">
        <f t="shared" si="129"/>
        <v>126.90741759999999</v>
      </c>
      <c r="T1365" s="16">
        <f t="shared" si="131"/>
        <v>118213.44917004307</v>
      </c>
      <c r="U1365" s="41">
        <f t="shared" si="130"/>
        <v>8411.5629606299208</v>
      </c>
      <c r="V1365" s="18">
        <f t="shared" si="132"/>
        <v>127</v>
      </c>
      <c r="W1365" s="154">
        <f t="shared" si="133"/>
        <v>930.81456039403986</v>
      </c>
    </row>
    <row r="1366" spans="1:23" ht="16" customHeight="1">
      <c r="A1366" s="37"/>
      <c r="B1366" s="38" t="str">
        <f t="shared" si="128"/>
        <v>127-Ba</v>
      </c>
      <c r="C1366" s="39">
        <v>127</v>
      </c>
      <c r="D1366" s="40"/>
      <c r="E1366" s="39">
        <v>15</v>
      </c>
      <c r="F1366" s="39">
        <v>71</v>
      </c>
      <c r="G1366" s="39">
        <v>56</v>
      </c>
      <c r="H1366" s="39" t="s">
        <v>121</v>
      </c>
      <c r="I1366" s="39" t="s">
        <v>39</v>
      </c>
      <c r="J1366" s="18">
        <v>-82789.937000000005</v>
      </c>
      <c r="K1366" s="18">
        <v>100.38200000000001</v>
      </c>
      <c r="L1366" s="18">
        <v>1064036.1429999999</v>
      </c>
      <c r="M1366" s="18">
        <v>100.38200000000001</v>
      </c>
      <c r="N1366" s="39" t="s">
        <v>28</v>
      </c>
      <c r="O1366" s="18">
        <v>-4693</v>
      </c>
      <c r="P1366" s="18">
        <v>245</v>
      </c>
      <c r="Q1366" s="18">
        <v>126911121.32799999</v>
      </c>
      <c r="R1366" s="18">
        <v>107.764</v>
      </c>
      <c r="S1366" s="16">
        <f t="shared" si="129"/>
        <v>126.91112132799999</v>
      </c>
      <c r="T1366" s="16">
        <f t="shared" si="131"/>
        <v>118216.89916902616</v>
      </c>
      <c r="U1366" s="41">
        <f t="shared" si="130"/>
        <v>8378.2373464566917</v>
      </c>
      <c r="V1366" s="18">
        <f t="shared" si="132"/>
        <v>127</v>
      </c>
      <c r="W1366" s="154">
        <f t="shared" si="133"/>
        <v>930.84172574036347</v>
      </c>
    </row>
    <row r="1367" spans="1:23" ht="16" customHeight="1">
      <c r="A1367" s="37"/>
      <c r="B1367" s="38" t="str">
        <f t="shared" si="128"/>
        <v>127-La</v>
      </c>
      <c r="C1367" s="39">
        <v>127</v>
      </c>
      <c r="D1367" s="40"/>
      <c r="E1367" s="39">
        <v>13</v>
      </c>
      <c r="F1367" s="39">
        <v>70</v>
      </c>
      <c r="G1367" s="39">
        <v>57</v>
      </c>
      <c r="H1367" s="39" t="s">
        <v>122</v>
      </c>
      <c r="I1367" s="39" t="s">
        <v>37</v>
      </c>
      <c r="J1367" s="18">
        <v>-78096</v>
      </c>
      <c r="K1367" s="18">
        <v>224</v>
      </c>
      <c r="L1367" s="18">
        <v>1058560</v>
      </c>
      <c r="M1367" s="18">
        <v>224</v>
      </c>
      <c r="N1367" s="39" t="s">
        <v>28</v>
      </c>
      <c r="O1367" s="18">
        <v>-6139</v>
      </c>
      <c r="P1367" s="18">
        <v>373</v>
      </c>
      <c r="Q1367" s="18">
        <v>126916160</v>
      </c>
      <c r="R1367" s="18">
        <v>240</v>
      </c>
      <c r="S1367" s="16">
        <f t="shared" si="129"/>
        <v>126.91616</v>
      </c>
      <c r="T1367" s="16">
        <f t="shared" si="131"/>
        <v>118221.59265982144</v>
      </c>
      <c r="U1367" s="41">
        <f t="shared" si="130"/>
        <v>8335.1181102362207</v>
      </c>
      <c r="V1367" s="18">
        <f t="shared" si="132"/>
        <v>127</v>
      </c>
      <c r="W1367" s="154">
        <f t="shared" si="133"/>
        <v>930.87868236079873</v>
      </c>
    </row>
    <row r="1368" spans="1:23" ht="16" customHeight="1">
      <c r="A1368" s="37"/>
      <c r="B1368" s="38" t="str">
        <f t="shared" si="128"/>
        <v>127-Ce</v>
      </c>
      <c r="C1368" s="39">
        <v>127</v>
      </c>
      <c r="D1368" s="40"/>
      <c r="E1368" s="39">
        <v>11</v>
      </c>
      <c r="F1368" s="39">
        <v>69</v>
      </c>
      <c r="G1368" s="39">
        <v>58</v>
      </c>
      <c r="H1368" s="39" t="s">
        <v>123</v>
      </c>
      <c r="I1368" s="39" t="s">
        <v>37</v>
      </c>
      <c r="J1368" s="18">
        <v>-71958</v>
      </c>
      <c r="K1368" s="18">
        <v>298</v>
      </c>
      <c r="L1368" s="18">
        <v>1051639</v>
      </c>
      <c r="M1368" s="18">
        <v>298</v>
      </c>
      <c r="N1368" s="39" t="s">
        <v>28</v>
      </c>
      <c r="O1368" s="18">
        <v>-7526</v>
      </c>
      <c r="P1368" s="18">
        <v>499</v>
      </c>
      <c r="Q1368" s="18">
        <v>126922750</v>
      </c>
      <c r="R1368" s="18">
        <v>320</v>
      </c>
      <c r="S1368" s="16">
        <f t="shared" si="129"/>
        <v>126.92274999999999</v>
      </c>
      <c r="T1368" s="16">
        <f t="shared" si="131"/>
        <v>118227.73120274322</v>
      </c>
      <c r="U1368" s="41">
        <f t="shared" si="130"/>
        <v>8280.6220472440946</v>
      </c>
      <c r="V1368" s="18">
        <f t="shared" si="132"/>
        <v>127</v>
      </c>
      <c r="W1368" s="154">
        <f t="shared" si="133"/>
        <v>930.92701734443483</v>
      </c>
    </row>
    <row r="1369" spans="1:23" ht="16" customHeight="1">
      <c r="A1369" s="37"/>
      <c r="B1369" s="38" t="str">
        <f t="shared" si="128"/>
        <v>127-Pr</v>
      </c>
      <c r="C1369" s="39">
        <v>127</v>
      </c>
      <c r="D1369" s="40"/>
      <c r="E1369" s="39">
        <v>9</v>
      </c>
      <c r="F1369" s="39">
        <v>68</v>
      </c>
      <c r="G1369" s="39">
        <v>59</v>
      </c>
      <c r="H1369" s="39" t="s">
        <v>124</v>
      </c>
      <c r="I1369" s="39" t="s">
        <v>37</v>
      </c>
      <c r="J1369" s="18">
        <v>-64431</v>
      </c>
      <c r="K1369" s="18">
        <v>401</v>
      </c>
      <c r="L1369" s="18">
        <v>1043331</v>
      </c>
      <c r="M1369" s="18">
        <v>401</v>
      </c>
      <c r="N1369" s="39" t="s">
        <v>28</v>
      </c>
      <c r="O1369" s="18">
        <v>-9008</v>
      </c>
      <c r="P1369" s="18">
        <v>718</v>
      </c>
      <c r="Q1369" s="18">
        <v>126930830</v>
      </c>
      <c r="R1369" s="18">
        <v>430</v>
      </c>
      <c r="S1369" s="16">
        <f t="shared" si="129"/>
        <v>126.93083</v>
      </c>
      <c r="T1369" s="16">
        <f t="shared" si="131"/>
        <v>118235.25767115112</v>
      </c>
      <c r="U1369" s="41">
        <f t="shared" si="130"/>
        <v>8215.2047244094483</v>
      </c>
      <c r="V1369" s="18">
        <f t="shared" si="132"/>
        <v>127</v>
      </c>
      <c r="W1369" s="154">
        <f t="shared" si="133"/>
        <v>930.98628087520569</v>
      </c>
    </row>
    <row r="1370" spans="1:23" ht="16" customHeight="1">
      <c r="A1370" s="37"/>
      <c r="B1370" s="38" t="str">
        <f t="shared" si="128"/>
        <v>127-Nd</v>
      </c>
      <c r="C1370" s="39">
        <v>127</v>
      </c>
      <c r="D1370" s="40"/>
      <c r="E1370" s="39">
        <v>7</v>
      </c>
      <c r="F1370" s="39">
        <v>67</v>
      </c>
      <c r="G1370" s="39">
        <v>60</v>
      </c>
      <c r="H1370" s="39" t="s">
        <v>125</v>
      </c>
      <c r="I1370" s="39" t="s">
        <v>37</v>
      </c>
      <c r="J1370" s="18">
        <v>-55424</v>
      </c>
      <c r="K1370" s="18">
        <v>596</v>
      </c>
      <c r="L1370" s="18">
        <v>1033541</v>
      </c>
      <c r="M1370" s="18">
        <v>596</v>
      </c>
      <c r="N1370" s="39" t="s">
        <v>28</v>
      </c>
      <c r="O1370" s="18" t="s">
        <v>30</v>
      </c>
      <c r="P1370" s="42"/>
      <c r="Q1370" s="18">
        <v>126940500</v>
      </c>
      <c r="R1370" s="18">
        <v>640</v>
      </c>
      <c r="S1370" s="16">
        <f t="shared" si="129"/>
        <v>126.9405</v>
      </c>
      <c r="T1370" s="16">
        <f t="shared" si="131"/>
        <v>118244.26521440661</v>
      </c>
      <c r="U1370" s="41">
        <f t="shared" si="130"/>
        <v>8138.1181102362207</v>
      </c>
      <c r="V1370" s="18">
        <f t="shared" si="132"/>
        <v>127</v>
      </c>
      <c r="W1370" s="154">
        <f t="shared" si="133"/>
        <v>931.05720641265043</v>
      </c>
    </row>
    <row r="1371" spans="1:23" ht="16" customHeight="1">
      <c r="A1371" s="37"/>
      <c r="B1371" s="38" t="str">
        <f t="shared" si="128"/>
        <v>128-Cd</v>
      </c>
      <c r="C1371" s="39">
        <v>128</v>
      </c>
      <c r="D1371" s="39">
        <v>0</v>
      </c>
      <c r="E1371" s="39">
        <v>32</v>
      </c>
      <c r="F1371" s="39">
        <v>80</v>
      </c>
      <c r="G1371" s="39">
        <v>48</v>
      </c>
      <c r="H1371" s="39" t="s">
        <v>112</v>
      </c>
      <c r="I1371" s="39" t="s">
        <v>40</v>
      </c>
      <c r="J1371" s="18">
        <v>-67290.542000000001</v>
      </c>
      <c r="K1371" s="18">
        <v>294.04199999999997</v>
      </c>
      <c r="L1371" s="18">
        <v>1062866.898</v>
      </c>
      <c r="M1371" s="18">
        <v>294.04199999999997</v>
      </c>
      <c r="N1371" s="39" t="s">
        <v>28</v>
      </c>
      <c r="O1371" s="18">
        <v>7070</v>
      </c>
      <c r="P1371" s="18">
        <v>290</v>
      </c>
      <c r="Q1371" s="18">
        <v>127927760.617</v>
      </c>
      <c r="R1371" s="18">
        <v>315.66800000000001</v>
      </c>
      <c r="S1371" s="16">
        <f t="shared" si="129"/>
        <v>127.927760617</v>
      </c>
      <c r="T1371" s="16">
        <f t="shared" si="131"/>
        <v>119163.89217532364</v>
      </c>
      <c r="U1371" s="41">
        <f t="shared" si="130"/>
        <v>8303.6476406250003</v>
      </c>
      <c r="V1371" s="18">
        <f t="shared" si="132"/>
        <v>128</v>
      </c>
      <c r="W1371" s="154">
        <f t="shared" si="133"/>
        <v>930.9679076197159</v>
      </c>
    </row>
    <row r="1372" spans="1:23" ht="16" customHeight="1">
      <c r="A1372" s="37"/>
      <c r="B1372" s="38" t="str">
        <f t="shared" si="128"/>
        <v>128-In</v>
      </c>
      <c r="C1372" s="39">
        <v>128</v>
      </c>
      <c r="D1372" s="40"/>
      <c r="E1372" s="39">
        <v>30</v>
      </c>
      <c r="F1372" s="39">
        <v>79</v>
      </c>
      <c r="G1372" s="39">
        <v>49</v>
      </c>
      <c r="H1372" s="39" t="s">
        <v>113</v>
      </c>
      <c r="I1372" s="39" t="s">
        <v>40</v>
      </c>
      <c r="J1372" s="18">
        <v>-74360.542000000001</v>
      </c>
      <c r="K1372" s="18">
        <v>48.59</v>
      </c>
      <c r="L1372" s="18">
        <v>1069154.5449999999</v>
      </c>
      <c r="M1372" s="18">
        <v>48.59</v>
      </c>
      <c r="N1372" s="39" t="s">
        <v>28</v>
      </c>
      <c r="O1372" s="18">
        <v>8975.6</v>
      </c>
      <c r="P1372" s="18">
        <v>40.249000000000002</v>
      </c>
      <c r="Q1372" s="18">
        <v>127920170.65800001</v>
      </c>
      <c r="R1372" s="18">
        <v>52.162999999999997</v>
      </c>
      <c r="S1372" s="16">
        <f t="shared" si="129"/>
        <v>127.920170658</v>
      </c>
      <c r="T1372" s="16">
        <f t="shared" si="131"/>
        <v>119156.82217697824</v>
      </c>
      <c r="U1372" s="41">
        <f t="shared" si="130"/>
        <v>8352.7698828124994</v>
      </c>
      <c r="V1372" s="18">
        <f t="shared" si="132"/>
        <v>128</v>
      </c>
      <c r="W1372" s="154">
        <f t="shared" si="133"/>
        <v>930.9126732576425</v>
      </c>
    </row>
    <row r="1373" spans="1:23" ht="16" customHeight="1">
      <c r="A1373" s="37"/>
      <c r="B1373" s="38" t="str">
        <f t="shared" si="128"/>
        <v>128-Sn</v>
      </c>
      <c r="C1373" s="39">
        <v>128</v>
      </c>
      <c r="D1373" s="40"/>
      <c r="E1373" s="39">
        <v>28</v>
      </c>
      <c r="F1373" s="39">
        <v>78</v>
      </c>
      <c r="G1373" s="39">
        <v>50</v>
      </c>
      <c r="H1373" s="39" t="s">
        <v>114</v>
      </c>
      <c r="I1373" s="39" t="s">
        <v>40</v>
      </c>
      <c r="J1373" s="18">
        <v>-83336.142000000007</v>
      </c>
      <c r="K1373" s="18">
        <v>27.221</v>
      </c>
      <c r="L1373" s="18">
        <v>1077347.791</v>
      </c>
      <c r="M1373" s="18">
        <v>27.221</v>
      </c>
      <c r="N1373" s="39" t="s">
        <v>28</v>
      </c>
      <c r="O1373" s="18">
        <v>1273.933</v>
      </c>
      <c r="P1373" s="18">
        <v>14.519</v>
      </c>
      <c r="Q1373" s="18">
        <v>127910534.95299999</v>
      </c>
      <c r="R1373" s="18">
        <v>29.222000000000001</v>
      </c>
      <c r="S1373" s="16">
        <f t="shared" si="129"/>
        <v>127.910534953</v>
      </c>
      <c r="T1373" s="16">
        <f t="shared" si="131"/>
        <v>119147.84657929627</v>
      </c>
      <c r="U1373" s="41">
        <f t="shared" si="130"/>
        <v>8416.7796171874998</v>
      </c>
      <c r="V1373" s="18">
        <f t="shared" si="132"/>
        <v>128</v>
      </c>
      <c r="W1373" s="154">
        <f t="shared" si="133"/>
        <v>930.84255140075209</v>
      </c>
    </row>
    <row r="1374" spans="1:23" ht="16" customHeight="1">
      <c r="A1374" s="37"/>
      <c r="B1374" s="38" t="str">
        <f t="shared" si="128"/>
        <v>128-Sb</v>
      </c>
      <c r="C1374" s="39">
        <v>128</v>
      </c>
      <c r="D1374" s="40"/>
      <c r="E1374" s="39">
        <v>26</v>
      </c>
      <c r="F1374" s="39">
        <v>77</v>
      </c>
      <c r="G1374" s="39">
        <v>51</v>
      </c>
      <c r="H1374" s="39" t="s">
        <v>115</v>
      </c>
      <c r="I1374" s="39" t="s">
        <v>49</v>
      </c>
      <c r="J1374" s="18">
        <v>-84610.074999999997</v>
      </c>
      <c r="K1374" s="18">
        <v>25.062999999999999</v>
      </c>
      <c r="L1374" s="18">
        <v>1077839.371</v>
      </c>
      <c r="M1374" s="18">
        <v>25.064</v>
      </c>
      <c r="N1374" s="39" t="s">
        <v>28</v>
      </c>
      <c r="O1374" s="18">
        <v>4383.5600000000004</v>
      </c>
      <c r="P1374" s="18">
        <v>25</v>
      </c>
      <c r="Q1374" s="18">
        <v>127909167.33</v>
      </c>
      <c r="R1374" s="18">
        <v>26.905999999999999</v>
      </c>
      <c r="S1374" s="16">
        <f t="shared" si="129"/>
        <v>127.90916733</v>
      </c>
      <c r="T1374" s="16">
        <f t="shared" si="131"/>
        <v>119146.57264720427</v>
      </c>
      <c r="U1374" s="41">
        <f t="shared" si="130"/>
        <v>8420.6200859375003</v>
      </c>
      <c r="V1374" s="18">
        <f t="shared" si="132"/>
        <v>128</v>
      </c>
      <c r="W1374" s="154">
        <f t="shared" si="133"/>
        <v>930.83259880628339</v>
      </c>
    </row>
    <row r="1375" spans="1:23" ht="16" customHeight="1">
      <c r="A1375" s="37"/>
      <c r="B1375" s="38" t="str">
        <f t="shared" si="128"/>
        <v>128-Te</v>
      </c>
      <c r="C1375" s="39">
        <v>128</v>
      </c>
      <c r="D1375" s="40"/>
      <c r="E1375" s="39">
        <v>24</v>
      </c>
      <c r="F1375" s="39">
        <v>76</v>
      </c>
      <c r="G1375" s="39">
        <v>52</v>
      </c>
      <c r="H1375" s="39" t="s">
        <v>116</v>
      </c>
      <c r="I1375" s="40"/>
      <c r="J1375" s="18">
        <v>-88993.634999999995</v>
      </c>
      <c r="K1375" s="18">
        <v>1.778</v>
      </c>
      <c r="L1375" s="18">
        <v>1081440.577</v>
      </c>
      <c r="M1375" s="18">
        <v>1.786</v>
      </c>
      <c r="N1375" s="39" t="s">
        <v>28</v>
      </c>
      <c r="O1375" s="18">
        <v>-1251.808</v>
      </c>
      <c r="P1375" s="18">
        <v>3.9329999999999998</v>
      </c>
      <c r="Q1375" s="18">
        <v>127904461.383</v>
      </c>
      <c r="R1375" s="18">
        <v>1.9079999999999999</v>
      </c>
      <c r="S1375" s="16">
        <f t="shared" si="129"/>
        <v>127.904461383</v>
      </c>
      <c r="T1375" s="16">
        <f t="shared" si="131"/>
        <v>119142.189087622</v>
      </c>
      <c r="U1375" s="41">
        <f t="shared" si="130"/>
        <v>8448.7545078125004</v>
      </c>
      <c r="V1375" s="18">
        <f t="shared" si="132"/>
        <v>128</v>
      </c>
      <c r="W1375" s="154">
        <f t="shared" si="133"/>
        <v>930.79835224704686</v>
      </c>
    </row>
    <row r="1376" spans="1:23" ht="16" customHeight="1">
      <c r="A1376" s="37"/>
      <c r="B1376" s="38" t="str">
        <f t="shared" si="128"/>
        <v>128-I</v>
      </c>
      <c r="C1376" s="39">
        <v>128</v>
      </c>
      <c r="D1376" s="40"/>
      <c r="E1376" s="39">
        <v>22</v>
      </c>
      <c r="F1376" s="39">
        <v>75</v>
      </c>
      <c r="G1376" s="39">
        <v>53</v>
      </c>
      <c r="H1376" s="39" t="s">
        <v>117</v>
      </c>
      <c r="I1376" s="40"/>
      <c r="J1376" s="18">
        <v>-87741.827000000005</v>
      </c>
      <c r="K1376" s="18">
        <v>3.6909999999999998</v>
      </c>
      <c r="L1376" s="18">
        <v>1079406.416</v>
      </c>
      <c r="M1376" s="18">
        <v>3.6949999999999998</v>
      </c>
      <c r="N1376" s="39" t="s">
        <v>28</v>
      </c>
      <c r="O1376" s="18">
        <v>2118.9789999999998</v>
      </c>
      <c r="P1376" s="18">
        <v>3.8290000000000002</v>
      </c>
      <c r="Q1376" s="18">
        <v>127905805.25399999</v>
      </c>
      <c r="R1376" s="18">
        <v>3.9620000000000002</v>
      </c>
      <c r="S1376" s="16">
        <f t="shared" si="129"/>
        <v>127.90580525399999</v>
      </c>
      <c r="T1376" s="16">
        <f t="shared" si="131"/>
        <v>119143.44089487765</v>
      </c>
      <c r="U1376" s="41">
        <f t="shared" si="130"/>
        <v>8432.8626249999998</v>
      </c>
      <c r="V1376" s="18">
        <f t="shared" si="132"/>
        <v>128</v>
      </c>
      <c r="W1376" s="154">
        <f t="shared" si="133"/>
        <v>930.80813199123168</v>
      </c>
    </row>
    <row r="1377" spans="1:23" ht="16" customHeight="1">
      <c r="A1377" s="37"/>
      <c r="B1377" s="38" t="str">
        <f t="shared" si="128"/>
        <v>128-Xe</v>
      </c>
      <c r="C1377" s="39">
        <v>128</v>
      </c>
      <c r="D1377" s="40"/>
      <c r="E1377" s="39">
        <v>20</v>
      </c>
      <c r="F1377" s="39">
        <v>74</v>
      </c>
      <c r="G1377" s="39">
        <v>54</v>
      </c>
      <c r="H1377" s="39" t="s">
        <v>118</v>
      </c>
      <c r="I1377" s="40"/>
      <c r="J1377" s="18">
        <v>-89860.807000000001</v>
      </c>
      <c r="K1377" s="18">
        <v>1.4239999999999999</v>
      </c>
      <c r="L1377" s="18">
        <v>1080743.0419999999</v>
      </c>
      <c r="M1377" s="18">
        <v>1.4339999999999999</v>
      </c>
      <c r="N1377" s="39" t="s">
        <v>28</v>
      </c>
      <c r="O1377" s="18">
        <v>-3928.5590000000002</v>
      </c>
      <c r="P1377" s="18">
        <v>5.391</v>
      </c>
      <c r="Q1377" s="18">
        <v>127903530.436</v>
      </c>
      <c r="R1377" s="18">
        <v>1.528</v>
      </c>
      <c r="S1377" s="16">
        <f t="shared" si="129"/>
        <v>127.90353043600001</v>
      </c>
      <c r="T1377" s="16">
        <f t="shared" si="131"/>
        <v>119141.32191643576</v>
      </c>
      <c r="U1377" s="41">
        <f t="shared" si="130"/>
        <v>8443.3050156249992</v>
      </c>
      <c r="V1377" s="18">
        <f t="shared" si="132"/>
        <v>128</v>
      </c>
      <c r="W1377" s="154">
        <f t="shared" si="133"/>
        <v>930.79157747215436</v>
      </c>
    </row>
    <row r="1378" spans="1:23" ht="16" customHeight="1">
      <c r="A1378" s="37"/>
      <c r="B1378" s="38" t="str">
        <f t="shared" si="128"/>
        <v>128-Cs</v>
      </c>
      <c r="C1378" s="39">
        <v>128</v>
      </c>
      <c r="D1378" s="40"/>
      <c r="E1378" s="39">
        <v>18</v>
      </c>
      <c r="F1378" s="39">
        <v>73</v>
      </c>
      <c r="G1378" s="39">
        <v>55</v>
      </c>
      <c r="H1378" s="39" t="s">
        <v>119</v>
      </c>
      <c r="I1378" s="40"/>
      <c r="J1378" s="18">
        <v>-85932.247000000003</v>
      </c>
      <c r="K1378" s="18">
        <v>5.5049999999999999</v>
      </c>
      <c r="L1378" s="18">
        <v>1076032.1299999999</v>
      </c>
      <c r="M1378" s="18">
        <v>5.508</v>
      </c>
      <c r="N1378" s="39" t="s">
        <v>28</v>
      </c>
      <c r="O1378" s="18">
        <v>-522.52300000000002</v>
      </c>
      <c r="P1378" s="18">
        <v>12.363</v>
      </c>
      <c r="Q1378" s="18">
        <v>127907747.919</v>
      </c>
      <c r="R1378" s="18">
        <v>5.91</v>
      </c>
      <c r="S1378" s="16">
        <f t="shared" si="129"/>
        <v>127.907747919</v>
      </c>
      <c r="T1378" s="16">
        <f t="shared" si="131"/>
        <v>119145.25047492093</v>
      </c>
      <c r="U1378" s="41">
        <f t="shared" si="130"/>
        <v>8406.5010156249991</v>
      </c>
      <c r="V1378" s="18">
        <f t="shared" si="132"/>
        <v>128</v>
      </c>
      <c r="W1378" s="154">
        <f t="shared" si="133"/>
        <v>930.82226933531979</v>
      </c>
    </row>
    <row r="1379" spans="1:23" ht="16" customHeight="1">
      <c r="A1379" s="37"/>
      <c r="B1379" s="38" t="str">
        <f t="shared" si="128"/>
        <v>128-Ba</v>
      </c>
      <c r="C1379" s="39">
        <v>128</v>
      </c>
      <c r="D1379" s="40"/>
      <c r="E1379" s="39">
        <v>16</v>
      </c>
      <c r="F1379" s="39">
        <v>72</v>
      </c>
      <c r="G1379" s="39">
        <v>56</v>
      </c>
      <c r="H1379" s="39" t="s">
        <v>121</v>
      </c>
      <c r="I1379" s="40"/>
      <c r="J1379" s="18">
        <v>-85409.725000000006</v>
      </c>
      <c r="K1379" s="18">
        <v>11.212</v>
      </c>
      <c r="L1379" s="18">
        <v>1074727.253</v>
      </c>
      <c r="M1379" s="18">
        <v>11.212999999999999</v>
      </c>
      <c r="N1379" s="39" t="s">
        <v>28</v>
      </c>
      <c r="O1379" s="18">
        <v>-6650</v>
      </c>
      <c r="P1379" s="18">
        <v>400</v>
      </c>
      <c r="Q1379" s="18">
        <v>127908308.87</v>
      </c>
      <c r="R1379" s="18">
        <v>12.036</v>
      </c>
      <c r="S1379" s="16">
        <f t="shared" si="129"/>
        <v>127.90830887</v>
      </c>
      <c r="T1379" s="16">
        <f t="shared" si="131"/>
        <v>119145.77299719567</v>
      </c>
      <c r="U1379" s="41">
        <f t="shared" si="130"/>
        <v>8396.3066640625002</v>
      </c>
      <c r="V1379" s="18">
        <f t="shared" si="132"/>
        <v>128</v>
      </c>
      <c r="W1379" s="154">
        <f t="shared" si="133"/>
        <v>930.82635154059119</v>
      </c>
    </row>
    <row r="1380" spans="1:23" ht="16" customHeight="1">
      <c r="A1380" s="37"/>
      <c r="B1380" s="38" t="str">
        <f t="shared" si="128"/>
        <v>128-La</v>
      </c>
      <c r="C1380" s="39">
        <v>128</v>
      </c>
      <c r="D1380" s="40"/>
      <c r="E1380" s="39">
        <v>14</v>
      </c>
      <c r="F1380" s="39">
        <v>71</v>
      </c>
      <c r="G1380" s="39">
        <v>57</v>
      </c>
      <c r="H1380" s="39" t="s">
        <v>122</v>
      </c>
      <c r="I1380" s="39" t="s">
        <v>39</v>
      </c>
      <c r="J1380" s="18">
        <v>-78759.725000000006</v>
      </c>
      <c r="K1380" s="18">
        <v>400.15699999999998</v>
      </c>
      <c r="L1380" s="18">
        <v>1067294.8999999999</v>
      </c>
      <c r="M1380" s="18">
        <v>400.15699999999998</v>
      </c>
      <c r="N1380" s="39" t="s">
        <v>28</v>
      </c>
      <c r="O1380" s="18">
        <v>-3188</v>
      </c>
      <c r="P1380" s="18">
        <v>499</v>
      </c>
      <c r="Q1380" s="18">
        <v>127915447.94</v>
      </c>
      <c r="R1380" s="18">
        <v>429.58600000000001</v>
      </c>
      <c r="S1380" s="16">
        <f t="shared" si="129"/>
        <v>127.91544793999999</v>
      </c>
      <c r="T1380" s="16">
        <f t="shared" si="131"/>
        <v>119152.42299531655</v>
      </c>
      <c r="U1380" s="41">
        <f t="shared" si="130"/>
        <v>8338.2414062499993</v>
      </c>
      <c r="V1380" s="18">
        <f t="shared" si="132"/>
        <v>128</v>
      </c>
      <c r="W1380" s="154">
        <f t="shared" si="133"/>
        <v>930.87830465091054</v>
      </c>
    </row>
    <row r="1381" spans="1:23" ht="16" customHeight="1">
      <c r="A1381" s="37"/>
      <c r="B1381" s="38" t="str">
        <f t="shared" si="128"/>
        <v>128-Ce</v>
      </c>
      <c r="C1381" s="39">
        <v>128</v>
      </c>
      <c r="D1381" s="40"/>
      <c r="E1381" s="39">
        <v>12</v>
      </c>
      <c r="F1381" s="39">
        <v>70</v>
      </c>
      <c r="G1381" s="39">
        <v>58</v>
      </c>
      <c r="H1381" s="39" t="s">
        <v>123</v>
      </c>
      <c r="I1381" s="39" t="s">
        <v>37</v>
      </c>
      <c r="J1381" s="18">
        <v>-75572</v>
      </c>
      <c r="K1381" s="18">
        <v>298</v>
      </c>
      <c r="L1381" s="18">
        <v>1063325</v>
      </c>
      <c r="M1381" s="18">
        <v>298</v>
      </c>
      <c r="N1381" s="39" t="s">
        <v>28</v>
      </c>
      <c r="O1381" s="18">
        <v>-9250</v>
      </c>
      <c r="P1381" s="18">
        <v>499</v>
      </c>
      <c r="Q1381" s="18">
        <v>127918870</v>
      </c>
      <c r="R1381" s="18">
        <v>320</v>
      </c>
      <c r="S1381" s="16">
        <f t="shared" si="129"/>
        <v>127.91887</v>
      </c>
      <c r="T1381" s="16">
        <f t="shared" si="131"/>
        <v>119155.61062235615</v>
      </c>
      <c r="U1381" s="41">
        <f t="shared" si="130"/>
        <v>8307.2265625</v>
      </c>
      <c r="V1381" s="18">
        <f t="shared" si="132"/>
        <v>128</v>
      </c>
      <c r="W1381" s="154">
        <f t="shared" si="133"/>
        <v>930.90320798715743</v>
      </c>
    </row>
    <row r="1382" spans="1:23" ht="16" customHeight="1">
      <c r="A1382" s="37"/>
      <c r="B1382" s="38" t="str">
        <f t="shared" si="128"/>
        <v>128-Pr</v>
      </c>
      <c r="C1382" s="39">
        <v>128</v>
      </c>
      <c r="D1382" s="40"/>
      <c r="E1382" s="39">
        <v>10</v>
      </c>
      <c r="F1382" s="39">
        <v>69</v>
      </c>
      <c r="G1382" s="39">
        <v>59</v>
      </c>
      <c r="H1382" s="39" t="s">
        <v>124</v>
      </c>
      <c r="I1382" s="39" t="s">
        <v>37</v>
      </c>
      <c r="J1382" s="18">
        <v>-66322</v>
      </c>
      <c r="K1382" s="18">
        <v>401</v>
      </c>
      <c r="L1382" s="18">
        <v>1053293</v>
      </c>
      <c r="M1382" s="18">
        <v>401</v>
      </c>
      <c r="N1382" s="39" t="s">
        <v>28</v>
      </c>
      <c r="O1382" s="18">
        <v>-6139</v>
      </c>
      <c r="P1382" s="18">
        <v>718</v>
      </c>
      <c r="Q1382" s="18">
        <v>127928800</v>
      </c>
      <c r="R1382" s="18">
        <v>430</v>
      </c>
      <c r="S1382" s="16">
        <f t="shared" si="129"/>
        <v>127.9288</v>
      </c>
      <c r="T1382" s="16">
        <f t="shared" si="131"/>
        <v>119164.86035395149</v>
      </c>
      <c r="U1382" s="41">
        <f t="shared" si="130"/>
        <v>8228.8515625</v>
      </c>
      <c r="V1382" s="18">
        <f t="shared" si="132"/>
        <v>128</v>
      </c>
      <c r="W1382" s="154">
        <f t="shared" si="133"/>
        <v>930.975471515246</v>
      </c>
    </row>
    <row r="1383" spans="1:23" ht="16" customHeight="1">
      <c r="A1383" s="37"/>
      <c r="B1383" s="38" t="str">
        <f t="shared" si="128"/>
        <v>128-Nd</v>
      </c>
      <c r="C1383" s="39">
        <v>128</v>
      </c>
      <c r="D1383" s="40"/>
      <c r="E1383" s="39">
        <v>8</v>
      </c>
      <c r="F1383" s="39">
        <v>68</v>
      </c>
      <c r="G1383" s="39">
        <v>60</v>
      </c>
      <c r="H1383" s="39" t="s">
        <v>125</v>
      </c>
      <c r="I1383" s="39" t="s">
        <v>37</v>
      </c>
      <c r="J1383" s="18">
        <v>-60184</v>
      </c>
      <c r="K1383" s="18">
        <v>596</v>
      </c>
      <c r="L1383" s="18">
        <v>1046372</v>
      </c>
      <c r="M1383" s="18">
        <v>596</v>
      </c>
      <c r="N1383" s="39" t="s">
        <v>28</v>
      </c>
      <c r="O1383" s="18">
        <v>-11988</v>
      </c>
      <c r="P1383" s="18">
        <v>1082</v>
      </c>
      <c r="Q1383" s="18">
        <v>127935390</v>
      </c>
      <c r="R1383" s="18">
        <v>640</v>
      </c>
      <c r="S1383" s="16">
        <f t="shared" si="129"/>
        <v>127.93539</v>
      </c>
      <c r="T1383" s="16">
        <f t="shared" si="131"/>
        <v>119170.99889687328</v>
      </c>
      <c r="U1383" s="41">
        <f t="shared" si="130"/>
        <v>8174.78125</v>
      </c>
      <c r="V1383" s="18">
        <f t="shared" si="132"/>
        <v>128</v>
      </c>
      <c r="W1383" s="154">
        <f t="shared" si="133"/>
        <v>931.0234288818225</v>
      </c>
    </row>
    <row r="1384" spans="1:23" ht="16" customHeight="1">
      <c r="A1384" s="37"/>
      <c r="B1384" s="38" t="str">
        <f t="shared" si="128"/>
        <v>128-Pm</v>
      </c>
      <c r="C1384" s="39">
        <v>128</v>
      </c>
      <c r="D1384" s="40"/>
      <c r="E1384" s="39">
        <v>6</v>
      </c>
      <c r="F1384" s="39">
        <v>67</v>
      </c>
      <c r="G1384" s="39">
        <v>61</v>
      </c>
      <c r="H1384" s="39" t="s">
        <v>126</v>
      </c>
      <c r="I1384" s="39" t="s">
        <v>37</v>
      </c>
      <c r="J1384" s="18">
        <v>-48195</v>
      </c>
      <c r="K1384" s="18">
        <v>904</v>
      </c>
      <c r="L1384" s="18">
        <v>1033601</v>
      </c>
      <c r="M1384" s="18">
        <v>904</v>
      </c>
      <c r="N1384" s="39" t="s">
        <v>28</v>
      </c>
      <c r="O1384" s="18" t="s">
        <v>30</v>
      </c>
      <c r="P1384" s="42"/>
      <c r="Q1384" s="18">
        <v>127948260</v>
      </c>
      <c r="R1384" s="18">
        <v>970</v>
      </c>
      <c r="S1384" s="16">
        <f t="shared" si="129"/>
        <v>127.94826</v>
      </c>
      <c r="T1384" s="16">
        <f t="shared" si="131"/>
        <v>119182.98721969625</v>
      </c>
      <c r="U1384" s="41">
        <f t="shared" si="130"/>
        <v>8075.0078125</v>
      </c>
      <c r="V1384" s="18">
        <f t="shared" si="132"/>
        <v>128</v>
      </c>
      <c r="W1384" s="154">
        <f t="shared" si="133"/>
        <v>931.11708765387698</v>
      </c>
    </row>
    <row r="1385" spans="1:23" ht="16" customHeight="1">
      <c r="A1385" s="37"/>
      <c r="B1385" s="38" t="str">
        <f t="shared" si="128"/>
        <v>129-Cd</v>
      </c>
      <c r="C1385" s="39">
        <v>129</v>
      </c>
      <c r="D1385" s="39">
        <v>0</v>
      </c>
      <c r="E1385" s="39">
        <v>33</v>
      </c>
      <c r="F1385" s="39">
        <v>81</v>
      </c>
      <c r="G1385" s="39">
        <v>48</v>
      </c>
      <c r="H1385" s="39" t="s">
        <v>112</v>
      </c>
      <c r="I1385" s="39" t="s">
        <v>37</v>
      </c>
      <c r="J1385" s="18">
        <v>-63099</v>
      </c>
      <c r="K1385" s="18">
        <v>401</v>
      </c>
      <c r="L1385" s="18">
        <v>1066747</v>
      </c>
      <c r="M1385" s="18">
        <v>401</v>
      </c>
      <c r="N1385" s="39" t="s">
        <v>28</v>
      </c>
      <c r="O1385" s="18">
        <v>9876</v>
      </c>
      <c r="P1385" s="18">
        <v>420</v>
      </c>
      <c r="Q1385" s="18">
        <v>128932260</v>
      </c>
      <c r="R1385" s="18">
        <v>430</v>
      </c>
      <c r="S1385" s="16">
        <f t="shared" si="129"/>
        <v>128.93226000000001</v>
      </c>
      <c r="T1385" s="16">
        <f t="shared" si="131"/>
        <v>120099.57693669735</v>
      </c>
      <c r="U1385" s="41">
        <f t="shared" si="130"/>
        <v>8269.3565891472863</v>
      </c>
      <c r="V1385" s="18">
        <f t="shared" si="132"/>
        <v>129</v>
      </c>
      <c r="W1385" s="154">
        <f t="shared" si="133"/>
        <v>931.00447237749893</v>
      </c>
    </row>
    <row r="1386" spans="1:23" ht="16" customHeight="1">
      <c r="A1386" s="37"/>
      <c r="B1386" s="38" t="str">
        <f t="shared" si="128"/>
        <v>129-In</v>
      </c>
      <c r="C1386" s="39">
        <v>129</v>
      </c>
      <c r="D1386" s="40"/>
      <c r="E1386" s="39">
        <v>31</v>
      </c>
      <c r="F1386" s="39">
        <v>80</v>
      </c>
      <c r="G1386" s="39">
        <v>49</v>
      </c>
      <c r="H1386" s="39" t="s">
        <v>113</v>
      </c>
      <c r="I1386" s="39" t="s">
        <v>40</v>
      </c>
      <c r="J1386" s="18">
        <v>-72975.130999999994</v>
      </c>
      <c r="K1386" s="18">
        <v>126.02800000000001</v>
      </c>
      <c r="L1386" s="18">
        <v>1075840.4569999999</v>
      </c>
      <c r="M1386" s="18">
        <v>126.02800000000001</v>
      </c>
      <c r="N1386" s="39" t="s">
        <v>28</v>
      </c>
      <c r="O1386" s="18">
        <v>7655</v>
      </c>
      <c r="P1386" s="18">
        <v>32</v>
      </c>
      <c r="Q1386" s="18">
        <v>128921657.958</v>
      </c>
      <c r="R1386" s="18">
        <v>135.297</v>
      </c>
      <c r="S1386" s="16">
        <f t="shared" si="129"/>
        <v>128.921657958</v>
      </c>
      <c r="T1386" s="16">
        <f t="shared" si="131"/>
        <v>120089.70120227008</v>
      </c>
      <c r="U1386" s="41">
        <f t="shared" si="130"/>
        <v>8339.8485038759682</v>
      </c>
      <c r="V1386" s="18">
        <f t="shared" si="132"/>
        <v>129</v>
      </c>
      <c r="W1386" s="154">
        <f t="shared" si="133"/>
        <v>930.92791629666726</v>
      </c>
    </row>
    <row r="1387" spans="1:23" ht="16" customHeight="1">
      <c r="A1387" s="37"/>
      <c r="B1387" s="38" t="str">
        <f t="shared" si="128"/>
        <v>129-Sn</v>
      </c>
      <c r="C1387" s="39">
        <v>129</v>
      </c>
      <c r="D1387" s="40"/>
      <c r="E1387" s="39">
        <v>29</v>
      </c>
      <c r="F1387" s="39">
        <v>79</v>
      </c>
      <c r="G1387" s="39">
        <v>50</v>
      </c>
      <c r="H1387" s="39" t="s">
        <v>114</v>
      </c>
      <c r="I1387" s="39" t="s">
        <v>40</v>
      </c>
      <c r="J1387" s="18">
        <v>-80630.130999999994</v>
      </c>
      <c r="K1387" s="18">
        <v>121.898</v>
      </c>
      <c r="L1387" s="18">
        <v>1082713.1029999999</v>
      </c>
      <c r="M1387" s="18">
        <v>121.898</v>
      </c>
      <c r="N1387" s="39" t="s">
        <v>28</v>
      </c>
      <c r="O1387" s="18">
        <v>3996</v>
      </c>
      <c r="P1387" s="18">
        <v>120</v>
      </c>
      <c r="Q1387" s="18">
        <v>128913439.976</v>
      </c>
      <c r="R1387" s="18">
        <v>130.863</v>
      </c>
      <c r="S1387" s="16">
        <f t="shared" si="129"/>
        <v>128.91343997600001</v>
      </c>
      <c r="T1387" s="16">
        <f t="shared" si="131"/>
        <v>120082.04620451023</v>
      </c>
      <c r="U1387" s="41">
        <f t="shared" si="130"/>
        <v>8393.1248294573634</v>
      </c>
      <c r="V1387" s="18">
        <f t="shared" si="132"/>
        <v>129</v>
      </c>
      <c r="W1387" s="154">
        <f t="shared" si="133"/>
        <v>930.86857522876153</v>
      </c>
    </row>
    <row r="1388" spans="1:23" ht="16" customHeight="1">
      <c r="A1388" s="37"/>
      <c r="B1388" s="38" t="str">
        <f t="shared" si="128"/>
        <v>129-Sb</v>
      </c>
      <c r="C1388" s="39">
        <v>129</v>
      </c>
      <c r="D1388" s="40"/>
      <c r="E1388" s="39">
        <v>27</v>
      </c>
      <c r="F1388" s="39">
        <v>78</v>
      </c>
      <c r="G1388" s="39">
        <v>51</v>
      </c>
      <c r="H1388" s="39" t="s">
        <v>115</v>
      </c>
      <c r="I1388" s="39" t="s">
        <v>40</v>
      </c>
      <c r="J1388" s="18">
        <v>-84626.130999999994</v>
      </c>
      <c r="K1388" s="18">
        <v>21.428000000000001</v>
      </c>
      <c r="L1388" s="18">
        <v>1085926.75</v>
      </c>
      <c r="M1388" s="18">
        <v>21.428000000000001</v>
      </c>
      <c r="N1388" s="39" t="s">
        <v>28</v>
      </c>
      <c r="O1388" s="18">
        <v>2379.5</v>
      </c>
      <c r="P1388" s="18">
        <v>21.213000000000001</v>
      </c>
      <c r="Q1388" s="18">
        <v>128909150.09199999</v>
      </c>
      <c r="R1388" s="18">
        <v>23.003</v>
      </c>
      <c r="S1388" s="16">
        <f t="shared" si="129"/>
        <v>128.909150092</v>
      </c>
      <c r="T1388" s="16">
        <f t="shared" si="131"/>
        <v>120078.05020495584</v>
      </c>
      <c r="U1388" s="41">
        <f t="shared" si="130"/>
        <v>8418.0368217054256</v>
      </c>
      <c r="V1388" s="18">
        <f t="shared" si="132"/>
        <v>129</v>
      </c>
      <c r="W1388" s="154">
        <f t="shared" si="133"/>
        <v>930.83759848802981</v>
      </c>
    </row>
    <row r="1389" spans="1:23" ht="16" customHeight="1">
      <c r="A1389" s="37"/>
      <c r="B1389" s="38" t="str">
        <f t="shared" si="128"/>
        <v>129-Te</v>
      </c>
      <c r="C1389" s="39">
        <v>129</v>
      </c>
      <c r="D1389" s="40"/>
      <c r="E1389" s="39">
        <v>25</v>
      </c>
      <c r="F1389" s="39">
        <v>77</v>
      </c>
      <c r="G1389" s="39">
        <v>52</v>
      </c>
      <c r="H1389" s="39" t="s">
        <v>116</v>
      </c>
      <c r="I1389" s="40"/>
      <c r="J1389" s="18">
        <v>-87005.630999999994</v>
      </c>
      <c r="K1389" s="18">
        <v>3.0230000000000001</v>
      </c>
      <c r="L1389" s="18">
        <v>1087523.8970000001</v>
      </c>
      <c r="M1389" s="18">
        <v>3.0289999999999999</v>
      </c>
      <c r="N1389" s="39" t="s">
        <v>28</v>
      </c>
      <c r="O1389" s="18">
        <v>1497.942</v>
      </c>
      <c r="P1389" s="18">
        <v>3.1160000000000001</v>
      </c>
      <c r="Q1389" s="18">
        <v>128906595.59299999</v>
      </c>
      <c r="R1389" s="18">
        <v>3.246</v>
      </c>
      <c r="S1389" s="16">
        <f t="shared" si="129"/>
        <v>128.90659559299999</v>
      </c>
      <c r="T1389" s="16">
        <f t="shared" si="131"/>
        <v>120075.67070544821</v>
      </c>
      <c r="U1389" s="41">
        <f t="shared" si="130"/>
        <v>8430.4178062015508</v>
      </c>
      <c r="V1389" s="18">
        <f t="shared" si="132"/>
        <v>129</v>
      </c>
      <c r="W1389" s="154">
        <f t="shared" si="133"/>
        <v>930.81915275541246</v>
      </c>
    </row>
    <row r="1390" spans="1:23" ht="16" customHeight="1">
      <c r="A1390" s="37"/>
      <c r="B1390" s="38" t="str">
        <f t="shared" si="128"/>
        <v>129-I</v>
      </c>
      <c r="C1390" s="39">
        <v>129</v>
      </c>
      <c r="D1390" s="40"/>
      <c r="E1390" s="39">
        <v>23</v>
      </c>
      <c r="F1390" s="39">
        <v>76</v>
      </c>
      <c r="G1390" s="39">
        <v>53</v>
      </c>
      <c r="H1390" s="39" t="s">
        <v>117</v>
      </c>
      <c r="I1390" s="40"/>
      <c r="J1390" s="18">
        <v>-88503.573000000004</v>
      </c>
      <c r="K1390" s="18">
        <v>3.4</v>
      </c>
      <c r="L1390" s="18">
        <v>1088239.4850000001</v>
      </c>
      <c r="M1390" s="18">
        <v>3.4049999999999998</v>
      </c>
      <c r="N1390" s="39" t="s">
        <v>28</v>
      </c>
      <c r="O1390" s="18">
        <v>193.77699999999999</v>
      </c>
      <c r="P1390" s="18">
        <v>3.39</v>
      </c>
      <c r="Q1390" s="18">
        <v>128904987.487</v>
      </c>
      <c r="R1390" s="18">
        <v>3.65</v>
      </c>
      <c r="S1390" s="16">
        <f t="shared" si="129"/>
        <v>128.904987487</v>
      </c>
      <c r="T1390" s="16">
        <f t="shared" si="131"/>
        <v>120074.17276497724</v>
      </c>
      <c r="U1390" s="41">
        <f t="shared" si="130"/>
        <v>8435.9650000000001</v>
      </c>
      <c r="V1390" s="18">
        <f t="shared" si="132"/>
        <v>129</v>
      </c>
      <c r="W1390" s="154">
        <f t="shared" si="133"/>
        <v>930.807540813777</v>
      </c>
    </row>
    <row r="1391" spans="1:23" ht="16" customHeight="1">
      <c r="A1391" s="37"/>
      <c r="B1391" s="38" t="str">
        <f t="shared" si="128"/>
        <v>129-Xe</v>
      </c>
      <c r="C1391" s="39">
        <v>129</v>
      </c>
      <c r="D1391" s="40"/>
      <c r="E1391" s="39">
        <v>21</v>
      </c>
      <c r="F1391" s="39">
        <v>75</v>
      </c>
      <c r="G1391" s="39">
        <v>54</v>
      </c>
      <c r="H1391" s="39" t="s">
        <v>118</v>
      </c>
      <c r="I1391" s="40"/>
      <c r="J1391" s="18">
        <v>-88697.35</v>
      </c>
      <c r="K1391" s="18">
        <v>0.81299999999999994</v>
      </c>
      <c r="L1391" s="18">
        <v>1087650.909</v>
      </c>
      <c r="M1391" s="18">
        <v>0.83199999999999996</v>
      </c>
      <c r="N1391" s="39" t="s">
        <v>28</v>
      </c>
      <c r="O1391" s="18">
        <v>-1195.9549999999999</v>
      </c>
      <c r="P1391" s="18">
        <v>4.5919999999999996</v>
      </c>
      <c r="Q1391" s="18">
        <v>128904779.458</v>
      </c>
      <c r="R1391" s="18">
        <v>0.873</v>
      </c>
      <c r="S1391" s="16">
        <f t="shared" si="129"/>
        <v>128.90477945800001</v>
      </c>
      <c r="T1391" s="16">
        <f t="shared" si="131"/>
        <v>120073.97898729204</v>
      </c>
      <c r="U1391" s="41">
        <f t="shared" si="130"/>
        <v>8431.4023953488377</v>
      </c>
      <c r="V1391" s="18">
        <f t="shared" si="132"/>
        <v>129</v>
      </c>
      <c r="W1391" s="154">
        <f t="shared" si="133"/>
        <v>930.8060386611786</v>
      </c>
    </row>
    <row r="1392" spans="1:23" ht="16" customHeight="1">
      <c r="A1392" s="37"/>
      <c r="B1392" s="38" t="str">
        <f t="shared" si="128"/>
        <v>129-Cs</v>
      </c>
      <c r="C1392" s="39">
        <v>129</v>
      </c>
      <c r="D1392" s="40"/>
      <c r="E1392" s="39">
        <v>19</v>
      </c>
      <c r="F1392" s="39">
        <v>74</v>
      </c>
      <c r="G1392" s="39">
        <v>55</v>
      </c>
      <c r="H1392" s="39" t="s">
        <v>119</v>
      </c>
      <c r="I1392" s="40"/>
      <c r="J1392" s="18">
        <v>-87501.395000000004</v>
      </c>
      <c r="K1392" s="18">
        <v>4.6420000000000003</v>
      </c>
      <c r="L1392" s="18">
        <v>1085672.6000000001</v>
      </c>
      <c r="M1392" s="18">
        <v>4.6449999999999996</v>
      </c>
      <c r="N1392" s="39" t="s">
        <v>28</v>
      </c>
      <c r="O1392" s="18">
        <v>-2431.5529999999999</v>
      </c>
      <c r="P1392" s="18">
        <v>11.326000000000001</v>
      </c>
      <c r="Q1392" s="18">
        <v>128906063.369</v>
      </c>
      <c r="R1392" s="18">
        <v>4.984</v>
      </c>
      <c r="S1392" s="16">
        <f t="shared" si="129"/>
        <v>128.90606336900001</v>
      </c>
      <c r="T1392" s="16">
        <f t="shared" si="131"/>
        <v>120075.17494219057</v>
      </c>
      <c r="U1392" s="41">
        <f t="shared" si="130"/>
        <v>8416.0666666666675</v>
      </c>
      <c r="V1392" s="18">
        <f t="shared" si="132"/>
        <v>129</v>
      </c>
      <c r="W1392" s="154">
        <f t="shared" si="133"/>
        <v>930.81530962938427</v>
      </c>
    </row>
    <row r="1393" spans="1:23" ht="16" customHeight="1">
      <c r="A1393" s="37"/>
      <c r="B1393" s="38" t="str">
        <f t="shared" si="128"/>
        <v>129-Ba</v>
      </c>
      <c r="C1393" s="39">
        <v>129</v>
      </c>
      <c r="D1393" s="40"/>
      <c r="E1393" s="39">
        <v>17</v>
      </c>
      <c r="F1393" s="39">
        <v>73</v>
      </c>
      <c r="G1393" s="39">
        <v>56</v>
      </c>
      <c r="H1393" s="39" t="s">
        <v>121</v>
      </c>
      <c r="I1393" s="40"/>
      <c r="J1393" s="18">
        <v>-85069.842000000004</v>
      </c>
      <c r="K1393" s="18">
        <v>11.454000000000001</v>
      </c>
      <c r="L1393" s="18">
        <v>1082458.693</v>
      </c>
      <c r="M1393" s="18">
        <v>11.456</v>
      </c>
      <c r="N1393" s="39" t="s">
        <v>28</v>
      </c>
      <c r="O1393" s="18">
        <v>-3720</v>
      </c>
      <c r="P1393" s="18">
        <v>50</v>
      </c>
      <c r="Q1393" s="18">
        <v>128908673.749</v>
      </c>
      <c r="R1393" s="18">
        <v>12.297000000000001</v>
      </c>
      <c r="S1393" s="16">
        <f t="shared" si="129"/>
        <v>128.908673749</v>
      </c>
      <c r="T1393" s="16">
        <f t="shared" si="131"/>
        <v>120077.60649449287</v>
      </c>
      <c r="U1393" s="41">
        <f t="shared" si="130"/>
        <v>8391.1526589147288</v>
      </c>
      <c r="V1393" s="18">
        <f t="shared" si="132"/>
        <v>129</v>
      </c>
      <c r="W1393" s="154">
        <f t="shared" si="133"/>
        <v>930.83415887203773</v>
      </c>
    </row>
    <row r="1394" spans="1:23" ht="16" customHeight="1">
      <c r="A1394" s="37"/>
      <c r="B1394" s="38" t="str">
        <f t="shared" si="128"/>
        <v>129-La</v>
      </c>
      <c r="C1394" s="39">
        <v>129</v>
      </c>
      <c r="D1394" s="40"/>
      <c r="E1394" s="39">
        <v>15</v>
      </c>
      <c r="F1394" s="39">
        <v>72</v>
      </c>
      <c r="G1394" s="39">
        <v>57</v>
      </c>
      <c r="H1394" s="39" t="s">
        <v>122</v>
      </c>
      <c r="I1394" s="39" t="s">
        <v>39</v>
      </c>
      <c r="J1394" s="18">
        <v>-81349.842000000004</v>
      </c>
      <c r="K1394" s="18">
        <v>51.295000000000002</v>
      </c>
      <c r="L1394" s="18">
        <v>1077956.3400000001</v>
      </c>
      <c r="M1394" s="18">
        <v>51.295999999999999</v>
      </c>
      <c r="N1394" s="39" t="s">
        <v>28</v>
      </c>
      <c r="O1394" s="18">
        <v>-5050</v>
      </c>
      <c r="P1394" s="18">
        <v>200</v>
      </c>
      <c r="Q1394" s="18">
        <v>128912667.33400001</v>
      </c>
      <c r="R1394" s="18">
        <v>55.067999999999998</v>
      </c>
      <c r="S1394" s="16">
        <f t="shared" si="129"/>
        <v>128.91266733400002</v>
      </c>
      <c r="T1394" s="16">
        <f t="shared" si="131"/>
        <v>120081.3264934207</v>
      </c>
      <c r="U1394" s="41">
        <f t="shared" si="130"/>
        <v>8356.2506976744189</v>
      </c>
      <c r="V1394" s="18">
        <f t="shared" si="132"/>
        <v>129</v>
      </c>
      <c r="W1394" s="154">
        <f t="shared" si="133"/>
        <v>930.86299607302863</v>
      </c>
    </row>
    <row r="1395" spans="1:23" ht="16" customHeight="1">
      <c r="A1395" s="37"/>
      <c r="B1395" s="38" t="str">
        <f t="shared" si="128"/>
        <v>129-Ce</v>
      </c>
      <c r="C1395" s="39">
        <v>129</v>
      </c>
      <c r="D1395" s="40"/>
      <c r="E1395" s="39">
        <v>13</v>
      </c>
      <c r="F1395" s="39">
        <v>71</v>
      </c>
      <c r="G1395" s="39">
        <v>58</v>
      </c>
      <c r="H1395" s="39" t="s">
        <v>123</v>
      </c>
      <c r="I1395" s="39" t="s">
        <v>39</v>
      </c>
      <c r="J1395" s="18">
        <v>-76300</v>
      </c>
      <c r="K1395" s="18">
        <v>206</v>
      </c>
      <c r="L1395" s="18">
        <v>1072124</v>
      </c>
      <c r="M1395" s="18">
        <v>206</v>
      </c>
      <c r="N1395" s="39" t="s">
        <v>28</v>
      </c>
      <c r="O1395" s="18">
        <v>-6307</v>
      </c>
      <c r="P1395" s="18">
        <v>363</v>
      </c>
      <c r="Q1395" s="18">
        <v>128918089</v>
      </c>
      <c r="R1395" s="18">
        <v>222</v>
      </c>
      <c r="S1395" s="16">
        <f t="shared" si="129"/>
        <v>128.91808900000001</v>
      </c>
      <c r="T1395" s="16">
        <f t="shared" si="131"/>
        <v>120086.37674068147</v>
      </c>
      <c r="U1395" s="41">
        <f t="shared" si="130"/>
        <v>8311.0387596899218</v>
      </c>
      <c r="V1395" s="18">
        <f t="shared" si="132"/>
        <v>129</v>
      </c>
      <c r="W1395" s="154">
        <f t="shared" si="133"/>
        <v>930.90214527660055</v>
      </c>
    </row>
    <row r="1396" spans="1:23" ht="16" customHeight="1">
      <c r="A1396" s="37"/>
      <c r="B1396" s="38" t="str">
        <f t="shared" si="128"/>
        <v>129-Pr</v>
      </c>
      <c r="C1396" s="39">
        <v>129</v>
      </c>
      <c r="D1396" s="40"/>
      <c r="E1396" s="39">
        <v>11</v>
      </c>
      <c r="F1396" s="39">
        <v>70</v>
      </c>
      <c r="G1396" s="39">
        <v>59</v>
      </c>
      <c r="H1396" s="39" t="s">
        <v>124</v>
      </c>
      <c r="I1396" s="39" t="s">
        <v>37</v>
      </c>
      <c r="J1396" s="18">
        <v>-69992</v>
      </c>
      <c r="K1396" s="18">
        <v>298</v>
      </c>
      <c r="L1396" s="18">
        <v>1065034</v>
      </c>
      <c r="M1396" s="18">
        <v>298</v>
      </c>
      <c r="N1396" s="39" t="s">
        <v>28</v>
      </c>
      <c r="O1396" s="18">
        <v>-7819</v>
      </c>
      <c r="P1396" s="18">
        <v>467</v>
      </c>
      <c r="Q1396" s="18">
        <v>128924860</v>
      </c>
      <c r="R1396" s="18">
        <v>320</v>
      </c>
      <c r="S1396" s="16">
        <f t="shared" si="129"/>
        <v>128.92486</v>
      </c>
      <c r="T1396" s="16">
        <f t="shared" si="131"/>
        <v>120092.68388394752</v>
      </c>
      <c r="U1396" s="41">
        <f t="shared" si="130"/>
        <v>8256.0775193798454</v>
      </c>
      <c r="V1396" s="18">
        <f t="shared" si="132"/>
        <v>129</v>
      </c>
      <c r="W1396" s="154">
        <f t="shared" si="133"/>
        <v>930.95103786005836</v>
      </c>
    </row>
    <row r="1397" spans="1:23" ht="16" customHeight="1">
      <c r="A1397" s="37"/>
      <c r="B1397" s="38" t="str">
        <f t="shared" si="128"/>
        <v>129-Nd</v>
      </c>
      <c r="C1397" s="39">
        <v>129</v>
      </c>
      <c r="D1397" s="40"/>
      <c r="E1397" s="39">
        <v>9</v>
      </c>
      <c r="F1397" s="39">
        <v>69</v>
      </c>
      <c r="G1397" s="39">
        <v>60</v>
      </c>
      <c r="H1397" s="39" t="s">
        <v>125</v>
      </c>
      <c r="I1397" s="39" t="s">
        <v>97</v>
      </c>
      <c r="J1397" s="18">
        <v>-62173</v>
      </c>
      <c r="K1397" s="18">
        <v>359</v>
      </c>
      <c r="L1397" s="18">
        <v>1056433</v>
      </c>
      <c r="M1397" s="18">
        <v>359</v>
      </c>
      <c r="N1397" s="39" t="s">
        <v>28</v>
      </c>
      <c r="O1397" s="18">
        <v>-9227</v>
      </c>
      <c r="P1397" s="18">
        <v>878</v>
      </c>
      <c r="Q1397" s="18">
        <v>128933254</v>
      </c>
      <c r="R1397" s="18">
        <v>385</v>
      </c>
      <c r="S1397" s="16">
        <f t="shared" si="129"/>
        <v>128.93325400000001</v>
      </c>
      <c r="T1397" s="16">
        <f t="shared" si="131"/>
        <v>120100.50284135049</v>
      </c>
      <c r="U1397" s="41">
        <f t="shared" si="130"/>
        <v>8189.4031007751937</v>
      </c>
      <c r="V1397" s="18">
        <f t="shared" si="132"/>
        <v>129</v>
      </c>
      <c r="W1397" s="154">
        <f t="shared" si="133"/>
        <v>931.01164993294958</v>
      </c>
    </row>
    <row r="1398" spans="1:23" ht="16" customHeight="1">
      <c r="A1398" s="37"/>
      <c r="B1398" s="38" t="str">
        <f t="shared" si="128"/>
        <v>129-Pm</v>
      </c>
      <c r="C1398" s="39">
        <v>129</v>
      </c>
      <c r="D1398" s="40"/>
      <c r="E1398" s="39">
        <v>7</v>
      </c>
      <c r="F1398" s="39">
        <v>68</v>
      </c>
      <c r="G1398" s="39">
        <v>61</v>
      </c>
      <c r="H1398" s="39" t="s">
        <v>126</v>
      </c>
      <c r="I1398" s="39" t="s">
        <v>37</v>
      </c>
      <c r="J1398" s="18">
        <v>-52946</v>
      </c>
      <c r="K1398" s="18">
        <v>801</v>
      </c>
      <c r="L1398" s="18">
        <v>1046423</v>
      </c>
      <c r="M1398" s="18">
        <v>801</v>
      </c>
      <c r="N1398" s="39" t="s">
        <v>28</v>
      </c>
      <c r="O1398" s="18" t="s">
        <v>30</v>
      </c>
      <c r="P1398" s="42"/>
      <c r="Q1398" s="18">
        <v>128943160</v>
      </c>
      <c r="R1398" s="18">
        <v>860</v>
      </c>
      <c r="S1398" s="16">
        <f t="shared" si="129"/>
        <v>128.94316000000001</v>
      </c>
      <c r="T1398" s="16">
        <f t="shared" si="131"/>
        <v>120109.73021709909</v>
      </c>
      <c r="U1398" s="41">
        <f t="shared" si="130"/>
        <v>8111.8062015503874</v>
      </c>
      <c r="V1398" s="18">
        <f t="shared" si="132"/>
        <v>129</v>
      </c>
      <c r="W1398" s="154">
        <f t="shared" si="133"/>
        <v>931.08317997751226</v>
      </c>
    </row>
    <row r="1399" spans="1:23" ht="16" customHeight="1">
      <c r="A1399" s="37"/>
      <c r="B1399" s="38" t="str">
        <f t="shared" si="128"/>
        <v>130-Cd</v>
      </c>
      <c r="C1399" s="39">
        <v>130</v>
      </c>
      <c r="D1399" s="39">
        <v>0</v>
      </c>
      <c r="E1399" s="39">
        <v>34</v>
      </c>
      <c r="F1399" s="39">
        <v>82</v>
      </c>
      <c r="G1399" s="39">
        <v>48</v>
      </c>
      <c r="H1399" s="39" t="s">
        <v>112</v>
      </c>
      <c r="I1399" s="39" t="s">
        <v>37</v>
      </c>
      <c r="J1399" s="18">
        <v>-61497</v>
      </c>
      <c r="K1399" s="18">
        <v>401</v>
      </c>
      <c r="L1399" s="18">
        <v>1073216</v>
      </c>
      <c r="M1399" s="18">
        <v>401</v>
      </c>
      <c r="N1399" s="39" t="s">
        <v>28</v>
      </c>
      <c r="O1399" s="18">
        <v>8500</v>
      </c>
      <c r="P1399" s="18">
        <v>403</v>
      </c>
      <c r="Q1399" s="18">
        <v>129933980</v>
      </c>
      <c r="R1399" s="18">
        <v>430</v>
      </c>
      <c r="S1399" s="16">
        <f t="shared" si="129"/>
        <v>129.93397999999999</v>
      </c>
      <c r="T1399" s="16">
        <f t="shared" si="131"/>
        <v>121032.67272055335</v>
      </c>
      <c r="U1399" s="41">
        <f t="shared" si="130"/>
        <v>8255.5076923076922</v>
      </c>
      <c r="V1399" s="18">
        <f t="shared" si="132"/>
        <v>130</v>
      </c>
      <c r="W1399" s="154">
        <f t="shared" si="133"/>
        <v>931.0205593888719</v>
      </c>
    </row>
    <row r="1400" spans="1:23" ht="16" customHeight="1">
      <c r="A1400" s="37"/>
      <c r="B1400" s="38" t="str">
        <f t="shared" si="128"/>
        <v>130-In</v>
      </c>
      <c r="C1400" s="39">
        <v>130</v>
      </c>
      <c r="D1400" s="40"/>
      <c r="E1400" s="39">
        <v>32</v>
      </c>
      <c r="F1400" s="39">
        <v>81</v>
      </c>
      <c r="G1400" s="39">
        <v>49</v>
      </c>
      <c r="H1400" s="39" t="s">
        <v>113</v>
      </c>
      <c r="I1400" s="39" t="s">
        <v>40</v>
      </c>
      <c r="J1400" s="18">
        <v>-69997.160999999993</v>
      </c>
      <c r="K1400" s="18">
        <v>47.892000000000003</v>
      </c>
      <c r="L1400" s="18">
        <v>1080933.8089999999</v>
      </c>
      <c r="M1400" s="18">
        <v>47.892000000000003</v>
      </c>
      <c r="N1400" s="39" t="s">
        <v>28</v>
      </c>
      <c r="O1400" s="18">
        <v>10249</v>
      </c>
      <c r="P1400" s="18">
        <v>38</v>
      </c>
      <c r="Q1400" s="18">
        <v>129924854.941</v>
      </c>
      <c r="R1400" s="18">
        <v>51.414000000000001</v>
      </c>
      <c r="S1400" s="16">
        <f t="shared" si="129"/>
        <v>129.92485494100001</v>
      </c>
      <c r="T1400" s="16">
        <f t="shared" si="131"/>
        <v>121024.17278635984</v>
      </c>
      <c r="U1400" s="41">
        <f t="shared" si="130"/>
        <v>8314.8754538461526</v>
      </c>
      <c r="V1400" s="18">
        <f t="shared" si="132"/>
        <v>130</v>
      </c>
      <c r="W1400" s="154">
        <f t="shared" si="133"/>
        <v>930.95517527969105</v>
      </c>
    </row>
    <row r="1401" spans="1:23" ht="16" customHeight="1">
      <c r="A1401" s="37"/>
      <c r="B1401" s="38" t="str">
        <f t="shared" si="128"/>
        <v>130-Sn</v>
      </c>
      <c r="C1401" s="39">
        <v>130</v>
      </c>
      <c r="D1401" s="40"/>
      <c r="E1401" s="39">
        <v>30</v>
      </c>
      <c r="F1401" s="39">
        <v>80</v>
      </c>
      <c r="G1401" s="39">
        <v>50</v>
      </c>
      <c r="H1401" s="39" t="s">
        <v>114</v>
      </c>
      <c r="I1401" s="39" t="s">
        <v>40</v>
      </c>
      <c r="J1401" s="18">
        <v>-80246.160999999993</v>
      </c>
      <c r="K1401" s="18">
        <v>29.149000000000001</v>
      </c>
      <c r="L1401" s="18">
        <v>1090400.456</v>
      </c>
      <c r="M1401" s="18">
        <v>29.149000000000001</v>
      </c>
      <c r="N1401" s="39" t="s">
        <v>28</v>
      </c>
      <c r="O1401" s="18">
        <v>2147.7689999999998</v>
      </c>
      <c r="P1401" s="18">
        <v>14.861000000000001</v>
      </c>
      <c r="Q1401" s="18">
        <v>129913852.185</v>
      </c>
      <c r="R1401" s="18">
        <v>31.292000000000002</v>
      </c>
      <c r="S1401" s="16">
        <f t="shared" si="129"/>
        <v>129.913852185</v>
      </c>
      <c r="T1401" s="16">
        <f t="shared" si="131"/>
        <v>121013.9237894002</v>
      </c>
      <c r="U1401" s="41">
        <f t="shared" si="130"/>
        <v>8387.6958153846153</v>
      </c>
      <c r="V1401" s="18">
        <f t="shared" si="132"/>
        <v>130</v>
      </c>
      <c r="W1401" s="154">
        <f t="shared" si="133"/>
        <v>930.87633684154002</v>
      </c>
    </row>
    <row r="1402" spans="1:23" ht="16" customHeight="1">
      <c r="A1402" s="37"/>
      <c r="B1402" s="38" t="str">
        <f t="shared" si="128"/>
        <v>130-Sb</v>
      </c>
      <c r="C1402" s="39">
        <v>130</v>
      </c>
      <c r="D1402" s="40"/>
      <c r="E1402" s="39">
        <v>28</v>
      </c>
      <c r="F1402" s="39">
        <v>79</v>
      </c>
      <c r="G1402" s="39">
        <v>51</v>
      </c>
      <c r="H1402" s="39" t="s">
        <v>115</v>
      </c>
      <c r="I1402" s="39" t="s">
        <v>40</v>
      </c>
      <c r="J1402" s="18">
        <v>-82393.929999999993</v>
      </c>
      <c r="K1402" s="18">
        <v>25.074999999999999</v>
      </c>
      <c r="L1402" s="18">
        <v>1091765.872</v>
      </c>
      <c r="M1402" s="18">
        <v>25.076000000000001</v>
      </c>
      <c r="N1402" s="39" t="s">
        <v>28</v>
      </c>
      <c r="O1402" s="18">
        <v>4959</v>
      </c>
      <c r="P1402" s="18">
        <v>25</v>
      </c>
      <c r="Q1402" s="18">
        <v>129911546.45900001</v>
      </c>
      <c r="R1402" s="18">
        <v>26.92</v>
      </c>
      <c r="S1402" s="16">
        <f t="shared" si="129"/>
        <v>129.91154645899999</v>
      </c>
      <c r="T1402" s="16">
        <f t="shared" si="131"/>
        <v>121011.77602035363</v>
      </c>
      <c r="U1402" s="41">
        <f t="shared" si="130"/>
        <v>8398.1990153846145</v>
      </c>
      <c r="V1402" s="18">
        <f t="shared" si="132"/>
        <v>130</v>
      </c>
      <c r="W1402" s="154">
        <f t="shared" si="133"/>
        <v>930.85981554118177</v>
      </c>
    </row>
    <row r="1403" spans="1:23" ht="16" customHeight="1">
      <c r="A1403" s="37"/>
      <c r="B1403" s="38" t="str">
        <f t="shared" si="128"/>
        <v>130-Te</v>
      </c>
      <c r="C1403" s="39">
        <v>130</v>
      </c>
      <c r="D1403" s="40"/>
      <c r="E1403" s="39">
        <v>26</v>
      </c>
      <c r="F1403" s="39">
        <v>78</v>
      </c>
      <c r="G1403" s="39">
        <v>52</v>
      </c>
      <c r="H1403" s="39" t="s">
        <v>116</v>
      </c>
      <c r="I1403" s="40"/>
      <c r="J1403" s="18">
        <v>-87352.93</v>
      </c>
      <c r="K1403" s="18">
        <v>1.9430000000000001</v>
      </c>
      <c r="L1403" s="18">
        <v>1095942.5179999999</v>
      </c>
      <c r="M1403" s="18">
        <v>1.9510000000000001</v>
      </c>
      <c r="N1403" s="39" t="s">
        <v>28</v>
      </c>
      <c r="O1403" s="18">
        <v>-420.351</v>
      </c>
      <c r="P1403" s="18">
        <v>3.52</v>
      </c>
      <c r="Q1403" s="18">
        <v>129906222.75300001</v>
      </c>
      <c r="R1403" s="18">
        <v>2.0859999999999999</v>
      </c>
      <c r="S1403" s="16">
        <f t="shared" si="129"/>
        <v>129.90622275300001</v>
      </c>
      <c r="T1403" s="16">
        <f t="shared" si="131"/>
        <v>121006.81702220737</v>
      </c>
      <c r="U1403" s="41">
        <f t="shared" si="130"/>
        <v>8430.3270615384608</v>
      </c>
      <c r="V1403" s="18">
        <f t="shared" si="132"/>
        <v>130</v>
      </c>
      <c r="W1403" s="154">
        <f t="shared" si="133"/>
        <v>930.82166940159516</v>
      </c>
    </row>
    <row r="1404" spans="1:23" ht="16" customHeight="1">
      <c r="A1404" s="37"/>
      <c r="B1404" s="38" t="str">
        <f t="shared" si="128"/>
        <v>130-I</v>
      </c>
      <c r="C1404" s="39">
        <v>130</v>
      </c>
      <c r="D1404" s="40"/>
      <c r="E1404" s="39">
        <v>24</v>
      </c>
      <c r="F1404" s="39">
        <v>77</v>
      </c>
      <c r="G1404" s="39">
        <v>53</v>
      </c>
      <c r="H1404" s="39" t="s">
        <v>117</v>
      </c>
      <c r="I1404" s="40"/>
      <c r="J1404" s="18">
        <v>-86932.58</v>
      </c>
      <c r="K1404" s="18">
        <v>3.4</v>
      </c>
      <c r="L1404" s="18">
        <v>1094739.814</v>
      </c>
      <c r="M1404" s="18">
        <v>3.4049999999999998</v>
      </c>
      <c r="N1404" s="39" t="s">
        <v>28</v>
      </c>
      <c r="O1404" s="18">
        <v>2949.2170000000001</v>
      </c>
      <c r="P1404" s="18">
        <v>3.4260000000000002</v>
      </c>
      <c r="Q1404" s="18">
        <v>129906674.01800001</v>
      </c>
      <c r="R1404" s="18">
        <v>3.65</v>
      </c>
      <c r="S1404" s="16">
        <f t="shared" si="129"/>
        <v>129.90667401800002</v>
      </c>
      <c r="T1404" s="16">
        <f t="shared" si="131"/>
        <v>121007.23737267348</v>
      </c>
      <c r="U1404" s="41">
        <f t="shared" si="130"/>
        <v>8421.0754923076929</v>
      </c>
      <c r="V1404" s="18">
        <f t="shared" si="132"/>
        <v>130</v>
      </c>
      <c r="W1404" s="154">
        <f t="shared" si="133"/>
        <v>930.82490286671907</v>
      </c>
    </row>
    <row r="1405" spans="1:23" ht="16" customHeight="1">
      <c r="A1405" s="37"/>
      <c r="B1405" s="38" t="str">
        <f t="shared" si="128"/>
        <v>130-Xe</v>
      </c>
      <c r="C1405" s="39">
        <v>130</v>
      </c>
      <c r="D1405" s="40"/>
      <c r="E1405" s="39">
        <v>22</v>
      </c>
      <c r="F1405" s="39">
        <v>76</v>
      </c>
      <c r="G1405" s="39">
        <v>54</v>
      </c>
      <c r="H1405" s="39" t="s">
        <v>118</v>
      </c>
      <c r="I1405" s="40"/>
      <c r="J1405" s="18">
        <v>-89881.796000000002</v>
      </c>
      <c r="K1405" s="18">
        <v>0.89500000000000002</v>
      </c>
      <c r="L1405" s="18">
        <v>1096906.6780000001</v>
      </c>
      <c r="M1405" s="18">
        <v>0.91200000000000003</v>
      </c>
      <c r="N1405" s="39" t="s">
        <v>28</v>
      </c>
      <c r="O1405" s="18">
        <v>-2979.16</v>
      </c>
      <c r="P1405" s="18">
        <v>8.484</v>
      </c>
      <c r="Q1405" s="18">
        <v>129903507.903</v>
      </c>
      <c r="R1405" s="18">
        <v>0.96099999999999997</v>
      </c>
      <c r="S1405" s="16">
        <f t="shared" si="129"/>
        <v>129.90350790299999</v>
      </c>
      <c r="T1405" s="16">
        <f t="shared" si="131"/>
        <v>121004.28815676711</v>
      </c>
      <c r="U1405" s="41">
        <f t="shared" si="130"/>
        <v>8437.7436769230771</v>
      </c>
      <c r="V1405" s="18">
        <f t="shared" si="132"/>
        <v>130</v>
      </c>
      <c r="W1405" s="154">
        <f t="shared" si="133"/>
        <v>930.80221659051631</v>
      </c>
    </row>
    <row r="1406" spans="1:23" ht="16" customHeight="1">
      <c r="A1406" s="37"/>
      <c r="B1406" s="38" t="str">
        <f t="shared" si="128"/>
        <v>130-Cs</v>
      </c>
      <c r="C1406" s="39">
        <v>130</v>
      </c>
      <c r="D1406" s="40"/>
      <c r="E1406" s="39">
        <v>20</v>
      </c>
      <c r="F1406" s="39">
        <v>75</v>
      </c>
      <c r="G1406" s="39">
        <v>55</v>
      </c>
      <c r="H1406" s="39" t="s">
        <v>119</v>
      </c>
      <c r="I1406" s="40"/>
      <c r="J1406" s="18">
        <v>-86902.635999999999</v>
      </c>
      <c r="K1406" s="18">
        <v>8.48</v>
      </c>
      <c r="L1406" s="18">
        <v>1093145.1640000001</v>
      </c>
      <c r="M1406" s="18">
        <v>8.4819999999999993</v>
      </c>
      <c r="N1406" s="39" t="s">
        <v>28</v>
      </c>
      <c r="O1406" s="18">
        <v>368.57799999999997</v>
      </c>
      <c r="P1406" s="18">
        <v>10.678000000000001</v>
      </c>
      <c r="Q1406" s="18">
        <v>129906706.163</v>
      </c>
      <c r="R1406" s="18">
        <v>9.1029999999999998</v>
      </c>
      <c r="S1406" s="16">
        <f t="shared" si="129"/>
        <v>129.906706163</v>
      </c>
      <c r="T1406" s="16">
        <f t="shared" si="131"/>
        <v>121007.2673155357</v>
      </c>
      <c r="U1406" s="41">
        <f t="shared" si="130"/>
        <v>8408.8089538461554</v>
      </c>
      <c r="V1406" s="18">
        <f t="shared" si="132"/>
        <v>130</v>
      </c>
      <c r="W1406" s="154">
        <f t="shared" si="133"/>
        <v>930.82513319642851</v>
      </c>
    </row>
    <row r="1407" spans="1:23" ht="16" customHeight="1">
      <c r="A1407" s="37"/>
      <c r="B1407" s="38" t="str">
        <f t="shared" si="128"/>
        <v>130-Ba</v>
      </c>
      <c r="C1407" s="39">
        <v>130</v>
      </c>
      <c r="D1407" s="40"/>
      <c r="E1407" s="39">
        <v>18</v>
      </c>
      <c r="F1407" s="39">
        <v>74</v>
      </c>
      <c r="G1407" s="39">
        <v>56</v>
      </c>
      <c r="H1407" s="39" t="s">
        <v>121</v>
      </c>
      <c r="I1407" s="40"/>
      <c r="J1407" s="18">
        <v>-87271.214000000007</v>
      </c>
      <c r="K1407" s="18">
        <v>6.8849999999999998</v>
      </c>
      <c r="L1407" s="18">
        <v>1092731.389</v>
      </c>
      <c r="M1407" s="18">
        <v>6.8869999999999996</v>
      </c>
      <c r="N1407" s="39" t="s">
        <v>28</v>
      </c>
      <c r="O1407" s="18">
        <v>-5598</v>
      </c>
      <c r="P1407" s="18">
        <v>205</v>
      </c>
      <c r="Q1407" s="18">
        <v>129906310.478</v>
      </c>
      <c r="R1407" s="18">
        <v>7.391</v>
      </c>
      <c r="S1407" s="16">
        <f t="shared" si="129"/>
        <v>129.90631047799999</v>
      </c>
      <c r="T1407" s="16">
        <f t="shared" si="131"/>
        <v>121006.89873748472</v>
      </c>
      <c r="U1407" s="41">
        <f t="shared" si="130"/>
        <v>8405.6260692307696</v>
      </c>
      <c r="V1407" s="18">
        <f t="shared" si="132"/>
        <v>130</v>
      </c>
      <c r="W1407" s="154">
        <f t="shared" si="133"/>
        <v>930.82229798065168</v>
      </c>
    </row>
    <row r="1408" spans="1:23" ht="16" customHeight="1">
      <c r="A1408" s="37"/>
      <c r="B1408" s="38" t="str">
        <f t="shared" si="128"/>
        <v>130-La</v>
      </c>
      <c r="C1408" s="39">
        <v>130</v>
      </c>
      <c r="D1408" s="40"/>
      <c r="E1408" s="39">
        <v>16</v>
      </c>
      <c r="F1408" s="39">
        <v>73</v>
      </c>
      <c r="G1408" s="39">
        <v>57</v>
      </c>
      <c r="H1408" s="39" t="s">
        <v>122</v>
      </c>
      <c r="I1408" s="39" t="s">
        <v>37</v>
      </c>
      <c r="J1408" s="18">
        <v>-81673</v>
      </c>
      <c r="K1408" s="18">
        <v>205</v>
      </c>
      <c r="L1408" s="18">
        <v>1086351</v>
      </c>
      <c r="M1408" s="18">
        <v>205</v>
      </c>
      <c r="N1408" s="39" t="s">
        <v>28</v>
      </c>
      <c r="O1408" s="18">
        <v>-2211</v>
      </c>
      <c r="P1408" s="18">
        <v>646</v>
      </c>
      <c r="Q1408" s="18">
        <v>129912320</v>
      </c>
      <c r="R1408" s="18">
        <v>220</v>
      </c>
      <c r="S1408" s="16">
        <f t="shared" si="129"/>
        <v>129.91231999999999</v>
      </c>
      <c r="T1408" s="16">
        <f t="shared" si="131"/>
        <v>121012.49656885595</v>
      </c>
      <c r="U1408" s="41">
        <f t="shared" si="130"/>
        <v>8356.5461538461532</v>
      </c>
      <c r="V1408" s="18">
        <f t="shared" si="132"/>
        <v>130</v>
      </c>
      <c r="W1408" s="154">
        <f t="shared" si="133"/>
        <v>930.86535822196879</v>
      </c>
    </row>
    <row r="1409" spans="1:23" ht="16" customHeight="1">
      <c r="A1409" s="37"/>
      <c r="B1409" s="38" t="str">
        <f t="shared" si="128"/>
        <v>130-Ce</v>
      </c>
      <c r="C1409" s="39">
        <v>130</v>
      </c>
      <c r="D1409" s="40"/>
      <c r="E1409" s="39">
        <v>14</v>
      </c>
      <c r="F1409" s="39">
        <v>72</v>
      </c>
      <c r="G1409" s="39">
        <v>58</v>
      </c>
      <c r="H1409" s="39" t="s">
        <v>123</v>
      </c>
      <c r="I1409" s="39" t="s">
        <v>55</v>
      </c>
      <c r="J1409" s="18">
        <v>-79462</v>
      </c>
      <c r="K1409" s="18">
        <v>612</v>
      </c>
      <c r="L1409" s="18">
        <v>1083358</v>
      </c>
      <c r="M1409" s="18">
        <v>612</v>
      </c>
      <c r="N1409" s="39" t="s">
        <v>28</v>
      </c>
      <c r="O1409" s="18">
        <v>-8091</v>
      </c>
      <c r="P1409" s="18">
        <v>681</v>
      </c>
      <c r="Q1409" s="18">
        <v>129914694</v>
      </c>
      <c r="R1409" s="18">
        <v>657</v>
      </c>
      <c r="S1409" s="16">
        <f t="shared" si="129"/>
        <v>129.914694</v>
      </c>
      <c r="T1409" s="16">
        <f t="shared" si="131"/>
        <v>121014.70793469758</v>
      </c>
      <c r="U1409" s="41">
        <f t="shared" si="130"/>
        <v>8333.5230769230766</v>
      </c>
      <c r="V1409" s="18">
        <f t="shared" si="132"/>
        <v>130</v>
      </c>
      <c r="W1409" s="154">
        <f t="shared" si="133"/>
        <v>930.88236872844288</v>
      </c>
    </row>
    <row r="1410" spans="1:23" ht="16" customHeight="1">
      <c r="A1410" s="37"/>
      <c r="B1410" s="38" t="str">
        <f t="shared" si="128"/>
        <v>130-Pr</v>
      </c>
      <c r="C1410" s="39">
        <v>130</v>
      </c>
      <c r="D1410" s="40"/>
      <c r="E1410" s="39">
        <v>12</v>
      </c>
      <c r="F1410" s="39">
        <v>71</v>
      </c>
      <c r="G1410" s="39">
        <v>59</v>
      </c>
      <c r="H1410" s="39" t="s">
        <v>124</v>
      </c>
      <c r="I1410" s="39" t="s">
        <v>37</v>
      </c>
      <c r="J1410" s="18">
        <v>-71371</v>
      </c>
      <c r="K1410" s="18">
        <v>298</v>
      </c>
      <c r="L1410" s="18">
        <v>1074484</v>
      </c>
      <c r="M1410" s="18">
        <v>298</v>
      </c>
      <c r="N1410" s="39" t="s">
        <v>28</v>
      </c>
      <c r="O1410" s="18">
        <v>-5030</v>
      </c>
      <c r="P1410" s="18">
        <v>585</v>
      </c>
      <c r="Q1410" s="18">
        <v>129923380</v>
      </c>
      <c r="R1410" s="18">
        <v>320</v>
      </c>
      <c r="S1410" s="16">
        <f t="shared" si="129"/>
        <v>129.92338000000001</v>
      </c>
      <c r="T1410" s="16">
        <f t="shared" si="131"/>
        <v>121022.79888823608</v>
      </c>
      <c r="U1410" s="41">
        <f t="shared" si="130"/>
        <v>8265.2615384615383</v>
      </c>
      <c r="V1410" s="18">
        <f t="shared" si="132"/>
        <v>130</v>
      </c>
      <c r="W1410" s="154">
        <f t="shared" si="133"/>
        <v>930.94460683258524</v>
      </c>
    </row>
    <row r="1411" spans="1:23" ht="16" customHeight="1">
      <c r="A1411" s="37"/>
      <c r="B1411" s="38" t="str">
        <f t="shared" si="128"/>
        <v>130-Nd</v>
      </c>
      <c r="C1411" s="39">
        <v>130</v>
      </c>
      <c r="D1411" s="40"/>
      <c r="E1411" s="39">
        <v>10</v>
      </c>
      <c r="F1411" s="39">
        <v>70</v>
      </c>
      <c r="G1411" s="39">
        <v>60</v>
      </c>
      <c r="H1411" s="39" t="s">
        <v>125</v>
      </c>
      <c r="I1411" s="39" t="s">
        <v>37</v>
      </c>
      <c r="J1411" s="18">
        <v>-66341</v>
      </c>
      <c r="K1411" s="18">
        <v>503</v>
      </c>
      <c r="L1411" s="18">
        <v>1068672</v>
      </c>
      <c r="M1411" s="18">
        <v>503</v>
      </c>
      <c r="N1411" s="39" t="s">
        <v>28</v>
      </c>
      <c r="O1411" s="18">
        <v>-10871</v>
      </c>
      <c r="P1411" s="18">
        <v>861</v>
      </c>
      <c r="Q1411" s="18">
        <v>129928780</v>
      </c>
      <c r="R1411" s="18">
        <v>540</v>
      </c>
      <c r="S1411" s="16">
        <f t="shared" si="129"/>
        <v>129.92877999999999</v>
      </c>
      <c r="T1411" s="16">
        <f t="shared" si="131"/>
        <v>121027.82895375619</v>
      </c>
      <c r="U1411" s="41">
        <f t="shared" si="130"/>
        <v>8220.5538461538454</v>
      </c>
      <c r="V1411" s="18">
        <f t="shared" si="132"/>
        <v>130</v>
      </c>
      <c r="W1411" s="154">
        <f t="shared" si="133"/>
        <v>930.98329964427842</v>
      </c>
    </row>
    <row r="1412" spans="1:23" ht="16" customHeight="1">
      <c r="A1412" s="37"/>
      <c r="B1412" s="38" t="str">
        <f t="shared" si="128"/>
        <v>130-Pm</v>
      </c>
      <c r="C1412" s="39">
        <v>130</v>
      </c>
      <c r="D1412" s="40"/>
      <c r="E1412" s="39">
        <v>8</v>
      </c>
      <c r="F1412" s="39">
        <v>69</v>
      </c>
      <c r="G1412" s="39">
        <v>61</v>
      </c>
      <c r="H1412" s="39" t="s">
        <v>126</v>
      </c>
      <c r="I1412" s="39" t="s">
        <v>37</v>
      </c>
      <c r="J1412" s="18">
        <v>-55470</v>
      </c>
      <c r="K1412" s="18">
        <v>699</v>
      </c>
      <c r="L1412" s="18">
        <v>1057019</v>
      </c>
      <c r="M1412" s="18">
        <v>699</v>
      </c>
      <c r="N1412" s="39" t="s">
        <v>28</v>
      </c>
      <c r="O1412" s="18">
        <v>-7620</v>
      </c>
      <c r="P1412" s="18">
        <v>1142</v>
      </c>
      <c r="Q1412" s="18">
        <v>129940450</v>
      </c>
      <c r="R1412" s="18">
        <v>750</v>
      </c>
      <c r="S1412" s="16">
        <f t="shared" si="129"/>
        <v>129.94045</v>
      </c>
      <c r="T1412" s="16">
        <f t="shared" si="131"/>
        <v>121038.69948424137</v>
      </c>
      <c r="U1412" s="41">
        <f t="shared" si="130"/>
        <v>8130.9153846153849</v>
      </c>
      <c r="V1412" s="18">
        <f t="shared" si="132"/>
        <v>130</v>
      </c>
      <c r="W1412" s="154">
        <f t="shared" si="133"/>
        <v>931.06691910954896</v>
      </c>
    </row>
    <row r="1413" spans="1:23" ht="16" customHeight="1">
      <c r="A1413" s="37"/>
      <c r="B1413" s="38" t="str">
        <f t="shared" si="128"/>
        <v>130-Sm</v>
      </c>
      <c r="C1413" s="39">
        <v>130</v>
      </c>
      <c r="D1413" s="40"/>
      <c r="E1413" s="39">
        <v>6</v>
      </c>
      <c r="F1413" s="39">
        <v>68</v>
      </c>
      <c r="G1413" s="39">
        <v>62</v>
      </c>
      <c r="H1413" s="39" t="s">
        <v>127</v>
      </c>
      <c r="I1413" s="39" t="s">
        <v>37</v>
      </c>
      <c r="J1413" s="18">
        <v>-47851</v>
      </c>
      <c r="K1413" s="18">
        <v>904</v>
      </c>
      <c r="L1413" s="18">
        <v>1048617</v>
      </c>
      <c r="M1413" s="18">
        <v>904</v>
      </c>
      <c r="N1413" s="39" t="s">
        <v>28</v>
      </c>
      <c r="O1413" s="18" t="s">
        <v>30</v>
      </c>
      <c r="P1413" s="42"/>
      <c r="Q1413" s="18">
        <v>129948630</v>
      </c>
      <c r="R1413" s="18">
        <v>970</v>
      </c>
      <c r="S1413" s="16">
        <f t="shared" si="129"/>
        <v>129.94863000000001</v>
      </c>
      <c r="T1413" s="16">
        <f t="shared" si="131"/>
        <v>121046.31910201075</v>
      </c>
      <c r="U1413" s="41">
        <f t="shared" si="130"/>
        <v>8066.2846153846158</v>
      </c>
      <c r="V1413" s="18">
        <f t="shared" si="132"/>
        <v>130</v>
      </c>
      <c r="W1413" s="154">
        <f t="shared" si="133"/>
        <v>931.12553155392879</v>
      </c>
    </row>
    <row r="1414" spans="1:23" ht="16" customHeight="1">
      <c r="A1414" s="37"/>
      <c r="B1414" s="38" t="str">
        <f t="shared" si="128"/>
        <v>131-In</v>
      </c>
      <c r="C1414" s="39">
        <v>131</v>
      </c>
      <c r="D1414" s="39">
        <v>0</v>
      </c>
      <c r="E1414" s="39">
        <v>33</v>
      </c>
      <c r="F1414" s="39">
        <v>82</v>
      </c>
      <c r="G1414" s="39">
        <v>49</v>
      </c>
      <c r="H1414" s="39" t="s">
        <v>113</v>
      </c>
      <c r="I1414" s="39" t="s">
        <v>40</v>
      </c>
      <c r="J1414" s="18">
        <v>-68215.710000000006</v>
      </c>
      <c r="K1414" s="18">
        <v>76.137</v>
      </c>
      <c r="L1414" s="18">
        <v>1087223.6810000001</v>
      </c>
      <c r="M1414" s="18">
        <v>76.137</v>
      </c>
      <c r="N1414" s="39" t="s">
        <v>28</v>
      </c>
      <c r="O1414" s="18">
        <v>9173.5969999999998</v>
      </c>
      <c r="P1414" s="18">
        <v>22.198</v>
      </c>
      <c r="Q1414" s="18">
        <v>130926767.40800001</v>
      </c>
      <c r="R1414" s="18">
        <v>81.736000000000004</v>
      </c>
      <c r="S1414" s="16">
        <f t="shared" si="129"/>
        <v>130.92676740800002</v>
      </c>
      <c r="T1414" s="16">
        <f t="shared" si="131"/>
        <v>121957.44785199744</v>
      </c>
      <c r="U1414" s="41">
        <f t="shared" si="130"/>
        <v>8299.417412213741</v>
      </c>
      <c r="V1414" s="18">
        <f t="shared" si="132"/>
        <v>131</v>
      </c>
      <c r="W1414" s="154">
        <f t="shared" si="133"/>
        <v>930.97288436639269</v>
      </c>
    </row>
    <row r="1415" spans="1:23" ht="16" customHeight="1">
      <c r="A1415" s="37"/>
      <c r="B1415" s="38" t="str">
        <f t="shared" si="128"/>
        <v>131-Sn</v>
      </c>
      <c r="C1415" s="39">
        <v>131</v>
      </c>
      <c r="D1415" s="40"/>
      <c r="E1415" s="39">
        <v>31</v>
      </c>
      <c r="F1415" s="39">
        <v>81</v>
      </c>
      <c r="G1415" s="39">
        <v>50</v>
      </c>
      <c r="H1415" s="39" t="s">
        <v>114</v>
      </c>
      <c r="I1415" s="39" t="s">
        <v>40</v>
      </c>
      <c r="J1415" s="18">
        <v>-77389.307000000001</v>
      </c>
      <c r="K1415" s="18">
        <v>72.828999999999994</v>
      </c>
      <c r="L1415" s="18">
        <v>1095614.925</v>
      </c>
      <c r="M1415" s="18">
        <v>72.828999999999994</v>
      </c>
      <c r="N1415" s="39" t="s">
        <v>28</v>
      </c>
      <c r="O1415" s="18">
        <v>4632</v>
      </c>
      <c r="P1415" s="18">
        <v>20</v>
      </c>
      <c r="Q1415" s="18">
        <v>130916919.14399999</v>
      </c>
      <c r="R1415" s="18">
        <v>78.185000000000002</v>
      </c>
      <c r="S1415" s="16">
        <f t="shared" si="129"/>
        <v>130.91691914399999</v>
      </c>
      <c r="T1415" s="16">
        <f t="shared" si="131"/>
        <v>121948.27425696417</v>
      </c>
      <c r="U1415" s="41">
        <f t="shared" si="130"/>
        <v>8363.4727099236643</v>
      </c>
      <c r="V1415" s="18">
        <f t="shared" si="132"/>
        <v>131</v>
      </c>
      <c r="W1415" s="154">
        <f t="shared" si="133"/>
        <v>930.90285692339057</v>
      </c>
    </row>
    <row r="1416" spans="1:23" ht="16" customHeight="1">
      <c r="A1416" s="37"/>
      <c r="B1416" s="38" t="str">
        <f t="shared" si="128"/>
        <v>131-Sb</v>
      </c>
      <c r="C1416" s="39">
        <v>131</v>
      </c>
      <c r="D1416" s="40"/>
      <c r="E1416" s="39">
        <v>29</v>
      </c>
      <c r="F1416" s="39">
        <v>80</v>
      </c>
      <c r="G1416" s="39">
        <v>51</v>
      </c>
      <c r="H1416" s="39" t="s">
        <v>115</v>
      </c>
      <c r="I1416" s="39" t="s">
        <v>40</v>
      </c>
      <c r="J1416" s="18">
        <v>-82021.307000000001</v>
      </c>
      <c r="K1416" s="18">
        <v>70.028999999999996</v>
      </c>
      <c r="L1416" s="18">
        <v>1099464.571</v>
      </c>
      <c r="M1416" s="18">
        <v>70.028999999999996</v>
      </c>
      <c r="N1416" s="39" t="s">
        <v>28</v>
      </c>
      <c r="O1416" s="18">
        <v>3190</v>
      </c>
      <c r="P1416" s="18">
        <v>70</v>
      </c>
      <c r="Q1416" s="18">
        <v>130911946.487</v>
      </c>
      <c r="R1416" s="18">
        <v>75.179000000000002</v>
      </c>
      <c r="S1416" s="16">
        <f t="shared" si="129"/>
        <v>130.91194648699999</v>
      </c>
      <c r="T1416" s="16">
        <f t="shared" si="131"/>
        <v>121943.64225871989</v>
      </c>
      <c r="U1416" s="41">
        <f t="shared" si="130"/>
        <v>8392.8593206106871</v>
      </c>
      <c r="V1416" s="18">
        <f t="shared" si="132"/>
        <v>131</v>
      </c>
      <c r="W1416" s="154">
        <f t="shared" si="133"/>
        <v>930.86749815816711</v>
      </c>
    </row>
    <row r="1417" spans="1:23" ht="16" customHeight="1">
      <c r="A1417" s="37"/>
      <c r="B1417" s="38" t="str">
        <f t="shared" si="128"/>
        <v>131-Te</v>
      </c>
      <c r="C1417" s="39">
        <v>131</v>
      </c>
      <c r="D1417" s="40"/>
      <c r="E1417" s="39">
        <v>27</v>
      </c>
      <c r="F1417" s="39">
        <v>79</v>
      </c>
      <c r="G1417" s="39">
        <v>52</v>
      </c>
      <c r="H1417" s="39" t="s">
        <v>116</v>
      </c>
      <c r="I1417" s="39" t="s">
        <v>47</v>
      </c>
      <c r="J1417" s="18">
        <v>-85211.307000000001</v>
      </c>
      <c r="K1417" s="18">
        <v>2.0070000000000001</v>
      </c>
      <c r="L1417" s="18">
        <v>1101872.2180000001</v>
      </c>
      <c r="M1417" s="18">
        <v>2.0150000000000001</v>
      </c>
      <c r="N1417" s="39" t="s">
        <v>28</v>
      </c>
      <c r="O1417" s="18">
        <v>2233.4540000000002</v>
      </c>
      <c r="P1417" s="18">
        <v>2.3079999999999998</v>
      </c>
      <c r="Q1417" s="18">
        <v>130908521.88</v>
      </c>
      <c r="R1417" s="18">
        <v>2.1539999999999999</v>
      </c>
      <c r="S1417" s="16">
        <f t="shared" si="129"/>
        <v>130.90852188</v>
      </c>
      <c r="T1417" s="16">
        <f t="shared" si="131"/>
        <v>121940.45225916606</v>
      </c>
      <c r="U1417" s="41">
        <f t="shared" si="130"/>
        <v>8411.2383053435115</v>
      </c>
      <c r="V1417" s="18">
        <f t="shared" si="132"/>
        <v>131</v>
      </c>
      <c r="W1417" s="154">
        <f t="shared" si="133"/>
        <v>930.84314701653489</v>
      </c>
    </row>
    <row r="1418" spans="1:23" ht="16" customHeight="1">
      <c r="A1418" s="37"/>
      <c r="B1418" s="38" t="str">
        <f t="shared" si="128"/>
        <v>131-I</v>
      </c>
      <c r="C1418" s="39">
        <v>131</v>
      </c>
      <c r="D1418" s="40"/>
      <c r="E1418" s="39">
        <v>25</v>
      </c>
      <c r="F1418" s="39">
        <v>78</v>
      </c>
      <c r="G1418" s="39">
        <v>53</v>
      </c>
      <c r="H1418" s="39" t="s">
        <v>117</v>
      </c>
      <c r="I1418" s="39" t="s">
        <v>40</v>
      </c>
      <c r="J1418" s="18">
        <v>-87444.760999999999</v>
      </c>
      <c r="K1418" s="18">
        <v>1.145</v>
      </c>
      <c r="L1418" s="18">
        <v>1103323.318</v>
      </c>
      <c r="M1418" s="18">
        <v>1.159</v>
      </c>
      <c r="N1418" s="39" t="s">
        <v>28</v>
      </c>
      <c r="O1418" s="18">
        <v>970.84799999999996</v>
      </c>
      <c r="P1418" s="18">
        <v>0.60499999999999998</v>
      </c>
      <c r="Q1418" s="18">
        <v>130906124.168</v>
      </c>
      <c r="R1418" s="18">
        <v>1.2290000000000001</v>
      </c>
      <c r="S1418" s="16">
        <f t="shared" si="129"/>
        <v>130.90612416799999</v>
      </c>
      <c r="T1418" s="16">
        <f t="shared" si="131"/>
        <v>121938.21880574783</v>
      </c>
      <c r="U1418" s="41">
        <f t="shared" si="130"/>
        <v>8422.315404580153</v>
      </c>
      <c r="V1418" s="18">
        <f t="shared" si="132"/>
        <v>131</v>
      </c>
      <c r="W1418" s="154">
        <f t="shared" si="133"/>
        <v>930.82609775380024</v>
      </c>
    </row>
    <row r="1419" spans="1:23" ht="16" customHeight="1">
      <c r="A1419" s="37"/>
      <c r="B1419" s="38" t="str">
        <f t="shared" si="128"/>
        <v>131-Xe</v>
      </c>
      <c r="C1419" s="39">
        <v>131</v>
      </c>
      <c r="D1419" s="40"/>
      <c r="E1419" s="39">
        <v>23</v>
      </c>
      <c r="F1419" s="39">
        <v>77</v>
      </c>
      <c r="G1419" s="39">
        <v>54</v>
      </c>
      <c r="H1419" s="39" t="s">
        <v>118</v>
      </c>
      <c r="I1419" s="40"/>
      <c r="J1419" s="18">
        <v>-88415.607999999993</v>
      </c>
      <c r="K1419" s="18">
        <v>0.97199999999999998</v>
      </c>
      <c r="L1419" s="18">
        <v>1103511.8119999999</v>
      </c>
      <c r="M1419" s="18">
        <v>0.98899999999999999</v>
      </c>
      <c r="N1419" s="39" t="s">
        <v>28</v>
      </c>
      <c r="O1419" s="18">
        <v>-352.39499999999998</v>
      </c>
      <c r="P1419" s="18">
        <v>5.3109999999999999</v>
      </c>
      <c r="Q1419" s="18">
        <v>130905081.92</v>
      </c>
      <c r="R1419" s="18">
        <v>1.044</v>
      </c>
      <c r="S1419" s="16">
        <f t="shared" si="129"/>
        <v>130.90508192000001</v>
      </c>
      <c r="T1419" s="16">
        <f t="shared" si="131"/>
        <v>121937.24795839078</v>
      </c>
      <c r="U1419" s="41">
        <f t="shared" si="130"/>
        <v>8423.7542900763347</v>
      </c>
      <c r="V1419" s="18">
        <f t="shared" si="132"/>
        <v>131</v>
      </c>
      <c r="W1419" s="154">
        <f t="shared" si="133"/>
        <v>930.81868670527319</v>
      </c>
    </row>
    <row r="1420" spans="1:23" ht="16" customHeight="1">
      <c r="A1420" s="37"/>
      <c r="B1420" s="38" t="str">
        <f t="shared" si="128"/>
        <v>131-Cs</v>
      </c>
      <c r="C1420" s="39">
        <v>131</v>
      </c>
      <c r="D1420" s="40"/>
      <c r="E1420" s="39">
        <v>21</v>
      </c>
      <c r="F1420" s="39">
        <v>76</v>
      </c>
      <c r="G1420" s="39">
        <v>55</v>
      </c>
      <c r="H1420" s="39" t="s">
        <v>119</v>
      </c>
      <c r="I1420" s="40"/>
      <c r="J1420" s="18">
        <v>-88063.214000000007</v>
      </c>
      <c r="K1420" s="18">
        <v>5.3540000000000001</v>
      </c>
      <c r="L1420" s="18">
        <v>1102377.064</v>
      </c>
      <c r="M1420" s="18">
        <v>5.3570000000000002</v>
      </c>
      <c r="N1420" s="39" t="s">
        <v>28</v>
      </c>
      <c r="O1420" s="18">
        <v>-1369.8230000000001</v>
      </c>
      <c r="P1420" s="18">
        <v>7.0030000000000001</v>
      </c>
      <c r="Q1420" s="18">
        <v>130905460.23199999</v>
      </c>
      <c r="R1420" s="18">
        <v>5.7480000000000002</v>
      </c>
      <c r="S1420" s="16">
        <f t="shared" si="129"/>
        <v>130.905460232</v>
      </c>
      <c r="T1420" s="16">
        <f t="shared" si="131"/>
        <v>121937.60035360318</v>
      </c>
      <c r="U1420" s="41">
        <f t="shared" si="130"/>
        <v>8415.0920916030536</v>
      </c>
      <c r="V1420" s="18">
        <f t="shared" si="132"/>
        <v>131</v>
      </c>
      <c r="W1420" s="154">
        <f t="shared" si="133"/>
        <v>930.82137674506248</v>
      </c>
    </row>
    <row r="1421" spans="1:23" ht="16" customHeight="1">
      <c r="A1421" s="37"/>
      <c r="B1421" s="38" t="str">
        <f t="shared" si="128"/>
        <v>131-Ba</v>
      </c>
      <c r="C1421" s="39">
        <v>131</v>
      </c>
      <c r="D1421" s="40"/>
      <c r="E1421" s="39">
        <v>19</v>
      </c>
      <c r="F1421" s="39">
        <v>75</v>
      </c>
      <c r="G1421" s="39">
        <v>56</v>
      </c>
      <c r="H1421" s="39" t="s">
        <v>121</v>
      </c>
      <c r="I1421" s="40"/>
      <c r="J1421" s="18">
        <v>-86693.39</v>
      </c>
      <c r="K1421" s="18">
        <v>6.8869999999999996</v>
      </c>
      <c r="L1421" s="18">
        <v>1100224.888</v>
      </c>
      <c r="M1421" s="18">
        <v>6.8890000000000002</v>
      </c>
      <c r="N1421" s="39" t="s">
        <v>28</v>
      </c>
      <c r="O1421" s="18">
        <v>-2960</v>
      </c>
      <c r="P1421" s="18">
        <v>100</v>
      </c>
      <c r="Q1421" s="18">
        <v>130906930.79799999</v>
      </c>
      <c r="R1421" s="18">
        <v>7.3929999999999998</v>
      </c>
      <c r="S1421" s="16">
        <f t="shared" si="129"/>
        <v>130.90693079799999</v>
      </c>
      <c r="T1421" s="16">
        <f t="shared" si="131"/>
        <v>121938.97017644238</v>
      </c>
      <c r="U1421" s="41">
        <f t="shared" si="130"/>
        <v>8398.6632671755724</v>
      </c>
      <c r="V1421" s="18">
        <f t="shared" si="132"/>
        <v>131</v>
      </c>
      <c r="W1421" s="154">
        <f t="shared" si="133"/>
        <v>930.83183340795711</v>
      </c>
    </row>
    <row r="1422" spans="1:23" ht="16" customHeight="1">
      <c r="A1422" s="37"/>
      <c r="B1422" s="38" t="str">
        <f t="shared" si="128"/>
        <v>131-La</v>
      </c>
      <c r="C1422" s="39">
        <v>131</v>
      </c>
      <c r="D1422" s="40"/>
      <c r="E1422" s="39">
        <v>17</v>
      </c>
      <c r="F1422" s="39">
        <v>74</v>
      </c>
      <c r="G1422" s="39">
        <v>57</v>
      </c>
      <c r="H1422" s="39" t="s">
        <v>122</v>
      </c>
      <c r="I1422" s="39" t="s">
        <v>39</v>
      </c>
      <c r="J1422" s="18">
        <v>-83733.39</v>
      </c>
      <c r="K1422" s="18">
        <v>100.23699999999999</v>
      </c>
      <c r="L1422" s="18">
        <v>1096482.534</v>
      </c>
      <c r="M1422" s="18">
        <v>100.23699999999999</v>
      </c>
      <c r="N1422" s="39" t="s">
        <v>28</v>
      </c>
      <c r="O1422" s="18">
        <v>-4020</v>
      </c>
      <c r="P1422" s="18">
        <v>400</v>
      </c>
      <c r="Q1422" s="18">
        <v>130910108.48899999</v>
      </c>
      <c r="R1422" s="18">
        <v>107.60899999999999</v>
      </c>
      <c r="S1422" s="16">
        <f t="shared" si="129"/>
        <v>130.91010848899998</v>
      </c>
      <c r="T1422" s="16">
        <f t="shared" si="131"/>
        <v>121941.93017531879</v>
      </c>
      <c r="U1422" s="41">
        <f t="shared" si="130"/>
        <v>8370.0956793893129</v>
      </c>
      <c r="V1422" s="18">
        <f t="shared" si="132"/>
        <v>131</v>
      </c>
      <c r="W1422" s="154">
        <f t="shared" si="133"/>
        <v>930.85442881922745</v>
      </c>
    </row>
    <row r="1423" spans="1:23" ht="16" customHeight="1">
      <c r="A1423" s="37"/>
      <c r="B1423" s="38" t="str">
        <f t="shared" ref="B1423:B1486" si="134">CONCATENATE(C1423,"-",H1423)</f>
        <v>131-Ce</v>
      </c>
      <c r="C1423" s="39">
        <v>131</v>
      </c>
      <c r="D1423" s="40"/>
      <c r="E1423" s="39">
        <v>15</v>
      </c>
      <c r="F1423" s="39">
        <v>73</v>
      </c>
      <c r="G1423" s="39">
        <v>58</v>
      </c>
      <c r="H1423" s="39" t="s">
        <v>123</v>
      </c>
      <c r="I1423" s="39" t="s">
        <v>39</v>
      </c>
      <c r="J1423" s="18">
        <v>-79713.39</v>
      </c>
      <c r="K1423" s="18">
        <v>412.36799999999999</v>
      </c>
      <c r="L1423" s="18">
        <v>1091680.1810000001</v>
      </c>
      <c r="M1423" s="18">
        <v>412.36799999999999</v>
      </c>
      <c r="N1423" s="39" t="s">
        <v>28</v>
      </c>
      <c r="O1423" s="18">
        <v>-5250</v>
      </c>
      <c r="P1423" s="18">
        <v>150</v>
      </c>
      <c r="Q1423" s="18">
        <v>130914424.13699999</v>
      </c>
      <c r="R1423" s="18">
        <v>442.69499999999999</v>
      </c>
      <c r="S1423" s="16">
        <f t="shared" ref="S1423:S1486" si="135">Q1423/1000000</f>
        <v>130.914424137</v>
      </c>
      <c r="T1423" s="16">
        <f t="shared" si="131"/>
        <v>121945.95017387471</v>
      </c>
      <c r="U1423" s="41">
        <f t="shared" ref="U1423:U1486" si="136">L1423/C1423</f>
        <v>8333.4364961832071</v>
      </c>
      <c r="V1423" s="18">
        <f t="shared" si="132"/>
        <v>131</v>
      </c>
      <c r="W1423" s="154">
        <f t="shared" si="133"/>
        <v>930.8851158311046</v>
      </c>
    </row>
    <row r="1424" spans="1:23" ht="16" customHeight="1">
      <c r="A1424" s="37"/>
      <c r="B1424" s="38" t="str">
        <f t="shared" si="134"/>
        <v>131-Pr</v>
      </c>
      <c r="C1424" s="39">
        <v>131</v>
      </c>
      <c r="D1424" s="40"/>
      <c r="E1424" s="39">
        <v>13</v>
      </c>
      <c r="F1424" s="39">
        <v>72</v>
      </c>
      <c r="G1424" s="39">
        <v>59</v>
      </c>
      <c r="H1424" s="39" t="s">
        <v>124</v>
      </c>
      <c r="I1424" s="39" t="s">
        <v>39</v>
      </c>
      <c r="J1424" s="18">
        <v>-74463.39</v>
      </c>
      <c r="K1424" s="18">
        <v>438.80200000000002</v>
      </c>
      <c r="L1424" s="18">
        <v>1085647.827</v>
      </c>
      <c r="M1424" s="18">
        <v>438.80200000000002</v>
      </c>
      <c r="N1424" s="39" t="s">
        <v>28</v>
      </c>
      <c r="O1424" s="18">
        <v>-6560</v>
      </c>
      <c r="P1424" s="18">
        <v>150</v>
      </c>
      <c r="Q1424" s="18">
        <v>130920060.245</v>
      </c>
      <c r="R1424" s="18">
        <v>471.07400000000001</v>
      </c>
      <c r="S1424" s="16">
        <f t="shared" si="135"/>
        <v>130.920060245</v>
      </c>
      <c r="T1424" s="16">
        <f t="shared" ref="T1424:T1487" si="137">S1424*$W$9</f>
        <v>121951.20017248925</v>
      </c>
      <c r="U1424" s="41">
        <f t="shared" si="136"/>
        <v>8287.3879923664117</v>
      </c>
      <c r="V1424" s="18">
        <f t="shared" ref="V1424:V1487" si="138">C1424</f>
        <v>131</v>
      </c>
      <c r="W1424" s="154">
        <f t="shared" ref="W1424:W1487" si="139">T1424/V1424</f>
        <v>930.92519215640641</v>
      </c>
    </row>
    <row r="1425" spans="1:23" ht="16" customHeight="1">
      <c r="A1425" s="37"/>
      <c r="B1425" s="38" t="str">
        <f t="shared" si="134"/>
        <v>131-Nd</v>
      </c>
      <c r="C1425" s="39">
        <v>131</v>
      </c>
      <c r="D1425" s="40"/>
      <c r="E1425" s="39">
        <v>11</v>
      </c>
      <c r="F1425" s="39">
        <v>71</v>
      </c>
      <c r="G1425" s="39">
        <v>60</v>
      </c>
      <c r="H1425" s="39" t="s">
        <v>125</v>
      </c>
      <c r="I1425" s="39" t="s">
        <v>39</v>
      </c>
      <c r="J1425" s="18">
        <v>-67903.39</v>
      </c>
      <c r="K1425" s="18">
        <v>463.73200000000003</v>
      </c>
      <c r="L1425" s="18">
        <v>1078305.4739999999</v>
      </c>
      <c r="M1425" s="18">
        <v>463.73200000000003</v>
      </c>
      <c r="N1425" s="39" t="s">
        <v>28</v>
      </c>
      <c r="O1425" s="18">
        <v>-8101</v>
      </c>
      <c r="P1425" s="18">
        <v>755</v>
      </c>
      <c r="Q1425" s="18">
        <v>130927102.697</v>
      </c>
      <c r="R1425" s="18">
        <v>497.83699999999999</v>
      </c>
      <c r="S1425" s="16">
        <f t="shared" si="135"/>
        <v>130.92710269700001</v>
      </c>
      <c r="T1425" s="16">
        <f t="shared" si="137"/>
        <v>121957.76017156006</v>
      </c>
      <c r="U1425" s="41">
        <f t="shared" si="136"/>
        <v>8231.3394961832055</v>
      </c>
      <c r="V1425" s="18">
        <f t="shared" si="138"/>
        <v>131</v>
      </c>
      <c r="W1425" s="154">
        <f t="shared" si="139"/>
        <v>930.97526848519135</v>
      </c>
    </row>
    <row r="1426" spans="1:23" ht="16" customHeight="1">
      <c r="A1426" s="37"/>
      <c r="B1426" s="38" t="str">
        <f t="shared" si="134"/>
        <v>131-Pm</v>
      </c>
      <c r="C1426" s="39">
        <v>131</v>
      </c>
      <c r="D1426" s="40"/>
      <c r="E1426" s="39">
        <v>9</v>
      </c>
      <c r="F1426" s="39">
        <v>70</v>
      </c>
      <c r="G1426" s="39">
        <v>61</v>
      </c>
      <c r="H1426" s="39" t="s">
        <v>126</v>
      </c>
      <c r="I1426" s="39" t="s">
        <v>37</v>
      </c>
      <c r="J1426" s="18">
        <v>-59802</v>
      </c>
      <c r="K1426" s="18">
        <v>596</v>
      </c>
      <c r="L1426" s="18">
        <v>1069422</v>
      </c>
      <c r="M1426" s="18">
        <v>596</v>
      </c>
      <c r="N1426" s="39" t="s">
        <v>28</v>
      </c>
      <c r="O1426" s="18">
        <v>-9399</v>
      </c>
      <c r="P1426" s="18">
        <v>1082</v>
      </c>
      <c r="Q1426" s="18">
        <v>130935800</v>
      </c>
      <c r="R1426" s="18">
        <v>640</v>
      </c>
      <c r="S1426" s="16">
        <f t="shared" si="135"/>
        <v>130.9358</v>
      </c>
      <c r="T1426" s="16">
        <f t="shared" si="137"/>
        <v>121965.86165377087</v>
      </c>
      <c r="U1426" s="41">
        <f t="shared" si="136"/>
        <v>8163.5267175572517</v>
      </c>
      <c r="V1426" s="18">
        <f t="shared" si="138"/>
        <v>131</v>
      </c>
      <c r="W1426" s="154">
        <f t="shared" si="139"/>
        <v>931.03711186084638</v>
      </c>
    </row>
    <row r="1427" spans="1:23" ht="16" customHeight="1">
      <c r="A1427" s="37"/>
      <c r="B1427" s="38" t="str">
        <f t="shared" si="134"/>
        <v>131-Sm</v>
      </c>
      <c r="C1427" s="39">
        <v>131</v>
      </c>
      <c r="D1427" s="40"/>
      <c r="E1427" s="39">
        <v>7</v>
      </c>
      <c r="F1427" s="39">
        <v>69</v>
      </c>
      <c r="G1427" s="39">
        <v>62</v>
      </c>
      <c r="H1427" s="39" t="s">
        <v>127</v>
      </c>
      <c r="I1427" s="39" t="s">
        <v>37</v>
      </c>
      <c r="J1427" s="18">
        <v>-50403</v>
      </c>
      <c r="K1427" s="18">
        <v>904</v>
      </c>
      <c r="L1427" s="18">
        <v>1059241</v>
      </c>
      <c r="M1427" s="18">
        <v>904</v>
      </c>
      <c r="N1427" s="39" t="s">
        <v>28</v>
      </c>
      <c r="O1427" s="18" t="s">
        <v>30</v>
      </c>
      <c r="P1427" s="42"/>
      <c r="Q1427" s="18">
        <v>130945890</v>
      </c>
      <c r="R1427" s="18">
        <v>970</v>
      </c>
      <c r="S1427" s="16">
        <f t="shared" si="135"/>
        <v>130.94588999999999</v>
      </c>
      <c r="T1427" s="16">
        <f t="shared" si="137"/>
        <v>121975.26042434458</v>
      </c>
      <c r="U1427" s="41">
        <f t="shared" si="136"/>
        <v>8085.8091603053435</v>
      </c>
      <c r="V1427" s="18">
        <f t="shared" si="138"/>
        <v>131</v>
      </c>
      <c r="W1427" s="154">
        <f t="shared" si="139"/>
        <v>931.10885820110366</v>
      </c>
    </row>
    <row r="1428" spans="1:23" ht="16" customHeight="1">
      <c r="A1428" s="37"/>
      <c r="B1428" s="38" t="str">
        <f t="shared" si="134"/>
        <v>132-In</v>
      </c>
      <c r="C1428" s="39">
        <v>132</v>
      </c>
      <c r="D1428" s="39">
        <v>0</v>
      </c>
      <c r="E1428" s="39">
        <v>34</v>
      </c>
      <c r="F1428" s="39">
        <v>83</v>
      </c>
      <c r="G1428" s="39">
        <v>49</v>
      </c>
      <c r="H1428" s="39" t="s">
        <v>113</v>
      </c>
      <c r="I1428" s="39" t="s">
        <v>40</v>
      </c>
      <c r="J1428" s="18">
        <v>-62485.535000000003</v>
      </c>
      <c r="K1428" s="18">
        <v>65.373999999999995</v>
      </c>
      <c r="L1428" s="18">
        <v>1089564.8289999999</v>
      </c>
      <c r="M1428" s="18">
        <v>65.373999999999995</v>
      </c>
      <c r="N1428" s="39" t="s">
        <v>28</v>
      </c>
      <c r="O1428" s="18">
        <v>14135</v>
      </c>
      <c r="P1428" s="18">
        <v>60</v>
      </c>
      <c r="Q1428" s="18">
        <v>131932919.005</v>
      </c>
      <c r="R1428" s="18">
        <v>70.182000000000002</v>
      </c>
      <c r="S1428" s="16">
        <f t="shared" si="135"/>
        <v>131.932919005</v>
      </c>
      <c r="T1428" s="16">
        <f t="shared" si="137"/>
        <v>122894.67164016249</v>
      </c>
      <c r="U1428" s="41">
        <f t="shared" si="136"/>
        <v>8254.2790075757566</v>
      </c>
      <c r="V1428" s="18">
        <f t="shared" si="138"/>
        <v>132</v>
      </c>
      <c r="W1428" s="154">
        <f t="shared" si="139"/>
        <v>931.02023969820061</v>
      </c>
    </row>
    <row r="1429" spans="1:23" ht="16" customHeight="1">
      <c r="A1429" s="37"/>
      <c r="B1429" s="38" t="str">
        <f t="shared" si="134"/>
        <v>132-Sn</v>
      </c>
      <c r="C1429" s="39">
        <v>132</v>
      </c>
      <c r="D1429" s="40"/>
      <c r="E1429" s="39">
        <v>32</v>
      </c>
      <c r="F1429" s="39">
        <v>82</v>
      </c>
      <c r="G1429" s="39">
        <v>50</v>
      </c>
      <c r="H1429" s="39" t="s">
        <v>114</v>
      </c>
      <c r="I1429" s="39" t="s">
        <v>40</v>
      </c>
      <c r="J1429" s="18">
        <v>-76620.535000000003</v>
      </c>
      <c r="K1429" s="18">
        <v>25.957000000000001</v>
      </c>
      <c r="L1429" s="18">
        <v>1102917.476</v>
      </c>
      <c r="M1429" s="18">
        <v>25.957999999999998</v>
      </c>
      <c r="N1429" s="39" t="s">
        <v>28</v>
      </c>
      <c r="O1429" s="18">
        <v>3103</v>
      </c>
      <c r="P1429" s="18">
        <v>12</v>
      </c>
      <c r="Q1429" s="18">
        <v>131917744.455</v>
      </c>
      <c r="R1429" s="18">
        <v>27.866</v>
      </c>
      <c r="S1429" s="16">
        <f t="shared" si="135"/>
        <v>131.91774445499999</v>
      </c>
      <c r="T1429" s="16">
        <f t="shared" si="137"/>
        <v>122880.53664372943</v>
      </c>
      <c r="U1429" s="41">
        <f t="shared" si="136"/>
        <v>8355.4354242424251</v>
      </c>
      <c r="V1429" s="18">
        <f t="shared" si="138"/>
        <v>132</v>
      </c>
      <c r="W1429" s="154">
        <f t="shared" si="139"/>
        <v>930.91315639188963</v>
      </c>
    </row>
    <row r="1430" spans="1:23" ht="16" customHeight="1">
      <c r="A1430" s="37"/>
      <c r="B1430" s="38" t="str">
        <f t="shared" si="134"/>
        <v>132-Sb</v>
      </c>
      <c r="C1430" s="39">
        <v>132</v>
      </c>
      <c r="D1430" s="40"/>
      <c r="E1430" s="39">
        <v>30</v>
      </c>
      <c r="F1430" s="39">
        <v>81</v>
      </c>
      <c r="G1430" s="39">
        <v>51</v>
      </c>
      <c r="H1430" s="39" t="s">
        <v>115</v>
      </c>
      <c r="I1430" s="39" t="s">
        <v>40</v>
      </c>
      <c r="J1430" s="18">
        <v>-79723.535000000003</v>
      </c>
      <c r="K1430" s="18">
        <v>23.016999999999999</v>
      </c>
      <c r="L1430" s="18">
        <v>1105238.122</v>
      </c>
      <c r="M1430" s="18">
        <v>23.016999999999999</v>
      </c>
      <c r="N1430" s="39" t="s">
        <v>28</v>
      </c>
      <c r="O1430" s="18">
        <v>5486</v>
      </c>
      <c r="P1430" s="18">
        <v>20</v>
      </c>
      <c r="Q1430" s="18">
        <v>131914413.24699999</v>
      </c>
      <c r="R1430" s="18">
        <v>24.709</v>
      </c>
      <c r="S1430" s="16">
        <f t="shared" si="135"/>
        <v>131.914413247</v>
      </c>
      <c r="T1430" s="16">
        <f t="shared" si="137"/>
        <v>122877.43364474774</v>
      </c>
      <c r="U1430" s="41">
        <f t="shared" si="136"/>
        <v>8373.0160757575759</v>
      </c>
      <c r="V1430" s="18">
        <f t="shared" si="138"/>
        <v>132</v>
      </c>
      <c r="W1430" s="154">
        <f t="shared" si="139"/>
        <v>930.88964882384653</v>
      </c>
    </row>
    <row r="1431" spans="1:23" ht="16" customHeight="1">
      <c r="A1431" s="37"/>
      <c r="B1431" s="38" t="str">
        <f t="shared" si="134"/>
        <v>132-Te</v>
      </c>
      <c r="C1431" s="39">
        <v>132</v>
      </c>
      <c r="D1431" s="40"/>
      <c r="E1431" s="39">
        <v>28</v>
      </c>
      <c r="F1431" s="39">
        <v>80</v>
      </c>
      <c r="G1431" s="39">
        <v>52</v>
      </c>
      <c r="H1431" s="39" t="s">
        <v>116</v>
      </c>
      <c r="I1431" s="39" t="s">
        <v>40</v>
      </c>
      <c r="J1431" s="18">
        <v>-85209.535000000003</v>
      </c>
      <c r="K1431" s="18">
        <v>11.391999999999999</v>
      </c>
      <c r="L1431" s="18">
        <v>1109941.7690000001</v>
      </c>
      <c r="M1431" s="18">
        <v>11.393000000000001</v>
      </c>
      <c r="N1431" s="39" t="s">
        <v>28</v>
      </c>
      <c r="O1431" s="18">
        <v>493</v>
      </c>
      <c r="P1431" s="18">
        <v>4</v>
      </c>
      <c r="Q1431" s="18">
        <v>131908523.78200001</v>
      </c>
      <c r="R1431" s="18">
        <v>12.228999999999999</v>
      </c>
      <c r="S1431" s="16">
        <f t="shared" si="135"/>
        <v>131.908523782</v>
      </c>
      <c r="T1431" s="16">
        <f t="shared" si="137"/>
        <v>122871.94764570543</v>
      </c>
      <c r="U1431" s="41">
        <f t="shared" si="136"/>
        <v>8408.6497651515165</v>
      </c>
      <c r="V1431" s="18">
        <f t="shared" si="138"/>
        <v>132</v>
      </c>
      <c r="W1431" s="154">
        <f t="shared" si="139"/>
        <v>930.84808822504112</v>
      </c>
    </row>
    <row r="1432" spans="1:23" ht="16" customHeight="1">
      <c r="A1432" s="37"/>
      <c r="B1432" s="38" t="str">
        <f t="shared" si="134"/>
        <v>132-I</v>
      </c>
      <c r="C1432" s="39">
        <v>132</v>
      </c>
      <c r="D1432" s="40"/>
      <c r="E1432" s="39">
        <v>26</v>
      </c>
      <c r="F1432" s="39">
        <v>79</v>
      </c>
      <c r="G1432" s="39">
        <v>53</v>
      </c>
      <c r="H1432" s="39" t="s">
        <v>117</v>
      </c>
      <c r="I1432" s="39" t="s">
        <v>40</v>
      </c>
      <c r="J1432" s="18">
        <v>-85702.535000000003</v>
      </c>
      <c r="K1432" s="18">
        <v>10.666</v>
      </c>
      <c r="L1432" s="18">
        <v>1109652.416</v>
      </c>
      <c r="M1432" s="18">
        <v>10.667999999999999</v>
      </c>
      <c r="N1432" s="39" t="s">
        <v>28</v>
      </c>
      <c r="O1432" s="18">
        <v>3577</v>
      </c>
      <c r="P1432" s="18">
        <v>10.606999999999999</v>
      </c>
      <c r="Q1432" s="18">
        <v>131907994.52500001</v>
      </c>
      <c r="R1432" s="18">
        <v>11.451000000000001</v>
      </c>
      <c r="S1432" s="16">
        <f t="shared" si="135"/>
        <v>131.90799452499999</v>
      </c>
      <c r="T1432" s="16">
        <f t="shared" si="137"/>
        <v>122871.4546461893</v>
      </c>
      <c r="U1432" s="41">
        <f t="shared" si="136"/>
        <v>8406.4576969696973</v>
      </c>
      <c r="V1432" s="18">
        <f t="shared" si="138"/>
        <v>132</v>
      </c>
      <c r="W1432" s="154">
        <f t="shared" si="139"/>
        <v>930.84435338022195</v>
      </c>
    </row>
    <row r="1433" spans="1:23" ht="16" customHeight="1">
      <c r="A1433" s="37"/>
      <c r="B1433" s="38" t="str">
        <f t="shared" si="134"/>
        <v>132-Xe</v>
      </c>
      <c r="C1433" s="39">
        <v>132</v>
      </c>
      <c r="D1433" s="40"/>
      <c r="E1433" s="39">
        <v>24</v>
      </c>
      <c r="F1433" s="39">
        <v>78</v>
      </c>
      <c r="G1433" s="39">
        <v>54</v>
      </c>
      <c r="H1433" s="39" t="s">
        <v>118</v>
      </c>
      <c r="I1433" s="40"/>
      <c r="J1433" s="18">
        <v>-89279.535000000003</v>
      </c>
      <c r="K1433" s="18">
        <v>1.1259999999999999</v>
      </c>
      <c r="L1433" s="18">
        <v>1112447.0619999999</v>
      </c>
      <c r="M1433" s="18">
        <v>1.1399999999999999</v>
      </c>
      <c r="N1433" s="39" t="s">
        <v>28</v>
      </c>
      <c r="O1433" s="18">
        <v>-2119.4670000000001</v>
      </c>
      <c r="P1433" s="18">
        <v>3.3410000000000002</v>
      </c>
      <c r="Q1433" s="18">
        <v>131904154.457</v>
      </c>
      <c r="R1433" s="18">
        <v>1.208</v>
      </c>
      <c r="S1433" s="16">
        <f t="shared" si="135"/>
        <v>131.904154457</v>
      </c>
      <c r="T1433" s="16">
        <f t="shared" si="137"/>
        <v>122867.87764736677</v>
      </c>
      <c r="U1433" s="41">
        <f t="shared" si="136"/>
        <v>8427.6292575757561</v>
      </c>
      <c r="V1433" s="18">
        <f t="shared" si="138"/>
        <v>132</v>
      </c>
      <c r="W1433" s="154">
        <f t="shared" si="139"/>
        <v>930.81725490429369</v>
      </c>
    </row>
    <row r="1434" spans="1:23" ht="16" customHeight="1">
      <c r="A1434" s="37"/>
      <c r="B1434" s="38" t="str">
        <f t="shared" si="134"/>
        <v>132-Cs</v>
      </c>
      <c r="C1434" s="39">
        <v>132</v>
      </c>
      <c r="D1434" s="40"/>
      <c r="E1434" s="39">
        <v>22</v>
      </c>
      <c r="F1434" s="39">
        <v>77</v>
      </c>
      <c r="G1434" s="39">
        <v>55</v>
      </c>
      <c r="H1434" s="39" t="s">
        <v>119</v>
      </c>
      <c r="I1434" s="40"/>
      <c r="J1434" s="18">
        <v>-87160.067999999999</v>
      </c>
      <c r="K1434" s="18">
        <v>3.2759999999999998</v>
      </c>
      <c r="L1434" s="18">
        <v>1109545.2409999999</v>
      </c>
      <c r="M1434" s="18">
        <v>3.2810000000000001</v>
      </c>
      <c r="N1434" s="39" t="s">
        <v>28</v>
      </c>
      <c r="O1434" s="18">
        <v>1279.5429999999999</v>
      </c>
      <c r="P1434" s="18">
        <v>2.1930000000000001</v>
      </c>
      <c r="Q1434" s="18">
        <v>131906429.79899999</v>
      </c>
      <c r="R1434" s="18">
        <v>3.5169999999999999</v>
      </c>
      <c r="S1434" s="16">
        <f t="shared" si="135"/>
        <v>131.90642979899999</v>
      </c>
      <c r="T1434" s="16">
        <f t="shared" si="137"/>
        <v>122869.99711391133</v>
      </c>
      <c r="U1434" s="41">
        <f t="shared" si="136"/>
        <v>8405.6457651515138</v>
      </c>
      <c r="V1434" s="18">
        <f t="shared" si="138"/>
        <v>132</v>
      </c>
      <c r="W1434" s="154">
        <f t="shared" si="139"/>
        <v>930.83331146902526</v>
      </c>
    </row>
    <row r="1435" spans="1:23" ht="16" customHeight="1">
      <c r="A1435" s="37"/>
      <c r="B1435" s="38" t="str">
        <f t="shared" si="134"/>
        <v>132-Ba</v>
      </c>
      <c r="C1435" s="39">
        <v>132</v>
      </c>
      <c r="D1435" s="40"/>
      <c r="E1435" s="39">
        <v>20</v>
      </c>
      <c r="F1435" s="39">
        <v>76</v>
      </c>
      <c r="G1435" s="39">
        <v>56</v>
      </c>
      <c r="H1435" s="39" t="s">
        <v>121</v>
      </c>
      <c r="I1435" s="40"/>
      <c r="J1435" s="18">
        <v>-88439.611000000004</v>
      </c>
      <c r="K1435" s="18">
        <v>3.1240000000000001</v>
      </c>
      <c r="L1435" s="18">
        <v>1110042.4310000001</v>
      </c>
      <c r="M1435" s="18">
        <v>3.129</v>
      </c>
      <c r="N1435" s="39" t="s">
        <v>28</v>
      </c>
      <c r="O1435" s="18">
        <v>-4708</v>
      </c>
      <c r="P1435" s="18">
        <v>44.720999999999997</v>
      </c>
      <c r="Q1435" s="18">
        <v>131905056.152</v>
      </c>
      <c r="R1435" s="18">
        <v>3.3530000000000002</v>
      </c>
      <c r="S1435" s="16">
        <f t="shared" si="135"/>
        <v>131.90505615199999</v>
      </c>
      <c r="T1435" s="16">
        <f t="shared" si="137"/>
        <v>122868.71757050179</v>
      </c>
      <c r="U1435" s="41">
        <f t="shared" si="136"/>
        <v>8409.4123560606076</v>
      </c>
      <c r="V1435" s="18">
        <f t="shared" si="138"/>
        <v>132</v>
      </c>
      <c r="W1435" s="154">
        <f t="shared" si="139"/>
        <v>930.82361795834686</v>
      </c>
    </row>
    <row r="1436" spans="1:23" ht="16" customHeight="1">
      <c r="A1436" s="37"/>
      <c r="B1436" s="38" t="str">
        <f t="shared" si="134"/>
        <v>132-La</v>
      </c>
      <c r="C1436" s="39">
        <v>132</v>
      </c>
      <c r="D1436" s="40"/>
      <c r="E1436" s="39">
        <v>18</v>
      </c>
      <c r="F1436" s="39">
        <v>75</v>
      </c>
      <c r="G1436" s="39">
        <v>57</v>
      </c>
      <c r="H1436" s="39" t="s">
        <v>122</v>
      </c>
      <c r="I1436" s="39" t="s">
        <v>39</v>
      </c>
      <c r="J1436" s="18">
        <v>-83731.611000000004</v>
      </c>
      <c r="K1436" s="18">
        <v>44.83</v>
      </c>
      <c r="L1436" s="18">
        <v>1104552.078</v>
      </c>
      <c r="M1436" s="18">
        <v>44.831000000000003</v>
      </c>
      <c r="N1436" s="39" t="s">
        <v>28</v>
      </c>
      <c r="O1436" s="18">
        <v>-1285</v>
      </c>
      <c r="P1436" s="18">
        <v>201</v>
      </c>
      <c r="Q1436" s="18">
        <v>131910110.399</v>
      </c>
      <c r="R1436" s="18">
        <v>48.127000000000002</v>
      </c>
      <c r="S1436" s="16">
        <f t="shared" si="135"/>
        <v>131.91011039899999</v>
      </c>
      <c r="T1436" s="16">
        <f t="shared" si="137"/>
        <v>122873.4255693101</v>
      </c>
      <c r="U1436" s="41">
        <f t="shared" si="136"/>
        <v>8367.8187727272725</v>
      </c>
      <c r="V1436" s="18">
        <f t="shared" si="138"/>
        <v>132</v>
      </c>
      <c r="W1436" s="154">
        <f t="shared" si="139"/>
        <v>930.85928461598564</v>
      </c>
    </row>
    <row r="1437" spans="1:23" ht="16" customHeight="1">
      <c r="A1437" s="37"/>
      <c r="B1437" s="38" t="str">
        <f t="shared" si="134"/>
        <v>132-Ce</v>
      </c>
      <c r="C1437" s="39">
        <v>132</v>
      </c>
      <c r="D1437" s="40"/>
      <c r="E1437" s="39">
        <v>16</v>
      </c>
      <c r="F1437" s="39">
        <v>74</v>
      </c>
      <c r="G1437" s="39">
        <v>58</v>
      </c>
      <c r="H1437" s="39" t="s">
        <v>123</v>
      </c>
      <c r="I1437" s="39" t="s">
        <v>37</v>
      </c>
      <c r="J1437" s="18">
        <v>-82447</v>
      </c>
      <c r="K1437" s="18">
        <v>196</v>
      </c>
      <c r="L1437" s="18">
        <v>1102485</v>
      </c>
      <c r="M1437" s="18">
        <v>196</v>
      </c>
      <c r="N1437" s="39" t="s">
        <v>28</v>
      </c>
      <c r="O1437" s="18">
        <v>-7107</v>
      </c>
      <c r="P1437" s="18">
        <v>277</v>
      </c>
      <c r="Q1437" s="18">
        <v>131911490</v>
      </c>
      <c r="R1437" s="18">
        <v>210</v>
      </c>
      <c r="S1437" s="16">
        <f t="shared" si="135"/>
        <v>131.91148999999999</v>
      </c>
      <c r="T1437" s="16">
        <f t="shared" si="137"/>
        <v>122874.71065883263</v>
      </c>
      <c r="U1437" s="41">
        <f t="shared" si="136"/>
        <v>8352.1590909090901</v>
      </c>
      <c r="V1437" s="18">
        <f t="shared" si="138"/>
        <v>132</v>
      </c>
      <c r="W1437" s="154">
        <f t="shared" si="139"/>
        <v>930.86902014267139</v>
      </c>
    </row>
    <row r="1438" spans="1:23" ht="16" customHeight="1">
      <c r="A1438" s="37"/>
      <c r="B1438" s="38" t="str">
        <f t="shared" si="134"/>
        <v>132-Pr</v>
      </c>
      <c r="C1438" s="39">
        <v>132</v>
      </c>
      <c r="D1438" s="40"/>
      <c r="E1438" s="39">
        <v>14</v>
      </c>
      <c r="F1438" s="39">
        <v>73</v>
      </c>
      <c r="G1438" s="39">
        <v>59</v>
      </c>
      <c r="H1438" s="39" t="s">
        <v>124</v>
      </c>
      <c r="I1438" s="39" t="s">
        <v>37</v>
      </c>
      <c r="J1438" s="18">
        <v>-75339</v>
      </c>
      <c r="K1438" s="18">
        <v>196</v>
      </c>
      <c r="L1438" s="18">
        <v>1094595</v>
      </c>
      <c r="M1438" s="18">
        <v>196</v>
      </c>
      <c r="N1438" s="39" t="s">
        <v>28</v>
      </c>
      <c r="O1438" s="18">
        <v>-3726</v>
      </c>
      <c r="P1438" s="18">
        <v>357</v>
      </c>
      <c r="Q1438" s="18">
        <v>131919120</v>
      </c>
      <c r="R1438" s="18">
        <v>210</v>
      </c>
      <c r="S1438" s="16">
        <f t="shared" si="135"/>
        <v>131.91911999999999</v>
      </c>
      <c r="T1438" s="16">
        <f t="shared" si="137"/>
        <v>122881.81795511385</v>
      </c>
      <c r="U1438" s="41">
        <f t="shared" si="136"/>
        <v>8292.386363636364</v>
      </c>
      <c r="V1438" s="18">
        <f t="shared" si="138"/>
        <v>132</v>
      </c>
      <c r="W1438" s="154">
        <f t="shared" si="139"/>
        <v>930.92286329631702</v>
      </c>
    </row>
    <row r="1439" spans="1:23" ht="16" customHeight="1">
      <c r="A1439" s="37"/>
      <c r="B1439" s="38" t="str">
        <f t="shared" si="134"/>
        <v>132-Nd</v>
      </c>
      <c r="C1439" s="39">
        <v>132</v>
      </c>
      <c r="D1439" s="40"/>
      <c r="E1439" s="39">
        <v>12</v>
      </c>
      <c r="F1439" s="39">
        <v>72</v>
      </c>
      <c r="G1439" s="39">
        <v>60</v>
      </c>
      <c r="H1439" s="39" t="s">
        <v>125</v>
      </c>
      <c r="I1439" s="39" t="s">
        <v>37</v>
      </c>
      <c r="J1439" s="18">
        <v>-71613</v>
      </c>
      <c r="K1439" s="18">
        <v>298</v>
      </c>
      <c r="L1439" s="18">
        <v>1090087</v>
      </c>
      <c r="M1439" s="18">
        <v>298</v>
      </c>
      <c r="N1439" s="39" t="s">
        <v>28</v>
      </c>
      <c r="O1439" s="18">
        <v>-9902</v>
      </c>
      <c r="P1439" s="18">
        <v>585</v>
      </c>
      <c r="Q1439" s="18">
        <v>131923120</v>
      </c>
      <c r="R1439" s="18">
        <v>320</v>
      </c>
      <c r="S1439" s="16">
        <f t="shared" si="135"/>
        <v>131.92312000000001</v>
      </c>
      <c r="T1439" s="16">
        <f t="shared" si="137"/>
        <v>122885.54392957322</v>
      </c>
      <c r="U1439" s="41">
        <f t="shared" si="136"/>
        <v>8258.234848484848</v>
      </c>
      <c r="V1439" s="18">
        <f t="shared" si="138"/>
        <v>132</v>
      </c>
      <c r="W1439" s="154">
        <f t="shared" si="139"/>
        <v>930.95109037555471</v>
      </c>
    </row>
    <row r="1440" spans="1:23" ht="16" customHeight="1">
      <c r="A1440" s="37"/>
      <c r="B1440" s="38" t="str">
        <f t="shared" si="134"/>
        <v>132-Pm</v>
      </c>
      <c r="C1440" s="39">
        <v>132</v>
      </c>
      <c r="D1440" s="40"/>
      <c r="E1440" s="39">
        <v>10</v>
      </c>
      <c r="F1440" s="39">
        <v>71</v>
      </c>
      <c r="G1440" s="39">
        <v>61</v>
      </c>
      <c r="H1440" s="39" t="s">
        <v>126</v>
      </c>
      <c r="I1440" s="39" t="s">
        <v>37</v>
      </c>
      <c r="J1440" s="18">
        <v>-61711</v>
      </c>
      <c r="K1440" s="18">
        <v>503</v>
      </c>
      <c r="L1440" s="18">
        <v>1079403</v>
      </c>
      <c r="M1440" s="18">
        <v>503</v>
      </c>
      <c r="N1440" s="39" t="s">
        <v>28</v>
      </c>
      <c r="O1440" s="18">
        <v>-6586</v>
      </c>
      <c r="P1440" s="18">
        <v>861</v>
      </c>
      <c r="Q1440" s="18">
        <v>131933750</v>
      </c>
      <c r="R1440" s="18">
        <v>540</v>
      </c>
      <c r="S1440" s="16">
        <f t="shared" si="135"/>
        <v>131.93375</v>
      </c>
      <c r="T1440" s="16">
        <f t="shared" si="137"/>
        <v>122895.44570669896</v>
      </c>
      <c r="U1440" s="41">
        <f t="shared" si="136"/>
        <v>8177.295454545455</v>
      </c>
      <c r="V1440" s="18">
        <f t="shared" si="138"/>
        <v>132</v>
      </c>
      <c r="W1440" s="154">
        <f t="shared" si="139"/>
        <v>931.0261038386285</v>
      </c>
    </row>
    <row r="1441" spans="1:23" ht="16" customHeight="1">
      <c r="A1441" s="37"/>
      <c r="B1441" s="38" t="str">
        <f t="shared" si="134"/>
        <v>132-Sm</v>
      </c>
      <c r="C1441" s="39">
        <v>132</v>
      </c>
      <c r="D1441" s="40"/>
      <c r="E1441" s="39">
        <v>8</v>
      </c>
      <c r="F1441" s="39">
        <v>70</v>
      </c>
      <c r="G1441" s="39">
        <v>62</v>
      </c>
      <c r="H1441" s="39" t="s">
        <v>127</v>
      </c>
      <c r="I1441" s="39" t="s">
        <v>37</v>
      </c>
      <c r="J1441" s="18">
        <v>-55126</v>
      </c>
      <c r="K1441" s="18">
        <v>699</v>
      </c>
      <c r="L1441" s="18">
        <v>1072035</v>
      </c>
      <c r="M1441" s="18">
        <v>699</v>
      </c>
      <c r="N1441" s="39" t="s">
        <v>28</v>
      </c>
      <c r="O1441" s="18">
        <v>-12426</v>
      </c>
      <c r="P1441" s="18">
        <v>1142</v>
      </c>
      <c r="Q1441" s="18">
        <v>131940820</v>
      </c>
      <c r="R1441" s="18">
        <v>750</v>
      </c>
      <c r="S1441" s="16">
        <f t="shared" si="135"/>
        <v>131.94082</v>
      </c>
      <c r="T1441" s="16">
        <f t="shared" si="137"/>
        <v>122902.03136655585</v>
      </c>
      <c r="U1441" s="41">
        <f t="shared" si="136"/>
        <v>8121.477272727273</v>
      </c>
      <c r="V1441" s="18">
        <f t="shared" si="138"/>
        <v>132</v>
      </c>
      <c r="W1441" s="154">
        <f t="shared" si="139"/>
        <v>931.07599520118072</v>
      </c>
    </row>
    <row r="1442" spans="1:23" ht="16" customHeight="1">
      <c r="A1442" s="37"/>
      <c r="B1442" s="38" t="str">
        <f t="shared" si="134"/>
        <v>132-Eu</v>
      </c>
      <c r="C1442" s="39">
        <v>132</v>
      </c>
      <c r="D1442" s="40"/>
      <c r="E1442" s="39">
        <v>6</v>
      </c>
      <c r="F1442" s="39">
        <v>69</v>
      </c>
      <c r="G1442" s="39">
        <v>63</v>
      </c>
      <c r="H1442" s="39" t="s">
        <v>128</v>
      </c>
      <c r="I1442" s="39" t="s">
        <v>37</v>
      </c>
      <c r="J1442" s="18">
        <v>-42700</v>
      </c>
      <c r="K1442" s="18">
        <v>904</v>
      </c>
      <c r="L1442" s="18">
        <v>1058826</v>
      </c>
      <c r="M1442" s="18">
        <v>904</v>
      </c>
      <c r="N1442" s="39" t="s">
        <v>28</v>
      </c>
      <c r="O1442" s="18" t="s">
        <v>30</v>
      </c>
      <c r="P1442" s="42"/>
      <c r="Q1442" s="18">
        <v>131954160</v>
      </c>
      <c r="R1442" s="18">
        <v>970</v>
      </c>
      <c r="S1442" s="16">
        <f t="shared" si="135"/>
        <v>131.95416</v>
      </c>
      <c r="T1442" s="16">
        <f t="shared" si="137"/>
        <v>122914.45749137781</v>
      </c>
      <c r="U1442" s="41">
        <f t="shared" si="136"/>
        <v>8021.409090909091</v>
      </c>
      <c r="V1442" s="18">
        <f t="shared" si="138"/>
        <v>132</v>
      </c>
      <c r="W1442" s="154">
        <f t="shared" si="139"/>
        <v>931.17013251043795</v>
      </c>
    </row>
    <row r="1443" spans="1:23" ht="16" customHeight="1">
      <c r="A1443" s="37"/>
      <c r="B1443" s="38" t="str">
        <f t="shared" si="134"/>
        <v>133-In</v>
      </c>
      <c r="C1443" s="39">
        <v>133</v>
      </c>
      <c r="D1443" s="39">
        <v>0</v>
      </c>
      <c r="E1443" s="39">
        <v>35</v>
      </c>
      <c r="F1443" s="39">
        <v>84</v>
      </c>
      <c r="G1443" s="39">
        <v>49</v>
      </c>
      <c r="H1443" s="39" t="s">
        <v>113</v>
      </c>
      <c r="I1443" s="39" t="s">
        <v>37</v>
      </c>
      <c r="J1443" s="18">
        <v>-57436</v>
      </c>
      <c r="K1443" s="18">
        <v>401</v>
      </c>
      <c r="L1443" s="18">
        <v>1092587</v>
      </c>
      <c r="M1443" s="18">
        <v>401</v>
      </c>
      <c r="N1443" s="39" t="s">
        <v>28</v>
      </c>
      <c r="O1443" s="18">
        <v>13531</v>
      </c>
      <c r="P1443" s="18">
        <v>409</v>
      </c>
      <c r="Q1443" s="18">
        <v>132938340</v>
      </c>
      <c r="R1443" s="18">
        <v>430</v>
      </c>
      <c r="S1443" s="16">
        <f t="shared" si="135"/>
        <v>132.93834000000001</v>
      </c>
      <c r="T1443" s="16">
        <f t="shared" si="137"/>
        <v>123831.21487722956</v>
      </c>
      <c r="U1443" s="41">
        <f t="shared" si="136"/>
        <v>8214.939849624061</v>
      </c>
      <c r="V1443" s="18">
        <f t="shared" si="138"/>
        <v>133</v>
      </c>
      <c r="W1443" s="154">
        <f t="shared" si="139"/>
        <v>931.06176599420724</v>
      </c>
    </row>
    <row r="1444" spans="1:23" ht="16" customHeight="1">
      <c r="A1444" s="37"/>
      <c r="B1444" s="38" t="str">
        <f t="shared" si="134"/>
        <v>133-Sn</v>
      </c>
      <c r="C1444" s="39">
        <v>133</v>
      </c>
      <c r="D1444" s="40"/>
      <c r="E1444" s="39">
        <v>33</v>
      </c>
      <c r="F1444" s="39">
        <v>83</v>
      </c>
      <c r="G1444" s="39">
        <v>50</v>
      </c>
      <c r="H1444" s="39" t="s">
        <v>114</v>
      </c>
      <c r="I1444" s="39" t="s">
        <v>40</v>
      </c>
      <c r="J1444" s="18">
        <v>-70966.712</v>
      </c>
      <c r="K1444" s="18">
        <v>80.438000000000002</v>
      </c>
      <c r="L1444" s="18">
        <v>1105334.9750000001</v>
      </c>
      <c r="M1444" s="18">
        <v>80.438000000000002</v>
      </c>
      <c r="N1444" s="39" t="s">
        <v>28</v>
      </c>
      <c r="O1444" s="18">
        <v>7990</v>
      </c>
      <c r="P1444" s="18">
        <v>25</v>
      </c>
      <c r="Q1444" s="18">
        <v>132923814.08499999</v>
      </c>
      <c r="R1444" s="18">
        <v>86.353999999999999</v>
      </c>
      <c r="S1444" s="16">
        <f t="shared" si="135"/>
        <v>132.923814085</v>
      </c>
      <c r="T1444" s="16">
        <f t="shared" si="137"/>
        <v>123817.68408015737</v>
      </c>
      <c r="U1444" s="41">
        <f t="shared" si="136"/>
        <v>8310.789285714287</v>
      </c>
      <c r="V1444" s="18">
        <f t="shared" si="138"/>
        <v>133</v>
      </c>
      <c r="W1444" s="154">
        <f t="shared" si="139"/>
        <v>930.96003067787501</v>
      </c>
    </row>
    <row r="1445" spans="1:23" ht="16" customHeight="1">
      <c r="A1445" s="37"/>
      <c r="B1445" s="38" t="str">
        <f t="shared" si="134"/>
        <v>133-Sb</v>
      </c>
      <c r="C1445" s="39">
        <v>133</v>
      </c>
      <c r="D1445" s="40"/>
      <c r="E1445" s="39">
        <v>31</v>
      </c>
      <c r="F1445" s="39">
        <v>82</v>
      </c>
      <c r="G1445" s="39">
        <v>51</v>
      </c>
      <c r="H1445" s="39" t="s">
        <v>115</v>
      </c>
      <c r="I1445" s="39" t="s">
        <v>40</v>
      </c>
      <c r="J1445" s="18">
        <v>-78956.712</v>
      </c>
      <c r="K1445" s="18">
        <v>76.453999999999994</v>
      </c>
      <c r="L1445" s="18">
        <v>1112542.622</v>
      </c>
      <c r="M1445" s="18">
        <v>76.453999999999994</v>
      </c>
      <c r="N1445" s="39" t="s">
        <v>28</v>
      </c>
      <c r="O1445" s="18">
        <v>4003</v>
      </c>
      <c r="P1445" s="18">
        <v>13</v>
      </c>
      <c r="Q1445" s="18">
        <v>132915236.46600001</v>
      </c>
      <c r="R1445" s="18">
        <v>82.076999999999998</v>
      </c>
      <c r="S1445" s="16">
        <f t="shared" si="135"/>
        <v>132.91523646600001</v>
      </c>
      <c r="T1445" s="16">
        <f t="shared" si="137"/>
        <v>123809.69408282836</v>
      </c>
      <c r="U1445" s="41">
        <f t="shared" si="136"/>
        <v>8364.9821203007523</v>
      </c>
      <c r="V1445" s="18">
        <f t="shared" si="138"/>
        <v>133</v>
      </c>
      <c r="W1445" s="154">
        <f t="shared" si="139"/>
        <v>930.89995550998765</v>
      </c>
    </row>
    <row r="1446" spans="1:23" ht="16" customHeight="1">
      <c r="A1446" s="37"/>
      <c r="B1446" s="38" t="str">
        <f t="shared" si="134"/>
        <v>133-Te</v>
      </c>
      <c r="C1446" s="39">
        <v>133</v>
      </c>
      <c r="D1446" s="40"/>
      <c r="E1446" s="39">
        <v>29</v>
      </c>
      <c r="F1446" s="39">
        <v>81</v>
      </c>
      <c r="G1446" s="39">
        <v>52</v>
      </c>
      <c r="H1446" s="39" t="s">
        <v>116</v>
      </c>
      <c r="I1446" s="39" t="s">
        <v>40</v>
      </c>
      <c r="J1446" s="18">
        <v>-82959.712</v>
      </c>
      <c r="K1446" s="18">
        <v>75.340999999999994</v>
      </c>
      <c r="L1446" s="18">
        <v>1115763.2679999999</v>
      </c>
      <c r="M1446" s="18">
        <v>75.340999999999994</v>
      </c>
      <c r="N1446" s="39" t="s">
        <v>28</v>
      </c>
      <c r="O1446" s="18">
        <v>2918</v>
      </c>
      <c r="P1446" s="18">
        <v>70.710999999999999</v>
      </c>
      <c r="Q1446" s="18">
        <v>132910939.068</v>
      </c>
      <c r="R1446" s="18">
        <v>80.882000000000005</v>
      </c>
      <c r="S1446" s="16">
        <f t="shared" si="135"/>
        <v>132.910939068</v>
      </c>
      <c r="T1446" s="16">
        <f t="shared" si="137"/>
        <v>123805.69108403094</v>
      </c>
      <c r="U1446" s="41">
        <f t="shared" si="136"/>
        <v>8389.1975037593984</v>
      </c>
      <c r="V1446" s="18">
        <f t="shared" si="138"/>
        <v>133</v>
      </c>
      <c r="W1446" s="154">
        <f t="shared" si="139"/>
        <v>930.86985777466873</v>
      </c>
    </row>
    <row r="1447" spans="1:23" ht="16" customHeight="1">
      <c r="A1447" s="37"/>
      <c r="B1447" s="38" t="str">
        <f t="shared" si="134"/>
        <v>133-I</v>
      </c>
      <c r="C1447" s="39">
        <v>133</v>
      </c>
      <c r="D1447" s="40"/>
      <c r="E1447" s="39">
        <v>27</v>
      </c>
      <c r="F1447" s="39">
        <v>80</v>
      </c>
      <c r="G1447" s="39">
        <v>53</v>
      </c>
      <c r="H1447" s="39" t="s">
        <v>117</v>
      </c>
      <c r="I1447" s="39" t="s">
        <v>40</v>
      </c>
      <c r="J1447" s="18">
        <v>-85877.712</v>
      </c>
      <c r="K1447" s="18">
        <v>26.004999999999999</v>
      </c>
      <c r="L1447" s="18">
        <v>1117898.915</v>
      </c>
      <c r="M1447" s="18">
        <v>26.004999999999999</v>
      </c>
      <c r="N1447" s="39" t="s">
        <v>28</v>
      </c>
      <c r="O1447" s="18">
        <v>1770.588</v>
      </c>
      <c r="P1447" s="18">
        <v>25.725000000000001</v>
      </c>
      <c r="Q1447" s="18">
        <v>132907806.465</v>
      </c>
      <c r="R1447" s="18">
        <v>27.917000000000002</v>
      </c>
      <c r="S1447" s="16">
        <f t="shared" si="135"/>
        <v>132.90780646499999</v>
      </c>
      <c r="T1447" s="16">
        <f t="shared" si="137"/>
        <v>123802.77308433859</v>
      </c>
      <c r="U1447" s="41">
        <f t="shared" si="136"/>
        <v>8405.255000000001</v>
      </c>
      <c r="V1447" s="18">
        <f t="shared" si="138"/>
        <v>133</v>
      </c>
      <c r="W1447" s="154">
        <f t="shared" si="139"/>
        <v>930.8479179273578</v>
      </c>
    </row>
    <row r="1448" spans="1:23" ht="16" customHeight="1">
      <c r="A1448" s="37"/>
      <c r="B1448" s="38" t="str">
        <f t="shared" si="134"/>
        <v>133-Xe</v>
      </c>
      <c r="C1448" s="39">
        <v>133</v>
      </c>
      <c r="D1448" s="40"/>
      <c r="E1448" s="39">
        <v>25</v>
      </c>
      <c r="F1448" s="39">
        <v>79</v>
      </c>
      <c r="G1448" s="39">
        <v>54</v>
      </c>
      <c r="H1448" s="39" t="s">
        <v>118</v>
      </c>
      <c r="I1448" s="39" t="s">
        <v>40</v>
      </c>
      <c r="J1448" s="18">
        <v>-87648.3</v>
      </c>
      <c r="K1448" s="18">
        <v>3.8050000000000002</v>
      </c>
      <c r="L1448" s="18">
        <v>1118887.1499999999</v>
      </c>
      <c r="M1448" s="18">
        <v>3.8090000000000002</v>
      </c>
      <c r="N1448" s="39" t="s">
        <v>28</v>
      </c>
      <c r="O1448" s="18">
        <v>427.36</v>
      </c>
      <c r="P1448" s="18">
        <v>2.4</v>
      </c>
      <c r="Q1448" s="18">
        <v>132905905.66</v>
      </c>
      <c r="R1448" s="18">
        <v>4.0839999999999996</v>
      </c>
      <c r="S1448" s="16">
        <f t="shared" si="135"/>
        <v>132.90590566</v>
      </c>
      <c r="T1448" s="16">
        <f t="shared" si="137"/>
        <v>123801.00249661805</v>
      </c>
      <c r="U1448" s="41">
        <f t="shared" si="136"/>
        <v>8412.6853383458638</v>
      </c>
      <c r="V1448" s="18">
        <f t="shared" si="138"/>
        <v>133</v>
      </c>
      <c r="W1448" s="154">
        <f t="shared" si="139"/>
        <v>930.83460523772965</v>
      </c>
    </row>
    <row r="1449" spans="1:23" ht="16" customHeight="1">
      <c r="A1449" s="37"/>
      <c r="B1449" s="38" t="str">
        <f t="shared" si="134"/>
        <v>133-Cs</v>
      </c>
      <c r="C1449" s="39">
        <v>133</v>
      </c>
      <c r="D1449" s="40"/>
      <c r="E1449" s="39">
        <v>23</v>
      </c>
      <c r="F1449" s="39">
        <v>78</v>
      </c>
      <c r="G1449" s="39">
        <v>55</v>
      </c>
      <c r="H1449" s="39" t="s">
        <v>119</v>
      </c>
      <c r="I1449" s="40"/>
      <c r="J1449" s="18">
        <v>-88075.66</v>
      </c>
      <c r="K1449" s="18">
        <v>2.952</v>
      </c>
      <c r="L1449" s="18">
        <v>1118532.156</v>
      </c>
      <c r="M1449" s="18">
        <v>2.9580000000000002</v>
      </c>
      <c r="N1449" s="39" t="s">
        <v>28</v>
      </c>
      <c r="O1449" s="18">
        <v>-517.44299999999998</v>
      </c>
      <c r="P1449" s="18">
        <v>0.997</v>
      </c>
      <c r="Q1449" s="18">
        <v>132905446.87</v>
      </c>
      <c r="R1449" s="18">
        <v>3.169</v>
      </c>
      <c r="S1449" s="16">
        <f t="shared" si="135"/>
        <v>132.90544686999999</v>
      </c>
      <c r="T1449" s="16">
        <f t="shared" si="137"/>
        <v>123800.57513666249</v>
      </c>
      <c r="U1449" s="41">
        <f t="shared" si="136"/>
        <v>8410.0162105263153</v>
      </c>
      <c r="V1449" s="18">
        <f t="shared" si="138"/>
        <v>133</v>
      </c>
      <c r="W1449" s="154">
        <f t="shared" si="139"/>
        <v>930.83139200498113</v>
      </c>
    </row>
    <row r="1450" spans="1:23" ht="16" customHeight="1">
      <c r="A1450" s="37"/>
      <c r="B1450" s="38" t="str">
        <f t="shared" si="134"/>
        <v>133-Ba</v>
      </c>
      <c r="C1450" s="39">
        <v>133</v>
      </c>
      <c r="D1450" s="40"/>
      <c r="E1450" s="39">
        <v>21</v>
      </c>
      <c r="F1450" s="39">
        <v>77</v>
      </c>
      <c r="G1450" s="39">
        <v>56</v>
      </c>
      <c r="H1450" s="39" t="s">
        <v>121</v>
      </c>
      <c r="I1450" s="40"/>
      <c r="J1450" s="18">
        <v>-87558.217000000004</v>
      </c>
      <c r="K1450" s="18">
        <v>3.105</v>
      </c>
      <c r="L1450" s="18">
        <v>1117232.3600000001</v>
      </c>
      <c r="M1450" s="18">
        <v>3.11</v>
      </c>
      <c r="N1450" s="39" t="s">
        <v>28</v>
      </c>
      <c r="O1450" s="18">
        <v>-2230</v>
      </c>
      <c r="P1450" s="18">
        <v>200</v>
      </c>
      <c r="Q1450" s="18">
        <v>132906002.368</v>
      </c>
      <c r="R1450" s="18">
        <v>3.3330000000000002</v>
      </c>
      <c r="S1450" s="16">
        <f t="shared" si="135"/>
        <v>132.906002368</v>
      </c>
      <c r="T1450" s="16">
        <f t="shared" si="137"/>
        <v>123801.09257950255</v>
      </c>
      <c r="U1450" s="41">
        <f t="shared" si="136"/>
        <v>8400.2433082706775</v>
      </c>
      <c r="V1450" s="18">
        <f t="shared" si="138"/>
        <v>133</v>
      </c>
      <c r="W1450" s="154">
        <f t="shared" si="139"/>
        <v>930.83528255265082</v>
      </c>
    </row>
    <row r="1451" spans="1:23" ht="16" customHeight="1">
      <c r="A1451" s="37"/>
      <c r="B1451" s="38" t="str">
        <f t="shared" si="134"/>
        <v>133-La</v>
      </c>
      <c r="C1451" s="39">
        <v>133</v>
      </c>
      <c r="D1451" s="40"/>
      <c r="E1451" s="39">
        <v>19</v>
      </c>
      <c r="F1451" s="39">
        <v>76</v>
      </c>
      <c r="G1451" s="39">
        <v>57</v>
      </c>
      <c r="H1451" s="39" t="s">
        <v>122</v>
      </c>
      <c r="I1451" s="39" t="s">
        <v>39</v>
      </c>
      <c r="J1451" s="18">
        <v>-85328.217000000004</v>
      </c>
      <c r="K1451" s="18">
        <v>200.024</v>
      </c>
      <c r="L1451" s="18">
        <v>1114220.0060000001</v>
      </c>
      <c r="M1451" s="18">
        <v>200.024</v>
      </c>
      <c r="N1451" s="39" t="s">
        <v>28</v>
      </c>
      <c r="O1451" s="18">
        <v>-2938</v>
      </c>
      <c r="P1451" s="18">
        <v>280</v>
      </c>
      <c r="Q1451" s="18">
        <v>132908396.37199999</v>
      </c>
      <c r="R1451" s="18">
        <v>214.73500000000001</v>
      </c>
      <c r="S1451" s="16">
        <f t="shared" si="135"/>
        <v>132.908396372</v>
      </c>
      <c r="T1451" s="16">
        <f t="shared" si="137"/>
        <v>123803.32257894246</v>
      </c>
      <c r="U1451" s="41">
        <f t="shared" si="136"/>
        <v>8377.5940300751881</v>
      </c>
      <c r="V1451" s="18">
        <f t="shared" si="138"/>
        <v>133</v>
      </c>
      <c r="W1451" s="154">
        <f t="shared" si="139"/>
        <v>930.85204946573276</v>
      </c>
    </row>
    <row r="1452" spans="1:23" ht="16" customHeight="1">
      <c r="A1452" s="37"/>
      <c r="B1452" s="38" t="str">
        <f t="shared" si="134"/>
        <v>133-Ce</v>
      </c>
      <c r="C1452" s="39">
        <v>133</v>
      </c>
      <c r="D1452" s="40"/>
      <c r="E1452" s="39">
        <v>17</v>
      </c>
      <c r="F1452" s="39">
        <v>75</v>
      </c>
      <c r="G1452" s="39">
        <v>58</v>
      </c>
      <c r="H1452" s="39" t="s">
        <v>123</v>
      </c>
      <c r="I1452" s="39" t="s">
        <v>37</v>
      </c>
      <c r="J1452" s="18">
        <v>-82391</v>
      </c>
      <c r="K1452" s="18">
        <v>196</v>
      </c>
      <c r="L1452" s="18">
        <v>1110500</v>
      </c>
      <c r="M1452" s="18">
        <v>196</v>
      </c>
      <c r="N1452" s="39" t="s">
        <v>28</v>
      </c>
      <c r="O1452" s="18">
        <v>-4331</v>
      </c>
      <c r="P1452" s="18">
        <v>277</v>
      </c>
      <c r="Q1452" s="18">
        <v>132911550</v>
      </c>
      <c r="R1452" s="18">
        <v>210</v>
      </c>
      <c r="S1452" s="16">
        <f t="shared" si="135"/>
        <v>132.91155000000001</v>
      </c>
      <c r="T1452" s="16">
        <f t="shared" si="137"/>
        <v>123806.26016328804</v>
      </c>
      <c r="U1452" s="41">
        <f t="shared" si="136"/>
        <v>8349.624060150376</v>
      </c>
      <c r="V1452" s="18">
        <f t="shared" si="138"/>
        <v>133</v>
      </c>
      <c r="W1452" s="154">
        <f t="shared" si="139"/>
        <v>930.87413656607544</v>
      </c>
    </row>
    <row r="1453" spans="1:23" ht="16" customHeight="1">
      <c r="A1453" s="37"/>
      <c r="B1453" s="38" t="str">
        <f t="shared" si="134"/>
        <v>133-Pr</v>
      </c>
      <c r="C1453" s="39">
        <v>133</v>
      </c>
      <c r="D1453" s="40"/>
      <c r="E1453" s="39">
        <v>15</v>
      </c>
      <c r="F1453" s="39">
        <v>74</v>
      </c>
      <c r="G1453" s="39">
        <v>59</v>
      </c>
      <c r="H1453" s="39" t="s">
        <v>124</v>
      </c>
      <c r="I1453" s="39" t="s">
        <v>37</v>
      </c>
      <c r="J1453" s="18">
        <v>-78059</v>
      </c>
      <c r="K1453" s="18">
        <v>196</v>
      </c>
      <c r="L1453" s="18">
        <v>1105386</v>
      </c>
      <c r="M1453" s="18">
        <v>196</v>
      </c>
      <c r="N1453" s="39" t="s">
        <v>28</v>
      </c>
      <c r="O1453" s="18">
        <v>-5598</v>
      </c>
      <c r="P1453" s="18">
        <v>357</v>
      </c>
      <c r="Q1453" s="18">
        <v>132916200</v>
      </c>
      <c r="R1453" s="18">
        <v>210</v>
      </c>
      <c r="S1453" s="16">
        <f t="shared" si="135"/>
        <v>132.9162</v>
      </c>
      <c r="T1453" s="16">
        <f t="shared" si="137"/>
        <v>123810.59160859704</v>
      </c>
      <c r="U1453" s="41">
        <f t="shared" si="136"/>
        <v>8311.1729323308264</v>
      </c>
      <c r="V1453" s="18">
        <f t="shared" si="138"/>
        <v>133</v>
      </c>
      <c r="W1453" s="154">
        <f t="shared" si="139"/>
        <v>930.90670382403789</v>
      </c>
    </row>
    <row r="1454" spans="1:23" ht="16" customHeight="1">
      <c r="A1454" s="37"/>
      <c r="B1454" s="38" t="str">
        <f t="shared" si="134"/>
        <v>133-Nd</v>
      </c>
      <c r="C1454" s="39">
        <v>133</v>
      </c>
      <c r="D1454" s="40"/>
      <c r="E1454" s="39">
        <v>13</v>
      </c>
      <c r="F1454" s="39">
        <v>73</v>
      </c>
      <c r="G1454" s="39">
        <v>60</v>
      </c>
      <c r="H1454" s="39" t="s">
        <v>125</v>
      </c>
      <c r="I1454" s="39" t="s">
        <v>37</v>
      </c>
      <c r="J1454" s="18">
        <v>-72461</v>
      </c>
      <c r="K1454" s="18">
        <v>298</v>
      </c>
      <c r="L1454" s="18">
        <v>1099006</v>
      </c>
      <c r="M1454" s="18">
        <v>298</v>
      </c>
      <c r="N1454" s="39" t="s">
        <v>28</v>
      </c>
      <c r="O1454" s="18">
        <v>-6996</v>
      </c>
      <c r="P1454" s="18">
        <v>585</v>
      </c>
      <c r="Q1454" s="18">
        <v>132922210</v>
      </c>
      <c r="R1454" s="18">
        <v>320</v>
      </c>
      <c r="S1454" s="16">
        <f t="shared" si="135"/>
        <v>132.92221000000001</v>
      </c>
      <c r="T1454" s="16">
        <f t="shared" si="137"/>
        <v>123816.18988522222</v>
      </c>
      <c r="U1454" s="41">
        <f t="shared" si="136"/>
        <v>8263.2030075187977</v>
      </c>
      <c r="V1454" s="18">
        <f t="shared" si="138"/>
        <v>133</v>
      </c>
      <c r="W1454" s="154">
        <f t="shared" si="139"/>
        <v>930.94879612949035</v>
      </c>
    </row>
    <row r="1455" spans="1:23" ht="16" customHeight="1">
      <c r="A1455" s="37"/>
      <c r="B1455" s="38" t="str">
        <f t="shared" si="134"/>
        <v>133-Pm</v>
      </c>
      <c r="C1455" s="39">
        <v>133</v>
      </c>
      <c r="D1455" s="40"/>
      <c r="E1455" s="39">
        <v>11</v>
      </c>
      <c r="F1455" s="39">
        <v>72</v>
      </c>
      <c r="G1455" s="39">
        <v>61</v>
      </c>
      <c r="H1455" s="39" t="s">
        <v>126</v>
      </c>
      <c r="I1455" s="39" t="s">
        <v>37</v>
      </c>
      <c r="J1455" s="18">
        <v>-65465</v>
      </c>
      <c r="K1455" s="18">
        <v>503</v>
      </c>
      <c r="L1455" s="18">
        <v>1091228</v>
      </c>
      <c r="M1455" s="18">
        <v>503</v>
      </c>
      <c r="N1455" s="39" t="s">
        <v>28</v>
      </c>
      <c r="O1455" s="18">
        <v>-8393</v>
      </c>
      <c r="P1455" s="18">
        <v>780</v>
      </c>
      <c r="Q1455" s="18">
        <v>132929720</v>
      </c>
      <c r="R1455" s="18">
        <v>540</v>
      </c>
      <c r="S1455" s="16">
        <f t="shared" si="135"/>
        <v>132.92972</v>
      </c>
      <c r="T1455" s="16">
        <f t="shared" si="137"/>
        <v>123823.18540226965</v>
      </c>
      <c r="U1455" s="41">
        <f t="shared" si="136"/>
        <v>8204.7218045112786</v>
      </c>
      <c r="V1455" s="18">
        <f t="shared" si="138"/>
        <v>133</v>
      </c>
      <c r="W1455" s="154">
        <f t="shared" si="139"/>
        <v>931.0013940020275</v>
      </c>
    </row>
    <row r="1456" spans="1:23" ht="16" customHeight="1">
      <c r="A1456" s="37"/>
      <c r="B1456" s="38" t="str">
        <f t="shared" si="134"/>
        <v>133-Sm</v>
      </c>
      <c r="C1456" s="39">
        <v>133</v>
      </c>
      <c r="D1456" s="40"/>
      <c r="E1456" s="39">
        <v>9</v>
      </c>
      <c r="F1456" s="39">
        <v>71</v>
      </c>
      <c r="G1456" s="39">
        <v>62</v>
      </c>
      <c r="H1456" s="39" t="s">
        <v>127</v>
      </c>
      <c r="I1456" s="39" t="s">
        <v>37</v>
      </c>
      <c r="J1456" s="18">
        <v>-57073</v>
      </c>
      <c r="K1456" s="18">
        <v>596</v>
      </c>
      <c r="L1456" s="18">
        <v>1082053</v>
      </c>
      <c r="M1456" s="18">
        <v>596</v>
      </c>
      <c r="N1456" s="39" t="s">
        <v>28</v>
      </c>
      <c r="O1456" s="18">
        <v>-9473</v>
      </c>
      <c r="P1456" s="18">
        <v>1082</v>
      </c>
      <c r="Q1456" s="18">
        <v>132938730</v>
      </c>
      <c r="R1456" s="18">
        <v>640</v>
      </c>
      <c r="S1456" s="16">
        <f t="shared" si="135"/>
        <v>132.93872999999999</v>
      </c>
      <c r="T1456" s="16">
        <f t="shared" si="137"/>
        <v>123831.57815973934</v>
      </c>
      <c r="U1456" s="41">
        <f t="shared" si="136"/>
        <v>8135.7368421052633</v>
      </c>
      <c r="V1456" s="18">
        <f t="shared" si="138"/>
        <v>133</v>
      </c>
      <c r="W1456" s="154">
        <f t="shared" si="139"/>
        <v>931.06449744164911</v>
      </c>
    </row>
    <row r="1457" spans="1:23" ht="16" customHeight="1">
      <c r="A1457" s="37"/>
      <c r="B1457" s="38" t="str">
        <f t="shared" si="134"/>
        <v>133-Eu</v>
      </c>
      <c r="C1457" s="39">
        <v>133</v>
      </c>
      <c r="D1457" s="40"/>
      <c r="E1457" s="39">
        <v>7</v>
      </c>
      <c r="F1457" s="39">
        <v>70</v>
      </c>
      <c r="G1457" s="39">
        <v>63</v>
      </c>
      <c r="H1457" s="39" t="s">
        <v>128</v>
      </c>
      <c r="I1457" s="39" t="s">
        <v>37</v>
      </c>
      <c r="J1457" s="18">
        <v>-47599</v>
      </c>
      <c r="K1457" s="18">
        <v>904</v>
      </c>
      <c r="L1457" s="18">
        <v>1071797</v>
      </c>
      <c r="M1457" s="18">
        <v>904</v>
      </c>
      <c r="N1457" s="39" t="s">
        <v>28</v>
      </c>
      <c r="O1457" s="18" t="s">
        <v>30</v>
      </c>
      <c r="P1457" s="42"/>
      <c r="Q1457" s="18">
        <v>132948900</v>
      </c>
      <c r="R1457" s="18">
        <v>970</v>
      </c>
      <c r="S1457" s="16">
        <f t="shared" si="135"/>
        <v>132.94890000000001</v>
      </c>
      <c r="T1457" s="16">
        <f t="shared" si="137"/>
        <v>123841.05144980225</v>
      </c>
      <c r="U1457" s="41">
        <f t="shared" si="136"/>
        <v>8058.624060150376</v>
      </c>
      <c r="V1457" s="18">
        <f t="shared" si="138"/>
        <v>133</v>
      </c>
      <c r="W1457" s="154">
        <f t="shared" si="139"/>
        <v>931.13572518648311</v>
      </c>
    </row>
    <row r="1458" spans="1:23" ht="16" customHeight="1">
      <c r="A1458" s="37"/>
      <c r="B1458" s="38" t="str">
        <f t="shared" si="134"/>
        <v>134-In</v>
      </c>
      <c r="C1458" s="39">
        <v>134</v>
      </c>
      <c r="D1458" s="39">
        <v>0</v>
      </c>
      <c r="E1458" s="39">
        <v>36</v>
      </c>
      <c r="F1458" s="39">
        <v>85</v>
      </c>
      <c r="G1458" s="39">
        <v>49</v>
      </c>
      <c r="H1458" s="39" t="s">
        <v>113</v>
      </c>
      <c r="I1458" s="39" t="s">
        <v>37</v>
      </c>
      <c r="J1458" s="18">
        <v>-51549</v>
      </c>
      <c r="K1458" s="18">
        <v>503</v>
      </c>
      <c r="L1458" s="18">
        <v>1094771</v>
      </c>
      <c r="M1458" s="18">
        <v>503</v>
      </c>
      <c r="N1458" s="39" t="s">
        <v>28</v>
      </c>
      <c r="O1458" s="18">
        <v>15087</v>
      </c>
      <c r="P1458" s="18">
        <v>514</v>
      </c>
      <c r="Q1458" s="18">
        <v>133944660</v>
      </c>
      <c r="R1458" s="18">
        <v>540</v>
      </c>
      <c r="S1458" s="16">
        <f t="shared" si="135"/>
        <v>133.94466</v>
      </c>
      <c r="T1458" s="16">
        <f t="shared" si="137"/>
        <v>124768.59553171383</v>
      </c>
      <c r="U1458" s="41">
        <f t="shared" si="136"/>
        <v>8169.9328358208959</v>
      </c>
      <c r="V1458" s="18">
        <f t="shared" si="138"/>
        <v>134</v>
      </c>
      <c r="W1458" s="154">
        <f t="shared" si="139"/>
        <v>931.10892187846139</v>
      </c>
    </row>
    <row r="1459" spans="1:23" ht="16" customHeight="1">
      <c r="A1459" s="37"/>
      <c r="B1459" s="38" t="str">
        <f t="shared" si="134"/>
        <v>134-Sn</v>
      </c>
      <c r="C1459" s="39">
        <v>134</v>
      </c>
      <c r="D1459" s="40"/>
      <c r="E1459" s="39">
        <v>34</v>
      </c>
      <c r="F1459" s="39">
        <v>84</v>
      </c>
      <c r="G1459" s="39">
        <v>50</v>
      </c>
      <c r="H1459" s="39" t="s">
        <v>114</v>
      </c>
      <c r="I1459" s="39" t="s">
        <v>40</v>
      </c>
      <c r="J1459" s="18">
        <v>-66635.740000000005</v>
      </c>
      <c r="K1459" s="18">
        <v>104.886</v>
      </c>
      <c r="L1459" s="18">
        <v>1109075.3259999999</v>
      </c>
      <c r="M1459" s="18">
        <v>104.886</v>
      </c>
      <c r="N1459" s="39" t="s">
        <v>28</v>
      </c>
      <c r="O1459" s="18">
        <v>7370</v>
      </c>
      <c r="P1459" s="18">
        <v>90</v>
      </c>
      <c r="Q1459" s="18">
        <v>133928463.57600001</v>
      </c>
      <c r="R1459" s="18">
        <v>112.6</v>
      </c>
      <c r="S1459" s="16">
        <f t="shared" si="135"/>
        <v>133.92846357600001</v>
      </c>
      <c r="T1459" s="16">
        <f t="shared" si="137"/>
        <v>124753.50866617463</v>
      </c>
      <c r="U1459" s="41">
        <f t="shared" si="136"/>
        <v>8276.6815373134323</v>
      </c>
      <c r="V1459" s="18">
        <f t="shared" si="138"/>
        <v>134</v>
      </c>
      <c r="W1459" s="154">
        <f t="shared" si="139"/>
        <v>930.99633332966141</v>
      </c>
    </row>
    <row r="1460" spans="1:23" ht="16" customHeight="1">
      <c r="A1460" s="37"/>
      <c r="B1460" s="38" t="str">
        <f t="shared" si="134"/>
        <v>134-Sb</v>
      </c>
      <c r="C1460" s="39">
        <v>134</v>
      </c>
      <c r="D1460" s="40"/>
      <c r="E1460" s="39">
        <v>32</v>
      </c>
      <c r="F1460" s="39">
        <v>83</v>
      </c>
      <c r="G1460" s="39">
        <v>51</v>
      </c>
      <c r="H1460" s="39" t="s">
        <v>115</v>
      </c>
      <c r="I1460" s="39" t="s">
        <v>40</v>
      </c>
      <c r="J1460" s="18">
        <v>-74005.740000000005</v>
      </c>
      <c r="K1460" s="18">
        <v>53.860999999999997</v>
      </c>
      <c r="L1460" s="18">
        <v>1115662.973</v>
      </c>
      <c r="M1460" s="18">
        <v>53.862000000000002</v>
      </c>
      <c r="N1460" s="39" t="s">
        <v>28</v>
      </c>
      <c r="O1460" s="18">
        <v>8393.6990000000005</v>
      </c>
      <c r="P1460" s="18">
        <v>42.134999999999998</v>
      </c>
      <c r="Q1460" s="18">
        <v>133920551.55400001</v>
      </c>
      <c r="R1460" s="18">
        <v>57.823</v>
      </c>
      <c r="S1460" s="16">
        <f t="shared" si="135"/>
        <v>133.92055155400001</v>
      </c>
      <c r="T1460" s="16">
        <f t="shared" si="137"/>
        <v>124746.13866820117</v>
      </c>
      <c r="U1460" s="41">
        <f t="shared" si="136"/>
        <v>8325.8430820895519</v>
      </c>
      <c r="V1460" s="18">
        <f t="shared" si="138"/>
        <v>134</v>
      </c>
      <c r="W1460" s="154">
        <f t="shared" si="139"/>
        <v>930.94133334478477</v>
      </c>
    </row>
    <row r="1461" spans="1:23" ht="16" customHeight="1">
      <c r="A1461" s="37"/>
      <c r="B1461" s="38" t="str">
        <f t="shared" si="134"/>
        <v>134-Te</v>
      </c>
      <c r="C1461" s="39">
        <v>134</v>
      </c>
      <c r="D1461" s="40"/>
      <c r="E1461" s="39">
        <v>30</v>
      </c>
      <c r="F1461" s="39">
        <v>82</v>
      </c>
      <c r="G1461" s="39">
        <v>52</v>
      </c>
      <c r="H1461" s="39" t="s">
        <v>116</v>
      </c>
      <c r="I1461" s="39" t="s">
        <v>40</v>
      </c>
      <c r="J1461" s="18">
        <v>-82399.437999999995</v>
      </c>
      <c r="K1461" s="18">
        <v>33.552</v>
      </c>
      <c r="L1461" s="18">
        <v>1123274.318</v>
      </c>
      <c r="M1461" s="18">
        <v>33.552</v>
      </c>
      <c r="N1461" s="39" t="s">
        <v>28</v>
      </c>
      <c r="O1461" s="18">
        <v>1550</v>
      </c>
      <c r="P1461" s="18">
        <v>30</v>
      </c>
      <c r="Q1461" s="18">
        <v>133911540.546</v>
      </c>
      <c r="R1461" s="18">
        <v>36.018999999999998</v>
      </c>
      <c r="S1461" s="16">
        <f t="shared" si="135"/>
        <v>133.911540546</v>
      </c>
      <c r="T1461" s="16">
        <f t="shared" si="137"/>
        <v>124737.7449717859</v>
      </c>
      <c r="U1461" s="41">
        <f t="shared" si="136"/>
        <v>8382.6441641791043</v>
      </c>
      <c r="V1461" s="18">
        <f t="shared" si="138"/>
        <v>134</v>
      </c>
      <c r="W1461" s="154">
        <f t="shared" si="139"/>
        <v>930.87869381929772</v>
      </c>
    </row>
    <row r="1462" spans="1:23" ht="16" customHeight="1">
      <c r="A1462" s="37"/>
      <c r="B1462" s="38" t="str">
        <f t="shared" si="134"/>
        <v>134-I</v>
      </c>
      <c r="C1462" s="39">
        <v>134</v>
      </c>
      <c r="D1462" s="40"/>
      <c r="E1462" s="39">
        <v>28</v>
      </c>
      <c r="F1462" s="39">
        <v>81</v>
      </c>
      <c r="G1462" s="39">
        <v>53</v>
      </c>
      <c r="H1462" s="39" t="s">
        <v>117</v>
      </c>
      <c r="I1462" s="39" t="s">
        <v>40</v>
      </c>
      <c r="J1462" s="18">
        <v>-83949.437999999995</v>
      </c>
      <c r="K1462" s="18">
        <v>15.023999999999999</v>
      </c>
      <c r="L1462" s="18">
        <v>1124041.9639999999</v>
      </c>
      <c r="M1462" s="18">
        <v>15.025</v>
      </c>
      <c r="N1462" s="39" t="s">
        <v>28</v>
      </c>
      <c r="O1462" s="18">
        <v>4175</v>
      </c>
      <c r="P1462" s="18">
        <v>15</v>
      </c>
      <c r="Q1462" s="18">
        <v>133909876.552</v>
      </c>
      <c r="R1462" s="18">
        <v>16.129000000000001</v>
      </c>
      <c r="S1462" s="16">
        <f t="shared" si="135"/>
        <v>133.90987655200001</v>
      </c>
      <c r="T1462" s="16">
        <f t="shared" si="137"/>
        <v>124736.19497199978</v>
      </c>
      <c r="U1462" s="41">
        <f t="shared" si="136"/>
        <v>8388.3728656716412</v>
      </c>
      <c r="V1462" s="18">
        <f t="shared" si="138"/>
        <v>134</v>
      </c>
      <c r="W1462" s="154">
        <f t="shared" si="139"/>
        <v>930.86712665671473</v>
      </c>
    </row>
    <row r="1463" spans="1:23" ht="16" customHeight="1">
      <c r="A1463" s="37"/>
      <c r="B1463" s="38" t="str">
        <f t="shared" si="134"/>
        <v>134-Xe</v>
      </c>
      <c r="C1463" s="39">
        <v>134</v>
      </c>
      <c r="D1463" s="40"/>
      <c r="E1463" s="39">
        <v>26</v>
      </c>
      <c r="F1463" s="39">
        <v>80</v>
      </c>
      <c r="G1463" s="39">
        <v>54</v>
      </c>
      <c r="H1463" s="39" t="s">
        <v>118</v>
      </c>
      <c r="I1463" s="40"/>
      <c r="J1463" s="18">
        <v>-88124.437999999995</v>
      </c>
      <c r="K1463" s="18">
        <v>0.84499999999999997</v>
      </c>
      <c r="L1463" s="18">
        <v>1127434.611</v>
      </c>
      <c r="M1463" s="18">
        <v>0.86499999999999999</v>
      </c>
      <c r="N1463" s="39" t="s">
        <v>28</v>
      </c>
      <c r="O1463" s="18">
        <v>-1228.5609999999999</v>
      </c>
      <c r="P1463" s="18">
        <v>3.07</v>
      </c>
      <c r="Q1463" s="18">
        <v>133905394.50399999</v>
      </c>
      <c r="R1463" s="18">
        <v>0.90700000000000003</v>
      </c>
      <c r="S1463" s="16">
        <f t="shared" si="135"/>
        <v>133.90539450399999</v>
      </c>
      <c r="T1463" s="16">
        <f t="shared" si="137"/>
        <v>124732.01997290636</v>
      </c>
      <c r="U1463" s="41">
        <f t="shared" si="136"/>
        <v>8413.6911268656713</v>
      </c>
      <c r="V1463" s="18">
        <f t="shared" si="138"/>
        <v>134</v>
      </c>
      <c r="W1463" s="154">
        <f t="shared" si="139"/>
        <v>930.83596994706238</v>
      </c>
    </row>
    <row r="1464" spans="1:23" ht="16" customHeight="1">
      <c r="A1464" s="37"/>
      <c r="B1464" s="38" t="str">
        <f t="shared" si="134"/>
        <v>134-Cs</v>
      </c>
      <c r="C1464" s="39">
        <v>134</v>
      </c>
      <c r="D1464" s="40"/>
      <c r="E1464" s="39">
        <v>24</v>
      </c>
      <c r="F1464" s="39">
        <v>79</v>
      </c>
      <c r="G1464" s="39">
        <v>55</v>
      </c>
      <c r="H1464" s="39" t="s">
        <v>119</v>
      </c>
      <c r="I1464" s="40"/>
      <c r="J1464" s="18">
        <v>-86895.876999999993</v>
      </c>
      <c r="K1464" s="18">
        <v>2.952</v>
      </c>
      <c r="L1464" s="18">
        <v>1125423.696</v>
      </c>
      <c r="M1464" s="18">
        <v>2.9580000000000002</v>
      </c>
      <c r="N1464" s="39" t="s">
        <v>28</v>
      </c>
      <c r="O1464" s="18">
        <v>2058.6689999999999</v>
      </c>
      <c r="P1464" s="18">
        <v>0.39900000000000002</v>
      </c>
      <c r="Q1464" s="18">
        <v>133906713.419</v>
      </c>
      <c r="R1464" s="18">
        <v>3.169</v>
      </c>
      <c r="S1464" s="16">
        <f t="shared" si="135"/>
        <v>133.906713419</v>
      </c>
      <c r="T1464" s="16">
        <f t="shared" si="137"/>
        <v>124733.24853380737</v>
      </c>
      <c r="U1464" s="41">
        <f t="shared" si="136"/>
        <v>8398.6842985074618</v>
      </c>
      <c r="V1464" s="18">
        <f t="shared" si="138"/>
        <v>134</v>
      </c>
      <c r="W1464" s="154">
        <f t="shared" si="139"/>
        <v>930.84513831199536</v>
      </c>
    </row>
    <row r="1465" spans="1:23" ht="16" customHeight="1">
      <c r="A1465" s="37"/>
      <c r="B1465" s="38" t="str">
        <f t="shared" si="134"/>
        <v>134-Ba</v>
      </c>
      <c r="C1465" s="39">
        <v>134</v>
      </c>
      <c r="D1465" s="40"/>
      <c r="E1465" s="39">
        <v>22</v>
      </c>
      <c r="F1465" s="39">
        <v>78</v>
      </c>
      <c r="G1465" s="39">
        <v>56</v>
      </c>
      <c r="H1465" s="39" t="s">
        <v>121</v>
      </c>
      <c r="I1465" s="40"/>
      <c r="J1465" s="18">
        <v>-88954.546000000002</v>
      </c>
      <c r="K1465" s="18">
        <v>2.9630000000000001</v>
      </c>
      <c r="L1465" s="18">
        <v>1126700.0109999999</v>
      </c>
      <c r="M1465" s="18">
        <v>2.9689999999999999</v>
      </c>
      <c r="N1465" s="39" t="s">
        <v>28</v>
      </c>
      <c r="O1465" s="18">
        <v>-3713.1759999999999</v>
      </c>
      <c r="P1465" s="18">
        <v>25.725000000000001</v>
      </c>
      <c r="Q1465" s="18">
        <v>133904503.347</v>
      </c>
      <c r="R1465" s="18">
        <v>3.18</v>
      </c>
      <c r="S1465" s="16">
        <f t="shared" si="135"/>
        <v>133.904503347</v>
      </c>
      <c r="T1465" s="16">
        <f t="shared" si="137"/>
        <v>124731.18986585105</v>
      </c>
      <c r="U1465" s="41">
        <f t="shared" si="136"/>
        <v>8408.2090373134324</v>
      </c>
      <c r="V1465" s="18">
        <f t="shared" si="138"/>
        <v>134</v>
      </c>
      <c r="W1465" s="154">
        <f t="shared" si="139"/>
        <v>930.82977511829142</v>
      </c>
    </row>
    <row r="1466" spans="1:23" ht="16" customHeight="1">
      <c r="A1466" s="37"/>
      <c r="B1466" s="38" t="str">
        <f t="shared" si="134"/>
        <v>134-La</v>
      </c>
      <c r="C1466" s="39">
        <v>134</v>
      </c>
      <c r="D1466" s="40"/>
      <c r="E1466" s="39">
        <v>20</v>
      </c>
      <c r="F1466" s="39">
        <v>77</v>
      </c>
      <c r="G1466" s="39">
        <v>57</v>
      </c>
      <c r="H1466" s="39" t="s">
        <v>122</v>
      </c>
      <c r="I1466" s="39" t="s">
        <v>39</v>
      </c>
      <c r="J1466" s="18">
        <v>-85241.369000000006</v>
      </c>
      <c r="K1466" s="18">
        <v>25.895</v>
      </c>
      <c r="L1466" s="18">
        <v>1122204.4820000001</v>
      </c>
      <c r="M1466" s="18">
        <v>25.896000000000001</v>
      </c>
      <c r="N1466" s="39" t="s">
        <v>28</v>
      </c>
      <c r="O1466" s="18">
        <v>-500</v>
      </c>
      <c r="P1466" s="18">
        <v>200</v>
      </c>
      <c r="Q1466" s="18">
        <v>133908489.60699999</v>
      </c>
      <c r="R1466" s="18">
        <v>27.798999999999999</v>
      </c>
      <c r="S1466" s="16">
        <f t="shared" si="135"/>
        <v>133.90848960700001</v>
      </c>
      <c r="T1466" s="16">
        <f t="shared" si="137"/>
        <v>124734.90304158814</v>
      </c>
      <c r="U1466" s="41">
        <f t="shared" si="136"/>
        <v>8374.6603134328361</v>
      </c>
      <c r="V1466" s="18">
        <f t="shared" si="138"/>
        <v>134</v>
      </c>
      <c r="W1466" s="154">
        <f t="shared" si="139"/>
        <v>930.85748538498615</v>
      </c>
    </row>
    <row r="1467" spans="1:23" ht="16" customHeight="1">
      <c r="A1467" s="37"/>
      <c r="B1467" s="38" t="str">
        <f t="shared" si="134"/>
        <v>134-Ce</v>
      </c>
      <c r="C1467" s="39">
        <v>134</v>
      </c>
      <c r="D1467" s="40"/>
      <c r="E1467" s="39">
        <v>18</v>
      </c>
      <c r="F1467" s="39">
        <v>76</v>
      </c>
      <c r="G1467" s="39">
        <v>58</v>
      </c>
      <c r="H1467" s="39" t="s">
        <v>123</v>
      </c>
      <c r="I1467" s="39" t="s">
        <v>39</v>
      </c>
      <c r="J1467" s="18">
        <v>-84741.369000000006</v>
      </c>
      <c r="K1467" s="18">
        <v>201.66900000000001</v>
      </c>
      <c r="L1467" s="18">
        <v>1120922.128</v>
      </c>
      <c r="M1467" s="18">
        <v>201.66900000000001</v>
      </c>
      <c r="N1467" s="39" t="s">
        <v>28</v>
      </c>
      <c r="O1467" s="18">
        <v>-6190</v>
      </c>
      <c r="P1467" s="18">
        <v>219</v>
      </c>
      <c r="Q1467" s="18">
        <v>133909026.37899999</v>
      </c>
      <c r="R1467" s="18">
        <v>216.501</v>
      </c>
      <c r="S1467" s="16">
        <f t="shared" si="135"/>
        <v>133.90902637899998</v>
      </c>
      <c r="T1467" s="16">
        <f t="shared" si="137"/>
        <v>124735.40304127874</v>
      </c>
      <c r="U1467" s="41">
        <f t="shared" si="136"/>
        <v>8365.0905074626862</v>
      </c>
      <c r="V1467" s="18">
        <f t="shared" si="138"/>
        <v>134</v>
      </c>
      <c r="W1467" s="154">
        <f t="shared" si="139"/>
        <v>930.86121672596073</v>
      </c>
    </row>
    <row r="1468" spans="1:23" ht="16" customHeight="1">
      <c r="A1468" s="37"/>
      <c r="B1468" s="38" t="str">
        <f t="shared" si="134"/>
        <v>134-Pr</v>
      </c>
      <c r="C1468" s="39">
        <v>134</v>
      </c>
      <c r="D1468" s="40"/>
      <c r="E1468" s="39">
        <v>16</v>
      </c>
      <c r="F1468" s="39">
        <v>75</v>
      </c>
      <c r="G1468" s="39">
        <v>59</v>
      </c>
      <c r="H1468" s="39" t="s">
        <v>124</v>
      </c>
      <c r="I1468" s="39" t="s">
        <v>49</v>
      </c>
      <c r="J1468" s="18">
        <v>-78551</v>
      </c>
      <c r="K1468" s="18">
        <v>298</v>
      </c>
      <c r="L1468" s="18">
        <v>1113950</v>
      </c>
      <c r="M1468" s="18">
        <v>298</v>
      </c>
      <c r="N1468" s="39" t="s">
        <v>28</v>
      </c>
      <c r="O1468" s="18">
        <v>-2770</v>
      </c>
      <c r="P1468" s="18">
        <v>150</v>
      </c>
      <c r="Q1468" s="18">
        <v>133915672</v>
      </c>
      <c r="R1468" s="18">
        <v>320</v>
      </c>
      <c r="S1468" s="16">
        <f t="shared" si="135"/>
        <v>133.915672</v>
      </c>
      <c r="T1468" s="16">
        <f t="shared" si="137"/>
        <v>124741.5933948069</v>
      </c>
      <c r="U1468" s="41">
        <f t="shared" si="136"/>
        <v>8313.059701492537</v>
      </c>
      <c r="V1468" s="18">
        <f t="shared" si="138"/>
        <v>134</v>
      </c>
      <c r="W1468" s="154">
        <f t="shared" si="139"/>
        <v>930.90741339408135</v>
      </c>
    </row>
    <row r="1469" spans="1:23" ht="16" customHeight="1">
      <c r="A1469" s="37"/>
      <c r="B1469" s="38" t="str">
        <f t="shared" si="134"/>
        <v>134-Nd</v>
      </c>
      <c r="C1469" s="39">
        <v>134</v>
      </c>
      <c r="D1469" s="40"/>
      <c r="E1469" s="39">
        <v>14</v>
      </c>
      <c r="F1469" s="39">
        <v>74</v>
      </c>
      <c r="G1469" s="39">
        <v>60</v>
      </c>
      <c r="H1469" s="39" t="s">
        <v>125</v>
      </c>
      <c r="I1469" s="39" t="s">
        <v>39</v>
      </c>
      <c r="J1469" s="18">
        <v>-75781</v>
      </c>
      <c r="K1469" s="18">
        <v>334</v>
      </c>
      <c r="L1469" s="18">
        <v>1110397</v>
      </c>
      <c r="M1469" s="18">
        <v>334</v>
      </c>
      <c r="N1469" s="39" t="s">
        <v>28</v>
      </c>
      <c r="O1469" s="18">
        <v>-9170</v>
      </c>
      <c r="P1469" s="18">
        <v>200</v>
      </c>
      <c r="Q1469" s="18">
        <v>133918645</v>
      </c>
      <c r="R1469" s="18">
        <v>358</v>
      </c>
      <c r="S1469" s="16">
        <f t="shared" si="135"/>
        <v>133.918645</v>
      </c>
      <c r="T1469" s="16">
        <f t="shared" si="137"/>
        <v>124744.36272532381</v>
      </c>
      <c r="U1469" s="41">
        <f t="shared" si="136"/>
        <v>8286.5447761194027</v>
      </c>
      <c r="V1469" s="18">
        <f t="shared" si="138"/>
        <v>134</v>
      </c>
      <c r="W1469" s="154">
        <f t="shared" si="139"/>
        <v>930.92808003972993</v>
      </c>
    </row>
    <row r="1470" spans="1:23" ht="16" customHeight="1">
      <c r="A1470" s="37"/>
      <c r="B1470" s="38" t="str">
        <f t="shared" si="134"/>
        <v>134-Pm</v>
      </c>
      <c r="C1470" s="39">
        <v>134</v>
      </c>
      <c r="D1470" s="40"/>
      <c r="E1470" s="39">
        <v>12</v>
      </c>
      <c r="F1470" s="39">
        <v>73</v>
      </c>
      <c r="G1470" s="39">
        <v>61</v>
      </c>
      <c r="H1470" s="39" t="s">
        <v>126</v>
      </c>
      <c r="I1470" s="39" t="s">
        <v>39</v>
      </c>
      <c r="J1470" s="18">
        <v>-66611</v>
      </c>
      <c r="K1470" s="18">
        <v>389</v>
      </c>
      <c r="L1470" s="18">
        <v>1100445</v>
      </c>
      <c r="M1470" s="18">
        <v>389</v>
      </c>
      <c r="N1470" s="39" t="s">
        <v>28</v>
      </c>
      <c r="O1470" s="18">
        <v>-5151</v>
      </c>
      <c r="P1470" s="18">
        <v>636</v>
      </c>
      <c r="Q1470" s="18">
        <v>133928490</v>
      </c>
      <c r="R1470" s="18">
        <v>418</v>
      </c>
      <c r="S1470" s="16">
        <f t="shared" si="135"/>
        <v>133.92849000000001</v>
      </c>
      <c r="T1470" s="16">
        <f t="shared" si="137"/>
        <v>124753.53327996191</v>
      </c>
      <c r="U1470" s="41">
        <f t="shared" si="136"/>
        <v>8212.2761194029845</v>
      </c>
      <c r="V1470" s="18">
        <f t="shared" si="138"/>
        <v>134</v>
      </c>
      <c r="W1470" s="154">
        <f t="shared" si="139"/>
        <v>930.99651701464109</v>
      </c>
    </row>
    <row r="1471" spans="1:23" ht="16" customHeight="1">
      <c r="A1471" s="37"/>
      <c r="B1471" s="38" t="str">
        <f t="shared" si="134"/>
        <v>134-Sm</v>
      </c>
      <c r="C1471" s="39">
        <v>134</v>
      </c>
      <c r="D1471" s="40"/>
      <c r="E1471" s="39">
        <v>10</v>
      </c>
      <c r="F1471" s="39">
        <v>72</v>
      </c>
      <c r="G1471" s="39">
        <v>62</v>
      </c>
      <c r="H1471" s="39" t="s">
        <v>127</v>
      </c>
      <c r="I1471" s="39" t="s">
        <v>37</v>
      </c>
      <c r="J1471" s="18">
        <v>-61460</v>
      </c>
      <c r="K1471" s="18">
        <v>503</v>
      </c>
      <c r="L1471" s="18">
        <v>1094511</v>
      </c>
      <c r="M1471" s="18">
        <v>503</v>
      </c>
      <c r="N1471" s="39" t="s">
        <v>28</v>
      </c>
      <c r="O1471" s="18">
        <v>-11457</v>
      </c>
      <c r="P1471" s="18">
        <v>861</v>
      </c>
      <c r="Q1471" s="18">
        <v>133934020</v>
      </c>
      <c r="R1471" s="18">
        <v>540</v>
      </c>
      <c r="S1471" s="16">
        <f t="shared" si="135"/>
        <v>133.93402</v>
      </c>
      <c r="T1471" s="16">
        <f t="shared" si="137"/>
        <v>124758.68443965196</v>
      </c>
      <c r="U1471" s="41">
        <f t="shared" si="136"/>
        <v>8167.9925373134329</v>
      </c>
      <c r="V1471" s="18">
        <f t="shared" si="138"/>
        <v>134</v>
      </c>
      <c r="W1471" s="154">
        <f t="shared" si="139"/>
        <v>931.03495850486536</v>
      </c>
    </row>
    <row r="1472" spans="1:23" ht="16" customHeight="1">
      <c r="A1472" s="37"/>
      <c r="B1472" s="38" t="str">
        <f t="shared" si="134"/>
        <v>134-Eu</v>
      </c>
      <c r="C1472" s="39">
        <v>134</v>
      </c>
      <c r="D1472" s="40"/>
      <c r="E1472" s="39">
        <v>8</v>
      </c>
      <c r="F1472" s="39">
        <v>71</v>
      </c>
      <c r="G1472" s="39">
        <v>63</v>
      </c>
      <c r="H1472" s="39" t="s">
        <v>128</v>
      </c>
      <c r="I1472" s="39" t="s">
        <v>37</v>
      </c>
      <c r="J1472" s="18">
        <v>-50003</v>
      </c>
      <c r="K1472" s="18">
        <v>699</v>
      </c>
      <c r="L1472" s="18">
        <v>1082272</v>
      </c>
      <c r="M1472" s="18">
        <v>699</v>
      </c>
      <c r="N1472" s="39" t="s">
        <v>28</v>
      </c>
      <c r="O1472" s="18" t="s">
        <v>30</v>
      </c>
      <c r="P1472" s="42"/>
      <c r="Q1472" s="18">
        <v>133946320</v>
      </c>
      <c r="R1472" s="18">
        <v>750</v>
      </c>
      <c r="S1472" s="16">
        <f t="shared" si="135"/>
        <v>133.94631999999999</v>
      </c>
      <c r="T1472" s="16">
        <f t="shared" si="137"/>
        <v>124770.14181111446</v>
      </c>
      <c r="U1472" s="41">
        <f t="shared" si="136"/>
        <v>8076.6567164179105</v>
      </c>
      <c r="V1472" s="18">
        <f t="shared" si="138"/>
        <v>134</v>
      </c>
      <c r="W1472" s="154">
        <f t="shared" si="139"/>
        <v>931.12046127697363</v>
      </c>
    </row>
    <row r="1473" spans="1:23" ht="16" customHeight="1">
      <c r="A1473" s="37"/>
      <c r="B1473" s="38" t="str">
        <f t="shared" si="134"/>
        <v>135-Sn</v>
      </c>
      <c r="C1473" s="39">
        <v>135</v>
      </c>
      <c r="D1473" s="39">
        <v>0</v>
      </c>
      <c r="E1473" s="39">
        <v>35</v>
      </c>
      <c r="F1473" s="39">
        <v>85</v>
      </c>
      <c r="G1473" s="39">
        <v>50</v>
      </c>
      <c r="H1473" s="39" t="s">
        <v>114</v>
      </c>
      <c r="I1473" s="39" t="s">
        <v>37</v>
      </c>
      <c r="J1473" s="18">
        <v>-60799</v>
      </c>
      <c r="K1473" s="18">
        <v>401</v>
      </c>
      <c r="L1473" s="18">
        <v>1111310</v>
      </c>
      <c r="M1473" s="18">
        <v>401</v>
      </c>
      <c r="N1473" s="39" t="s">
        <v>28</v>
      </c>
      <c r="O1473" s="18">
        <v>8907</v>
      </c>
      <c r="P1473" s="18">
        <v>414</v>
      </c>
      <c r="Q1473" s="18">
        <v>134934730</v>
      </c>
      <c r="R1473" s="18">
        <v>430</v>
      </c>
      <c r="S1473" s="16">
        <f t="shared" si="135"/>
        <v>134.93473</v>
      </c>
      <c r="T1473" s="16">
        <f t="shared" si="137"/>
        <v>125690.83941495699</v>
      </c>
      <c r="U1473" s="41">
        <f t="shared" si="136"/>
        <v>8231.9259259259252</v>
      </c>
      <c r="V1473" s="18">
        <f t="shared" si="138"/>
        <v>135</v>
      </c>
      <c r="W1473" s="154">
        <f t="shared" si="139"/>
        <v>931.04325492560736</v>
      </c>
    </row>
    <row r="1474" spans="1:23" ht="16" customHeight="1">
      <c r="A1474" s="37"/>
      <c r="B1474" s="38" t="str">
        <f t="shared" si="134"/>
        <v>135-Sb</v>
      </c>
      <c r="C1474" s="39">
        <v>135</v>
      </c>
      <c r="D1474" s="40"/>
      <c r="E1474" s="39">
        <v>33</v>
      </c>
      <c r="F1474" s="39">
        <v>84</v>
      </c>
      <c r="G1474" s="39">
        <v>51</v>
      </c>
      <c r="H1474" s="39" t="s">
        <v>115</v>
      </c>
      <c r="I1474" s="39" t="s">
        <v>40</v>
      </c>
      <c r="J1474" s="18">
        <v>-69705.584000000003</v>
      </c>
      <c r="K1474" s="18">
        <v>105.098</v>
      </c>
      <c r="L1474" s="18">
        <v>1119434.139</v>
      </c>
      <c r="M1474" s="18">
        <v>105.098</v>
      </c>
      <c r="N1474" s="39" t="s">
        <v>28</v>
      </c>
      <c r="O1474" s="18">
        <v>8120</v>
      </c>
      <c r="P1474" s="18">
        <v>50</v>
      </c>
      <c r="Q1474" s="18">
        <v>134925167.96200001</v>
      </c>
      <c r="R1474" s="18">
        <v>112.827</v>
      </c>
      <c r="S1474" s="16">
        <f t="shared" si="135"/>
        <v>134.92516796200002</v>
      </c>
      <c r="T1474" s="16">
        <f t="shared" si="137"/>
        <v>125681.93243761516</v>
      </c>
      <c r="U1474" s="41">
        <f t="shared" si="136"/>
        <v>8292.1047333333336</v>
      </c>
      <c r="V1474" s="18">
        <f t="shared" si="138"/>
        <v>135</v>
      </c>
      <c r="W1474" s="154">
        <f t="shared" si="139"/>
        <v>930.97727731566783</v>
      </c>
    </row>
    <row r="1475" spans="1:23" ht="16" customHeight="1">
      <c r="A1475" s="37"/>
      <c r="B1475" s="38" t="str">
        <f t="shared" si="134"/>
        <v>135-Te</v>
      </c>
      <c r="C1475" s="39">
        <v>135</v>
      </c>
      <c r="D1475" s="40"/>
      <c r="E1475" s="39">
        <v>31</v>
      </c>
      <c r="F1475" s="39">
        <v>83</v>
      </c>
      <c r="G1475" s="39">
        <v>52</v>
      </c>
      <c r="H1475" s="39" t="s">
        <v>116</v>
      </c>
      <c r="I1475" s="39" t="s">
        <v>40</v>
      </c>
      <c r="J1475" s="18">
        <v>-77825.584000000003</v>
      </c>
      <c r="K1475" s="18">
        <v>92.441999999999993</v>
      </c>
      <c r="L1475" s="18">
        <v>1126771.7860000001</v>
      </c>
      <c r="M1475" s="18">
        <v>92.441999999999993</v>
      </c>
      <c r="N1475" s="39" t="s">
        <v>28</v>
      </c>
      <c r="O1475" s="18">
        <v>5962</v>
      </c>
      <c r="P1475" s="18">
        <v>89.442999999999998</v>
      </c>
      <c r="Q1475" s="18">
        <v>134916450.78200001</v>
      </c>
      <c r="R1475" s="18">
        <v>99.24</v>
      </c>
      <c r="S1475" s="16">
        <f t="shared" si="135"/>
        <v>134.916450782</v>
      </c>
      <c r="T1475" s="16">
        <f t="shared" si="137"/>
        <v>125673.81244010574</v>
      </c>
      <c r="U1475" s="41">
        <f t="shared" si="136"/>
        <v>8346.457674074074</v>
      </c>
      <c r="V1475" s="18">
        <f t="shared" si="138"/>
        <v>135</v>
      </c>
      <c r="W1475" s="154">
        <f t="shared" si="139"/>
        <v>930.91712918596852</v>
      </c>
    </row>
    <row r="1476" spans="1:23" ht="16" customHeight="1">
      <c r="A1476" s="37"/>
      <c r="B1476" s="38" t="str">
        <f t="shared" si="134"/>
        <v>135-I</v>
      </c>
      <c r="C1476" s="39">
        <v>135</v>
      </c>
      <c r="D1476" s="40"/>
      <c r="E1476" s="39">
        <v>29</v>
      </c>
      <c r="F1476" s="39">
        <v>82</v>
      </c>
      <c r="G1476" s="39">
        <v>53</v>
      </c>
      <c r="H1476" s="39" t="s">
        <v>117</v>
      </c>
      <c r="I1476" s="40"/>
      <c r="J1476" s="18">
        <v>-83787.584000000003</v>
      </c>
      <c r="K1476" s="18">
        <v>23.356000000000002</v>
      </c>
      <c r="L1476" s="18">
        <v>1131951.432</v>
      </c>
      <c r="M1476" s="18">
        <v>23.356999999999999</v>
      </c>
      <c r="N1476" s="39" t="s">
        <v>28</v>
      </c>
      <c r="O1476" s="18">
        <v>2648.0610000000001</v>
      </c>
      <c r="P1476" s="18">
        <v>23.582999999999998</v>
      </c>
      <c r="Q1476" s="18">
        <v>134910050.31</v>
      </c>
      <c r="R1476" s="18">
        <v>25.074000000000002</v>
      </c>
      <c r="S1476" s="16">
        <f t="shared" si="135"/>
        <v>134.91005031</v>
      </c>
      <c r="T1476" s="16">
        <f t="shared" si="137"/>
        <v>125667.8504413058</v>
      </c>
      <c r="U1476" s="41">
        <f t="shared" si="136"/>
        <v>8384.8254222222222</v>
      </c>
      <c r="V1476" s="18">
        <f t="shared" si="138"/>
        <v>135</v>
      </c>
      <c r="W1476" s="154">
        <f t="shared" si="139"/>
        <v>930.87296623189479</v>
      </c>
    </row>
    <row r="1477" spans="1:23" ht="16" customHeight="1">
      <c r="A1477" s="37"/>
      <c r="B1477" s="38" t="str">
        <f t="shared" si="134"/>
        <v>135-Xe</v>
      </c>
      <c r="C1477" s="39">
        <v>135</v>
      </c>
      <c r="D1477" s="40"/>
      <c r="E1477" s="39">
        <v>27</v>
      </c>
      <c r="F1477" s="39">
        <v>81</v>
      </c>
      <c r="G1477" s="39">
        <v>54</v>
      </c>
      <c r="H1477" s="39" t="s">
        <v>118</v>
      </c>
      <c r="I1477" s="40"/>
      <c r="J1477" s="18">
        <v>-86435.645000000004</v>
      </c>
      <c r="K1477" s="18">
        <v>9.9559999999999995</v>
      </c>
      <c r="L1477" s="18">
        <v>1133817.1399999999</v>
      </c>
      <c r="M1477" s="18">
        <v>9.9570000000000007</v>
      </c>
      <c r="N1477" s="39" t="s">
        <v>28</v>
      </c>
      <c r="O1477" s="18">
        <v>1150.95</v>
      </c>
      <c r="P1477" s="18">
        <v>9.5210000000000008</v>
      </c>
      <c r="Q1477" s="18">
        <v>134907207.49900001</v>
      </c>
      <c r="R1477" s="18">
        <v>10.688000000000001</v>
      </c>
      <c r="S1477" s="16">
        <f t="shared" si="135"/>
        <v>134.90720749900001</v>
      </c>
      <c r="T1477" s="16">
        <f t="shared" si="137"/>
        <v>125665.20238101111</v>
      </c>
      <c r="U1477" s="41">
        <f t="shared" si="136"/>
        <v>8398.6454814814806</v>
      </c>
      <c r="V1477" s="18">
        <f t="shared" si="138"/>
        <v>135</v>
      </c>
      <c r="W1477" s="154">
        <f t="shared" si="139"/>
        <v>930.85335097045265</v>
      </c>
    </row>
    <row r="1478" spans="1:23" ht="16" customHeight="1">
      <c r="A1478" s="37"/>
      <c r="B1478" s="38" t="str">
        <f t="shared" si="134"/>
        <v>135-Cs</v>
      </c>
      <c r="C1478" s="39">
        <v>135</v>
      </c>
      <c r="D1478" s="40"/>
      <c r="E1478" s="39">
        <v>25</v>
      </c>
      <c r="F1478" s="39">
        <v>80</v>
      </c>
      <c r="G1478" s="39">
        <v>55</v>
      </c>
      <c r="H1478" s="39" t="s">
        <v>119</v>
      </c>
      <c r="I1478" s="40"/>
      <c r="J1478" s="18">
        <v>-87586.595000000001</v>
      </c>
      <c r="K1478" s="18">
        <v>3.1150000000000002</v>
      </c>
      <c r="L1478" s="18">
        <v>1134185.737</v>
      </c>
      <c r="M1478" s="18">
        <v>3.121</v>
      </c>
      <c r="N1478" s="39" t="s">
        <v>28</v>
      </c>
      <c r="O1478" s="18">
        <v>269.34500000000003</v>
      </c>
      <c r="P1478" s="18">
        <v>1.1950000000000001</v>
      </c>
      <c r="Q1478" s="18">
        <v>134905971.903</v>
      </c>
      <c r="R1478" s="18">
        <v>3.3439999999999999</v>
      </c>
      <c r="S1478" s="16">
        <f t="shared" si="135"/>
        <v>134.90597190299999</v>
      </c>
      <c r="T1478" s="16">
        <f t="shared" si="137"/>
        <v>125664.05143122657</v>
      </c>
      <c r="U1478" s="41">
        <f t="shared" si="136"/>
        <v>8401.3758296296292</v>
      </c>
      <c r="V1478" s="18">
        <f t="shared" si="138"/>
        <v>135</v>
      </c>
      <c r="W1478" s="154">
        <f t="shared" si="139"/>
        <v>930.84482541649311</v>
      </c>
    </row>
    <row r="1479" spans="1:23" ht="16" customHeight="1">
      <c r="A1479" s="37"/>
      <c r="B1479" s="38" t="str">
        <f t="shared" si="134"/>
        <v>135-Ba</v>
      </c>
      <c r="C1479" s="39">
        <v>135</v>
      </c>
      <c r="D1479" s="40"/>
      <c r="E1479" s="39">
        <v>23</v>
      </c>
      <c r="F1479" s="39">
        <v>79</v>
      </c>
      <c r="G1479" s="39">
        <v>56</v>
      </c>
      <c r="H1479" s="39" t="s">
        <v>121</v>
      </c>
      <c r="I1479" s="40"/>
      <c r="J1479" s="18">
        <v>-87855.94</v>
      </c>
      <c r="K1479" s="18">
        <v>2.98</v>
      </c>
      <c r="L1479" s="18">
        <v>1133672.7279999999</v>
      </c>
      <c r="M1479" s="18">
        <v>2.9860000000000002</v>
      </c>
      <c r="N1479" s="39" t="s">
        <v>28</v>
      </c>
      <c r="O1479" s="18">
        <v>-1200</v>
      </c>
      <c r="P1479" s="18">
        <v>10</v>
      </c>
      <c r="Q1479" s="18">
        <v>134905682.74900001</v>
      </c>
      <c r="R1479" s="18">
        <v>3.1989999999999998</v>
      </c>
      <c r="S1479" s="16">
        <f t="shared" si="135"/>
        <v>134.90568274900002</v>
      </c>
      <c r="T1479" s="16">
        <f t="shared" si="137"/>
        <v>125663.78208612189</v>
      </c>
      <c r="U1479" s="41">
        <f t="shared" si="136"/>
        <v>8397.5757629629625</v>
      </c>
      <c r="V1479" s="18">
        <f t="shared" si="138"/>
        <v>135</v>
      </c>
      <c r="W1479" s="154">
        <f t="shared" si="139"/>
        <v>930.84283026756952</v>
      </c>
    </row>
    <row r="1480" spans="1:23" ht="16" customHeight="1">
      <c r="A1480" s="37"/>
      <c r="B1480" s="38" t="str">
        <f t="shared" si="134"/>
        <v>135-La</v>
      </c>
      <c r="C1480" s="39">
        <v>135</v>
      </c>
      <c r="D1480" s="40"/>
      <c r="E1480" s="39">
        <v>21</v>
      </c>
      <c r="F1480" s="39">
        <v>78</v>
      </c>
      <c r="G1480" s="39">
        <v>57</v>
      </c>
      <c r="H1480" s="39" t="s">
        <v>122</v>
      </c>
      <c r="I1480" s="39" t="s">
        <v>39</v>
      </c>
      <c r="J1480" s="18">
        <v>-86655.94</v>
      </c>
      <c r="K1480" s="18">
        <v>10.435</v>
      </c>
      <c r="L1480" s="18">
        <v>1131690.375</v>
      </c>
      <c r="M1480" s="18">
        <v>10.436</v>
      </c>
      <c r="N1480" s="39" t="s">
        <v>28</v>
      </c>
      <c r="O1480" s="18">
        <v>-2025.5820000000001</v>
      </c>
      <c r="P1480" s="18">
        <v>4.6669999999999998</v>
      </c>
      <c r="Q1480" s="18">
        <v>134906971.00299999</v>
      </c>
      <c r="R1480" s="18">
        <v>11.202</v>
      </c>
      <c r="S1480" s="16">
        <f t="shared" si="135"/>
        <v>134.906971003</v>
      </c>
      <c r="T1480" s="16">
        <f t="shared" si="137"/>
        <v>125664.98208649717</v>
      </c>
      <c r="U1480" s="41">
        <f t="shared" si="136"/>
        <v>8382.8916666666664</v>
      </c>
      <c r="V1480" s="18">
        <f t="shared" si="138"/>
        <v>135</v>
      </c>
      <c r="W1480" s="154">
        <f t="shared" si="139"/>
        <v>930.85171915923831</v>
      </c>
    </row>
    <row r="1481" spans="1:23" ht="16" customHeight="1">
      <c r="A1481" s="37"/>
      <c r="B1481" s="38" t="str">
        <f t="shared" si="134"/>
        <v>135-Ce</v>
      </c>
      <c r="C1481" s="39">
        <v>135</v>
      </c>
      <c r="D1481" s="40"/>
      <c r="E1481" s="39">
        <v>19</v>
      </c>
      <c r="F1481" s="39">
        <v>77</v>
      </c>
      <c r="G1481" s="39">
        <v>58</v>
      </c>
      <c r="H1481" s="39" t="s">
        <v>123</v>
      </c>
      <c r="I1481" s="39" t="s">
        <v>39</v>
      </c>
      <c r="J1481" s="18">
        <v>-84630.357000000004</v>
      </c>
      <c r="K1481" s="18">
        <v>11.430999999999999</v>
      </c>
      <c r="L1481" s="18">
        <v>1128882.439</v>
      </c>
      <c r="M1481" s="18">
        <v>11.432</v>
      </c>
      <c r="N1481" s="39" t="s">
        <v>28</v>
      </c>
      <c r="O1481" s="18">
        <v>-3720</v>
      </c>
      <c r="P1481" s="18">
        <v>150</v>
      </c>
      <c r="Q1481" s="18">
        <v>134909145.55500001</v>
      </c>
      <c r="R1481" s="18">
        <v>12.271000000000001</v>
      </c>
      <c r="S1481" s="16">
        <f t="shared" si="135"/>
        <v>134.90914555500001</v>
      </c>
      <c r="T1481" s="16">
        <f t="shared" si="137"/>
        <v>125667.00766780031</v>
      </c>
      <c r="U1481" s="41">
        <f t="shared" si="136"/>
        <v>8362.0921407407404</v>
      </c>
      <c r="V1481" s="18">
        <f t="shared" si="138"/>
        <v>135</v>
      </c>
      <c r="W1481" s="154">
        <f t="shared" si="139"/>
        <v>930.86672346518753</v>
      </c>
    </row>
    <row r="1482" spans="1:23" ht="16" customHeight="1">
      <c r="A1482" s="37"/>
      <c r="B1482" s="38" t="str">
        <f t="shared" si="134"/>
        <v>135-Pr</v>
      </c>
      <c r="C1482" s="39">
        <v>135</v>
      </c>
      <c r="D1482" s="40"/>
      <c r="E1482" s="39">
        <v>17</v>
      </c>
      <c r="F1482" s="39">
        <v>76</v>
      </c>
      <c r="G1482" s="39">
        <v>59</v>
      </c>
      <c r="H1482" s="39" t="s">
        <v>124</v>
      </c>
      <c r="I1482" s="39" t="s">
        <v>39</v>
      </c>
      <c r="J1482" s="18">
        <v>-80910.357000000004</v>
      </c>
      <c r="K1482" s="18">
        <v>150.435</v>
      </c>
      <c r="L1482" s="18">
        <v>1124380.0859999999</v>
      </c>
      <c r="M1482" s="18">
        <v>150.435</v>
      </c>
      <c r="N1482" s="39" t="s">
        <v>28</v>
      </c>
      <c r="O1482" s="18">
        <v>-4751</v>
      </c>
      <c r="P1482" s="18">
        <v>254</v>
      </c>
      <c r="Q1482" s="18">
        <v>134913139.13999999</v>
      </c>
      <c r="R1482" s="18">
        <v>161.499</v>
      </c>
      <c r="S1482" s="16">
        <f t="shared" si="135"/>
        <v>134.91313914</v>
      </c>
      <c r="T1482" s="16">
        <f t="shared" si="137"/>
        <v>125670.72766672811</v>
      </c>
      <c r="U1482" s="41">
        <f t="shared" si="136"/>
        <v>8328.7413777777765</v>
      </c>
      <c r="V1482" s="18">
        <f t="shared" si="138"/>
        <v>135</v>
      </c>
      <c r="W1482" s="154">
        <f t="shared" si="139"/>
        <v>930.89427901280078</v>
      </c>
    </row>
    <row r="1483" spans="1:23" ht="16" customHeight="1">
      <c r="A1483" s="37"/>
      <c r="B1483" s="38" t="str">
        <f t="shared" si="134"/>
        <v>135-Nd</v>
      </c>
      <c r="C1483" s="39">
        <v>135</v>
      </c>
      <c r="D1483" s="40"/>
      <c r="E1483" s="39">
        <v>15</v>
      </c>
      <c r="F1483" s="39">
        <v>75</v>
      </c>
      <c r="G1483" s="39">
        <v>60</v>
      </c>
      <c r="H1483" s="39" t="s">
        <v>125</v>
      </c>
      <c r="I1483" s="39" t="s">
        <v>37</v>
      </c>
      <c r="J1483" s="18">
        <v>-76159</v>
      </c>
      <c r="K1483" s="18">
        <v>205</v>
      </c>
      <c r="L1483" s="18">
        <v>1118846</v>
      </c>
      <c r="M1483" s="18">
        <v>205</v>
      </c>
      <c r="N1483" s="39" t="s">
        <v>28</v>
      </c>
      <c r="O1483" s="18">
        <v>-5940</v>
      </c>
      <c r="P1483" s="18">
        <v>250</v>
      </c>
      <c r="Q1483" s="18">
        <v>134918240</v>
      </c>
      <c r="R1483" s="18">
        <v>220</v>
      </c>
      <c r="S1483" s="16">
        <f t="shared" si="135"/>
        <v>134.91824</v>
      </c>
      <c r="T1483" s="16">
        <f t="shared" si="137"/>
        <v>125675.4790852483</v>
      </c>
      <c r="U1483" s="41">
        <f t="shared" si="136"/>
        <v>8287.7481481481482</v>
      </c>
      <c r="V1483" s="18">
        <f t="shared" si="138"/>
        <v>135</v>
      </c>
      <c r="W1483" s="154">
        <f t="shared" si="139"/>
        <v>930.92947470554293</v>
      </c>
    </row>
    <row r="1484" spans="1:23" ht="16" customHeight="1">
      <c r="A1484" s="37"/>
      <c r="B1484" s="38" t="str">
        <f t="shared" si="134"/>
        <v>135-Pm</v>
      </c>
      <c r="C1484" s="39">
        <v>135</v>
      </c>
      <c r="D1484" s="40"/>
      <c r="E1484" s="39">
        <v>13</v>
      </c>
      <c r="F1484" s="39">
        <v>74</v>
      </c>
      <c r="G1484" s="39">
        <v>61</v>
      </c>
      <c r="H1484" s="39" t="s">
        <v>126</v>
      </c>
      <c r="I1484" s="39" t="s">
        <v>49</v>
      </c>
      <c r="J1484" s="18">
        <v>-70219</v>
      </c>
      <c r="K1484" s="18">
        <v>323</v>
      </c>
      <c r="L1484" s="18">
        <v>1112124</v>
      </c>
      <c r="M1484" s="18">
        <v>323</v>
      </c>
      <c r="N1484" s="39" t="s">
        <v>28</v>
      </c>
      <c r="O1484" s="18">
        <v>-7203</v>
      </c>
      <c r="P1484" s="18">
        <v>598</v>
      </c>
      <c r="Q1484" s="18">
        <v>134924617</v>
      </c>
      <c r="R1484" s="18">
        <v>347</v>
      </c>
      <c r="S1484" s="16">
        <f t="shared" si="135"/>
        <v>134.92461700000001</v>
      </c>
      <c r="T1484" s="16">
        <f t="shared" si="137"/>
        <v>125681.41922003013</v>
      </c>
      <c r="U1484" s="41">
        <f t="shared" si="136"/>
        <v>8237.9555555555562</v>
      </c>
      <c r="V1484" s="18">
        <f t="shared" si="138"/>
        <v>135</v>
      </c>
      <c r="W1484" s="154">
        <f t="shared" si="139"/>
        <v>930.97347570392697</v>
      </c>
    </row>
    <row r="1485" spans="1:23" ht="16" customHeight="1">
      <c r="A1485" s="37"/>
      <c r="B1485" s="38" t="str">
        <f t="shared" si="134"/>
        <v>135-Sm</v>
      </c>
      <c r="C1485" s="39">
        <v>135</v>
      </c>
      <c r="D1485" s="40"/>
      <c r="E1485" s="39">
        <v>11</v>
      </c>
      <c r="F1485" s="39">
        <v>73</v>
      </c>
      <c r="G1485" s="39">
        <v>62</v>
      </c>
      <c r="H1485" s="39" t="s">
        <v>127</v>
      </c>
      <c r="I1485" s="39" t="s">
        <v>37</v>
      </c>
      <c r="J1485" s="18">
        <v>-63016</v>
      </c>
      <c r="K1485" s="18">
        <v>503</v>
      </c>
      <c r="L1485" s="18">
        <v>1104138</v>
      </c>
      <c r="M1485" s="18">
        <v>503</v>
      </c>
      <c r="N1485" s="39" t="s">
        <v>28</v>
      </c>
      <c r="O1485" s="18">
        <v>-8728</v>
      </c>
      <c r="P1485" s="18">
        <v>780</v>
      </c>
      <c r="Q1485" s="18">
        <v>134932350</v>
      </c>
      <c r="R1485" s="18">
        <v>540</v>
      </c>
      <c r="S1485" s="16">
        <f t="shared" si="135"/>
        <v>134.93235000000001</v>
      </c>
      <c r="T1485" s="16">
        <f t="shared" si="137"/>
        <v>125688.62246015368</v>
      </c>
      <c r="U1485" s="41">
        <f t="shared" si="136"/>
        <v>8178.8</v>
      </c>
      <c r="V1485" s="18">
        <f t="shared" si="138"/>
        <v>135</v>
      </c>
      <c r="W1485" s="154">
        <f t="shared" si="139"/>
        <v>931.02683303817537</v>
      </c>
    </row>
    <row r="1486" spans="1:23" ht="16" customHeight="1">
      <c r="A1486" s="37"/>
      <c r="B1486" s="38" t="str">
        <f t="shared" si="134"/>
        <v>135-Eu</v>
      </c>
      <c r="C1486" s="39">
        <v>135</v>
      </c>
      <c r="D1486" s="40"/>
      <c r="E1486" s="39">
        <v>9</v>
      </c>
      <c r="F1486" s="39">
        <v>72</v>
      </c>
      <c r="G1486" s="39">
        <v>63</v>
      </c>
      <c r="H1486" s="39" t="s">
        <v>128</v>
      </c>
      <c r="I1486" s="39" t="s">
        <v>37</v>
      </c>
      <c r="J1486" s="18">
        <v>-54287</v>
      </c>
      <c r="K1486" s="18">
        <v>596</v>
      </c>
      <c r="L1486" s="18">
        <v>1094628</v>
      </c>
      <c r="M1486" s="18">
        <v>596</v>
      </c>
      <c r="N1486" s="39" t="s">
        <v>28</v>
      </c>
      <c r="O1486" s="18" t="s">
        <v>30</v>
      </c>
      <c r="P1486" s="42"/>
      <c r="Q1486" s="18">
        <v>134941720</v>
      </c>
      <c r="R1486" s="18">
        <v>640</v>
      </c>
      <c r="S1486" s="16">
        <f t="shared" si="135"/>
        <v>134.94172</v>
      </c>
      <c r="T1486" s="16">
        <f t="shared" si="137"/>
        <v>125697.35055532471</v>
      </c>
      <c r="U1486" s="41">
        <f t="shared" si="136"/>
        <v>8108.3555555555558</v>
      </c>
      <c r="V1486" s="18">
        <f t="shared" si="138"/>
        <v>135</v>
      </c>
      <c r="W1486" s="154">
        <f t="shared" si="139"/>
        <v>931.09148559499783</v>
      </c>
    </row>
    <row r="1487" spans="1:23" ht="16" customHeight="1">
      <c r="A1487" s="37"/>
      <c r="B1487" s="38" t="str">
        <f t="shared" ref="B1487:B1550" si="140">CONCATENATE(C1487,"-",H1487)</f>
        <v>136-Sn</v>
      </c>
      <c r="C1487" s="39">
        <v>136</v>
      </c>
      <c r="D1487" s="39">
        <v>0</v>
      </c>
      <c r="E1487" s="39">
        <v>36</v>
      </c>
      <c r="F1487" s="39">
        <v>86</v>
      </c>
      <c r="G1487" s="39">
        <v>50</v>
      </c>
      <c r="H1487" s="39" t="s">
        <v>114</v>
      </c>
      <c r="I1487" s="39" t="s">
        <v>37</v>
      </c>
      <c r="J1487" s="18">
        <v>-56504</v>
      </c>
      <c r="K1487" s="18">
        <v>503</v>
      </c>
      <c r="L1487" s="18">
        <v>1115087</v>
      </c>
      <c r="M1487" s="18">
        <v>503</v>
      </c>
      <c r="N1487" s="39" t="s">
        <v>28</v>
      </c>
      <c r="O1487" s="18">
        <v>8085</v>
      </c>
      <c r="P1487" s="18">
        <v>585</v>
      </c>
      <c r="Q1487" s="18">
        <v>135939340</v>
      </c>
      <c r="R1487" s="18">
        <v>540</v>
      </c>
      <c r="S1487" s="16">
        <f t="shared" ref="S1487:S1550" si="141">Q1487/1000000</f>
        <v>135.93933999999999</v>
      </c>
      <c r="T1487" s="16">
        <f t="shared" si="137"/>
        <v>126626.62721535988</v>
      </c>
      <c r="U1487" s="41">
        <f t="shared" ref="U1487:U1550" si="142">L1487/C1487</f>
        <v>8199.1691176470595</v>
      </c>
      <c r="V1487" s="18">
        <f t="shared" si="138"/>
        <v>136</v>
      </c>
      <c r="W1487" s="154">
        <f t="shared" si="139"/>
        <v>931.07814128941095</v>
      </c>
    </row>
    <row r="1488" spans="1:23" ht="16" customHeight="1">
      <c r="A1488" s="37"/>
      <c r="B1488" s="38" t="str">
        <f t="shared" si="140"/>
        <v>136-Sb</v>
      </c>
      <c r="C1488" s="39">
        <v>136</v>
      </c>
      <c r="D1488" s="40"/>
      <c r="E1488" s="39">
        <v>34</v>
      </c>
      <c r="F1488" s="39">
        <v>85</v>
      </c>
      <c r="G1488" s="39">
        <v>51</v>
      </c>
      <c r="H1488" s="39" t="s">
        <v>115</v>
      </c>
      <c r="I1488" s="39" t="s">
        <v>37</v>
      </c>
      <c r="J1488" s="18">
        <v>-64590</v>
      </c>
      <c r="K1488" s="18">
        <v>298</v>
      </c>
      <c r="L1488" s="18">
        <v>1122390</v>
      </c>
      <c r="M1488" s="18">
        <v>298</v>
      </c>
      <c r="N1488" s="39" t="s">
        <v>28</v>
      </c>
      <c r="O1488" s="18">
        <v>9834</v>
      </c>
      <c r="P1488" s="18">
        <v>302</v>
      </c>
      <c r="Q1488" s="18">
        <v>135930660</v>
      </c>
      <c r="R1488" s="18">
        <v>320</v>
      </c>
      <c r="S1488" s="16">
        <f t="shared" si="141"/>
        <v>135.93065999999999</v>
      </c>
      <c r="T1488" s="16">
        <f t="shared" ref="T1488:T1551" si="143">S1488*$W$9</f>
        <v>126618.54185078309</v>
      </c>
      <c r="U1488" s="41">
        <f t="shared" si="142"/>
        <v>8252.8676470588234</v>
      </c>
      <c r="V1488" s="18">
        <f t="shared" ref="V1488:V1551" si="144">C1488</f>
        <v>136</v>
      </c>
      <c r="W1488" s="154">
        <f t="shared" ref="W1488:W1551" si="145">T1488/V1488</f>
        <v>931.01869007928747</v>
      </c>
    </row>
    <row r="1489" spans="1:23" ht="16" customHeight="1">
      <c r="A1489" s="37"/>
      <c r="B1489" s="38" t="str">
        <f t="shared" si="140"/>
        <v>136-Te</v>
      </c>
      <c r="C1489" s="39">
        <v>136</v>
      </c>
      <c r="D1489" s="40"/>
      <c r="E1489" s="39">
        <v>32</v>
      </c>
      <c r="F1489" s="39">
        <v>84</v>
      </c>
      <c r="G1489" s="39">
        <v>52</v>
      </c>
      <c r="H1489" s="39" t="s">
        <v>116</v>
      </c>
      <c r="I1489" s="40"/>
      <c r="J1489" s="18">
        <v>-74423.42</v>
      </c>
      <c r="K1489" s="18">
        <v>48.715000000000003</v>
      </c>
      <c r="L1489" s="18">
        <v>1131440.9450000001</v>
      </c>
      <c r="M1489" s="18">
        <v>48.715000000000003</v>
      </c>
      <c r="N1489" s="39" t="s">
        <v>28</v>
      </c>
      <c r="O1489" s="18">
        <v>5074.826</v>
      </c>
      <c r="P1489" s="18">
        <v>57.527000000000001</v>
      </c>
      <c r="Q1489" s="18">
        <v>135920103.155</v>
      </c>
      <c r="R1489" s="18">
        <v>52.298000000000002</v>
      </c>
      <c r="S1489" s="16">
        <f t="shared" si="141"/>
        <v>135.92010315499999</v>
      </c>
      <c r="T1489" s="16">
        <f t="shared" si="143"/>
        <v>126608.70821707275</v>
      </c>
      <c r="U1489" s="41">
        <f t="shared" si="142"/>
        <v>8319.4187132352945</v>
      </c>
      <c r="V1489" s="18">
        <f t="shared" si="144"/>
        <v>136</v>
      </c>
      <c r="W1489" s="154">
        <f t="shared" si="145"/>
        <v>930.9463839490644</v>
      </c>
    </row>
    <row r="1490" spans="1:23" ht="16" customHeight="1">
      <c r="A1490" s="37"/>
      <c r="B1490" s="38" t="str">
        <f t="shared" si="140"/>
        <v>136-I</v>
      </c>
      <c r="C1490" s="39">
        <v>136</v>
      </c>
      <c r="D1490" s="40"/>
      <c r="E1490" s="39">
        <v>30</v>
      </c>
      <c r="F1490" s="39">
        <v>83</v>
      </c>
      <c r="G1490" s="39">
        <v>53</v>
      </c>
      <c r="H1490" s="39" t="s">
        <v>117</v>
      </c>
      <c r="I1490" s="40"/>
      <c r="J1490" s="18">
        <v>-79498.245999999999</v>
      </c>
      <c r="K1490" s="18">
        <v>50.155999999999999</v>
      </c>
      <c r="L1490" s="18">
        <v>1135733.4169999999</v>
      </c>
      <c r="M1490" s="18">
        <v>50.155999999999999</v>
      </c>
      <c r="N1490" s="39" t="s">
        <v>28</v>
      </c>
      <c r="O1490" s="18">
        <v>6926.1959999999999</v>
      </c>
      <c r="P1490" s="18">
        <v>49.731000000000002</v>
      </c>
      <c r="Q1490" s="18">
        <v>135914655.10499999</v>
      </c>
      <c r="R1490" s="18">
        <v>53.844000000000001</v>
      </c>
      <c r="S1490" s="16">
        <f t="shared" si="141"/>
        <v>135.91465510499998</v>
      </c>
      <c r="T1490" s="16">
        <f t="shared" si="143"/>
        <v>126603.63339328441</v>
      </c>
      <c r="U1490" s="41">
        <f t="shared" si="142"/>
        <v>8350.9810073529407</v>
      </c>
      <c r="V1490" s="18">
        <f t="shared" si="144"/>
        <v>136</v>
      </c>
      <c r="W1490" s="154">
        <f t="shared" si="145"/>
        <v>930.90906906826774</v>
      </c>
    </row>
    <row r="1491" spans="1:23" ht="16" customHeight="1">
      <c r="A1491" s="37"/>
      <c r="B1491" s="38" t="str">
        <f t="shared" si="140"/>
        <v>136-Xe</v>
      </c>
      <c r="C1491" s="39">
        <v>136</v>
      </c>
      <c r="D1491" s="40"/>
      <c r="E1491" s="39">
        <v>28</v>
      </c>
      <c r="F1491" s="39">
        <v>82</v>
      </c>
      <c r="G1491" s="39">
        <v>54</v>
      </c>
      <c r="H1491" s="39" t="s">
        <v>118</v>
      </c>
      <c r="I1491" s="40"/>
      <c r="J1491" s="18">
        <v>-86424.441999999995</v>
      </c>
      <c r="K1491" s="18">
        <v>7.1580000000000004</v>
      </c>
      <c r="L1491" s="18">
        <v>1141877.26</v>
      </c>
      <c r="M1491" s="18">
        <v>7.1609999999999996</v>
      </c>
      <c r="N1491" s="39" t="s">
        <v>28</v>
      </c>
      <c r="O1491" s="18">
        <v>-80.308000000000007</v>
      </c>
      <c r="P1491" s="18">
        <v>7.5220000000000002</v>
      </c>
      <c r="Q1491" s="18">
        <v>135907219.52599999</v>
      </c>
      <c r="R1491" s="18">
        <v>7.6849999999999996</v>
      </c>
      <c r="S1491" s="16">
        <f t="shared" si="141"/>
        <v>135.90721952600001</v>
      </c>
      <c r="T1491" s="16">
        <f t="shared" si="143"/>
        <v>126596.70719892331</v>
      </c>
      <c r="U1491" s="41">
        <f t="shared" si="142"/>
        <v>8396.1563235294125</v>
      </c>
      <c r="V1491" s="18">
        <f t="shared" si="144"/>
        <v>136</v>
      </c>
      <c r="W1491" s="154">
        <f t="shared" si="145"/>
        <v>930.85814116855374</v>
      </c>
    </row>
    <row r="1492" spans="1:23" ht="16" customHeight="1">
      <c r="A1492" s="37"/>
      <c r="B1492" s="38" t="str">
        <f t="shared" si="140"/>
        <v>136-Cs</v>
      </c>
      <c r="C1492" s="39">
        <v>136</v>
      </c>
      <c r="D1492" s="40"/>
      <c r="E1492" s="39">
        <v>26</v>
      </c>
      <c r="F1492" s="39">
        <v>81</v>
      </c>
      <c r="G1492" s="39">
        <v>55</v>
      </c>
      <c r="H1492" s="39" t="s">
        <v>119</v>
      </c>
      <c r="I1492" s="39" t="s">
        <v>40</v>
      </c>
      <c r="J1492" s="18">
        <v>-86344.134000000005</v>
      </c>
      <c r="K1492" s="18">
        <v>3.5110000000000001</v>
      </c>
      <c r="L1492" s="18">
        <v>1141014.598</v>
      </c>
      <c r="M1492" s="18">
        <v>3.5169999999999999</v>
      </c>
      <c r="N1492" s="39" t="s">
        <v>28</v>
      </c>
      <c r="O1492" s="18">
        <v>2548.2240000000002</v>
      </c>
      <c r="P1492" s="18">
        <v>1.857</v>
      </c>
      <c r="Q1492" s="18">
        <v>135907305.741</v>
      </c>
      <c r="R1492" s="18">
        <v>3.7690000000000001</v>
      </c>
      <c r="S1492" s="16">
        <f t="shared" si="141"/>
        <v>135.90730574099999</v>
      </c>
      <c r="T1492" s="16">
        <f t="shared" si="143"/>
        <v>126596.78750764531</v>
      </c>
      <c r="U1492" s="41">
        <f t="shared" si="142"/>
        <v>8389.8132205882357</v>
      </c>
      <c r="V1492" s="18">
        <f t="shared" si="144"/>
        <v>136</v>
      </c>
      <c r="W1492" s="154">
        <f t="shared" si="145"/>
        <v>930.85873167386251</v>
      </c>
    </row>
    <row r="1493" spans="1:23" ht="16" customHeight="1">
      <c r="A1493" s="37"/>
      <c r="B1493" s="38" t="str">
        <f t="shared" si="140"/>
        <v>136-Ba</v>
      </c>
      <c r="C1493" s="39">
        <v>136</v>
      </c>
      <c r="D1493" s="40"/>
      <c r="E1493" s="39">
        <v>24</v>
      </c>
      <c r="F1493" s="39">
        <v>80</v>
      </c>
      <c r="G1493" s="39">
        <v>56</v>
      </c>
      <c r="H1493" s="39" t="s">
        <v>121</v>
      </c>
      <c r="I1493" s="40"/>
      <c r="J1493" s="18">
        <v>-88892.357999999993</v>
      </c>
      <c r="K1493" s="18">
        <v>2.98</v>
      </c>
      <c r="L1493" s="18">
        <v>1142780.469</v>
      </c>
      <c r="M1493" s="18">
        <v>2.9860000000000002</v>
      </c>
      <c r="N1493" s="39" t="s">
        <v>28</v>
      </c>
      <c r="O1493" s="18">
        <v>-2870</v>
      </c>
      <c r="P1493" s="18">
        <v>70</v>
      </c>
      <c r="Q1493" s="18">
        <v>135904570.109</v>
      </c>
      <c r="R1493" s="18">
        <v>3.1989999999999998</v>
      </c>
      <c r="S1493" s="16">
        <f t="shared" si="141"/>
        <v>135.90457010899999</v>
      </c>
      <c r="T1493" s="16">
        <f t="shared" si="143"/>
        <v>126594.23928390475</v>
      </c>
      <c r="U1493" s="41">
        <f t="shared" si="142"/>
        <v>8402.7975661764704</v>
      </c>
      <c r="V1493" s="18">
        <f t="shared" si="144"/>
        <v>136</v>
      </c>
      <c r="W1493" s="154">
        <f t="shared" si="145"/>
        <v>930.8399947345938</v>
      </c>
    </row>
    <row r="1494" spans="1:23" ht="16" customHeight="1">
      <c r="A1494" s="37"/>
      <c r="B1494" s="38" t="str">
        <f t="shared" si="140"/>
        <v>136-La</v>
      </c>
      <c r="C1494" s="39">
        <v>136</v>
      </c>
      <c r="D1494" s="40"/>
      <c r="E1494" s="39">
        <v>22</v>
      </c>
      <c r="F1494" s="39">
        <v>79</v>
      </c>
      <c r="G1494" s="39">
        <v>57</v>
      </c>
      <c r="H1494" s="39" t="s">
        <v>122</v>
      </c>
      <c r="I1494" s="39" t="s">
        <v>39</v>
      </c>
      <c r="J1494" s="18">
        <v>-86022.357999999993</v>
      </c>
      <c r="K1494" s="18">
        <v>70.063000000000002</v>
      </c>
      <c r="L1494" s="18">
        <v>1139128.1159999999</v>
      </c>
      <c r="M1494" s="18">
        <v>70.063999999999993</v>
      </c>
      <c r="N1494" s="39" t="s">
        <v>28</v>
      </c>
      <c r="O1494" s="18">
        <v>472.83300000000003</v>
      </c>
      <c r="P1494" s="18">
        <v>84.730999999999995</v>
      </c>
      <c r="Q1494" s="18">
        <v>135907651.18099999</v>
      </c>
      <c r="R1494" s="18">
        <v>75.215999999999994</v>
      </c>
      <c r="S1494" s="16">
        <f t="shared" si="141"/>
        <v>135.90765118100001</v>
      </c>
      <c r="T1494" s="16">
        <f t="shared" si="143"/>
        <v>126597.10928279963</v>
      </c>
      <c r="U1494" s="41">
        <f t="shared" si="142"/>
        <v>8375.9420294117645</v>
      </c>
      <c r="V1494" s="18">
        <f t="shared" si="144"/>
        <v>136</v>
      </c>
      <c r="W1494" s="154">
        <f t="shared" si="145"/>
        <v>930.86109766764434</v>
      </c>
    </row>
    <row r="1495" spans="1:23" ht="16" customHeight="1">
      <c r="A1495" s="37"/>
      <c r="B1495" s="38" t="str">
        <f t="shared" si="140"/>
        <v>136-Ce</v>
      </c>
      <c r="C1495" s="39">
        <v>136</v>
      </c>
      <c r="D1495" s="40"/>
      <c r="E1495" s="39">
        <v>20</v>
      </c>
      <c r="F1495" s="39">
        <v>78</v>
      </c>
      <c r="G1495" s="39">
        <v>58</v>
      </c>
      <c r="H1495" s="39" t="s">
        <v>123</v>
      </c>
      <c r="I1495" s="39" t="s">
        <v>62</v>
      </c>
      <c r="J1495" s="18">
        <v>-86495.19</v>
      </c>
      <c r="K1495" s="18">
        <v>47.753999999999998</v>
      </c>
      <c r="L1495" s="18">
        <v>1138818.595</v>
      </c>
      <c r="M1495" s="18">
        <v>47.753999999999998</v>
      </c>
      <c r="N1495" s="39" t="s">
        <v>28</v>
      </c>
      <c r="O1495" s="18">
        <v>-5126.3469999999998</v>
      </c>
      <c r="P1495" s="18">
        <v>18.024999999999999</v>
      </c>
      <c r="Q1495" s="18">
        <v>135907143.574</v>
      </c>
      <c r="R1495" s="18">
        <v>51.265999999999998</v>
      </c>
      <c r="S1495" s="16">
        <f t="shared" si="141"/>
        <v>135.907143574</v>
      </c>
      <c r="T1495" s="16">
        <f t="shared" si="143"/>
        <v>126596.63645012028</v>
      </c>
      <c r="U1495" s="41">
        <f t="shared" si="142"/>
        <v>8373.6661397058815</v>
      </c>
      <c r="V1495" s="18">
        <f t="shared" si="144"/>
        <v>136</v>
      </c>
      <c r="W1495" s="154">
        <f t="shared" si="145"/>
        <v>930.85762095676671</v>
      </c>
    </row>
    <row r="1496" spans="1:23" ht="16" customHeight="1">
      <c r="A1496" s="37"/>
      <c r="B1496" s="38" t="str">
        <f t="shared" si="140"/>
        <v>136-Pr</v>
      </c>
      <c r="C1496" s="39">
        <v>136</v>
      </c>
      <c r="D1496" s="40"/>
      <c r="E1496" s="39">
        <v>18</v>
      </c>
      <c r="F1496" s="39">
        <v>77</v>
      </c>
      <c r="G1496" s="39">
        <v>59</v>
      </c>
      <c r="H1496" s="39" t="s">
        <v>124</v>
      </c>
      <c r="I1496" s="39" t="s">
        <v>39</v>
      </c>
      <c r="J1496" s="18">
        <v>-81368.843999999997</v>
      </c>
      <c r="K1496" s="18">
        <v>51.042000000000002</v>
      </c>
      <c r="L1496" s="18">
        <v>1132909.895</v>
      </c>
      <c r="M1496" s="18">
        <v>51.042999999999999</v>
      </c>
      <c r="N1496" s="39" t="s">
        <v>28</v>
      </c>
      <c r="O1496" s="18">
        <v>-2211</v>
      </c>
      <c r="P1496" s="18">
        <v>25</v>
      </c>
      <c r="Q1496" s="18">
        <v>135912646.935</v>
      </c>
      <c r="R1496" s="18">
        <v>54.795999999999999</v>
      </c>
      <c r="S1496" s="16">
        <f t="shared" si="141"/>
        <v>135.912646935</v>
      </c>
      <c r="T1496" s="16">
        <f t="shared" si="143"/>
        <v>126601.76279575193</v>
      </c>
      <c r="U1496" s="41">
        <f t="shared" si="142"/>
        <v>8330.21981617647</v>
      </c>
      <c r="V1496" s="18">
        <f t="shared" si="144"/>
        <v>136</v>
      </c>
      <c r="W1496" s="154">
        <f t="shared" si="145"/>
        <v>930.89531467464656</v>
      </c>
    </row>
    <row r="1497" spans="1:23" ht="16" customHeight="1">
      <c r="A1497" s="37"/>
      <c r="B1497" s="38" t="str">
        <f t="shared" si="140"/>
        <v>136-Nd</v>
      </c>
      <c r="C1497" s="39">
        <v>136</v>
      </c>
      <c r="D1497" s="40"/>
      <c r="E1497" s="39">
        <v>16</v>
      </c>
      <c r="F1497" s="39">
        <v>76</v>
      </c>
      <c r="G1497" s="39">
        <v>60</v>
      </c>
      <c r="H1497" s="39" t="s">
        <v>125</v>
      </c>
      <c r="I1497" s="39" t="s">
        <v>39</v>
      </c>
      <c r="J1497" s="18">
        <v>-79157.843999999997</v>
      </c>
      <c r="K1497" s="18">
        <v>56.835999999999999</v>
      </c>
      <c r="L1497" s="18">
        <v>1129916.541</v>
      </c>
      <c r="M1497" s="18">
        <v>56.835999999999999</v>
      </c>
      <c r="N1497" s="39" t="s">
        <v>28</v>
      </c>
      <c r="O1497" s="18">
        <v>-7850</v>
      </c>
      <c r="P1497" s="18">
        <v>200</v>
      </c>
      <c r="Q1497" s="18">
        <v>135915020.542</v>
      </c>
      <c r="R1497" s="18">
        <v>61.015999999999998</v>
      </c>
      <c r="S1497" s="16">
        <f t="shared" si="141"/>
        <v>135.91502054200001</v>
      </c>
      <c r="T1497" s="16">
        <f t="shared" si="143"/>
        <v>126603.97379551656</v>
      </c>
      <c r="U1497" s="41">
        <f t="shared" si="142"/>
        <v>8308.2098602941169</v>
      </c>
      <c r="V1497" s="18">
        <f t="shared" si="144"/>
        <v>136</v>
      </c>
      <c r="W1497" s="154">
        <f t="shared" si="145"/>
        <v>930.91157202585703</v>
      </c>
    </row>
    <row r="1498" spans="1:23" ht="16" customHeight="1">
      <c r="A1498" s="37"/>
      <c r="B1498" s="38" t="str">
        <f t="shared" si="140"/>
        <v>136-Pm</v>
      </c>
      <c r="C1498" s="39">
        <v>136</v>
      </c>
      <c r="D1498" s="40"/>
      <c r="E1498" s="39">
        <v>14</v>
      </c>
      <c r="F1498" s="39">
        <v>75</v>
      </c>
      <c r="G1498" s="39">
        <v>61</v>
      </c>
      <c r="H1498" s="39" t="s">
        <v>126</v>
      </c>
      <c r="I1498" s="39" t="s">
        <v>39</v>
      </c>
      <c r="J1498" s="18">
        <v>-71307.843999999997</v>
      </c>
      <c r="K1498" s="18">
        <v>207.91900000000001</v>
      </c>
      <c r="L1498" s="18">
        <v>1121284.1880000001</v>
      </c>
      <c r="M1498" s="18">
        <v>207.91900000000001</v>
      </c>
      <c r="N1498" s="39" t="s">
        <v>28</v>
      </c>
      <c r="O1498" s="18">
        <v>-4520</v>
      </c>
      <c r="P1498" s="18">
        <v>451</v>
      </c>
      <c r="Q1498" s="18">
        <v>135923447.86500001</v>
      </c>
      <c r="R1498" s="18">
        <v>223.21</v>
      </c>
      <c r="S1498" s="16">
        <f t="shared" si="141"/>
        <v>135.92344786500001</v>
      </c>
      <c r="T1498" s="16">
        <f t="shared" si="143"/>
        <v>126611.82379308126</v>
      </c>
      <c r="U1498" s="41">
        <f t="shared" si="142"/>
        <v>8244.7366764705894</v>
      </c>
      <c r="V1498" s="18">
        <f t="shared" si="144"/>
        <v>136</v>
      </c>
      <c r="W1498" s="154">
        <f t="shared" si="145"/>
        <v>930.96929259618571</v>
      </c>
    </row>
    <row r="1499" spans="1:23" ht="16" customHeight="1">
      <c r="A1499" s="37"/>
      <c r="B1499" s="38" t="str">
        <f t="shared" si="140"/>
        <v>136-Sm</v>
      </c>
      <c r="C1499" s="39">
        <v>136</v>
      </c>
      <c r="D1499" s="40"/>
      <c r="E1499" s="39">
        <v>12</v>
      </c>
      <c r="F1499" s="39">
        <v>74</v>
      </c>
      <c r="G1499" s="39">
        <v>62</v>
      </c>
      <c r="H1499" s="39" t="s">
        <v>127</v>
      </c>
      <c r="I1499" s="39" t="s">
        <v>37</v>
      </c>
      <c r="J1499" s="18">
        <v>-66788</v>
      </c>
      <c r="K1499" s="18">
        <v>401</v>
      </c>
      <c r="L1499" s="18">
        <v>1115982</v>
      </c>
      <c r="M1499" s="18">
        <v>401</v>
      </c>
      <c r="N1499" s="39" t="s">
        <v>28</v>
      </c>
      <c r="O1499" s="18">
        <v>-10433</v>
      </c>
      <c r="P1499" s="18">
        <v>643</v>
      </c>
      <c r="Q1499" s="18">
        <v>135928300</v>
      </c>
      <c r="R1499" s="18">
        <v>430</v>
      </c>
      <c r="S1499" s="16">
        <f t="shared" si="141"/>
        <v>135.92830000000001</v>
      </c>
      <c r="T1499" s="16">
        <f t="shared" si="143"/>
        <v>126616.34352585208</v>
      </c>
      <c r="U1499" s="41">
        <f t="shared" si="142"/>
        <v>8205.75</v>
      </c>
      <c r="V1499" s="18">
        <f t="shared" si="144"/>
        <v>136</v>
      </c>
      <c r="W1499" s="154">
        <f t="shared" si="145"/>
        <v>931.00252592538288</v>
      </c>
    </row>
    <row r="1500" spans="1:23" ht="16" customHeight="1">
      <c r="A1500" s="37"/>
      <c r="B1500" s="38" t="str">
        <f t="shared" si="140"/>
        <v>136-Eu</v>
      </c>
      <c r="C1500" s="39">
        <v>136</v>
      </c>
      <c r="D1500" s="40"/>
      <c r="E1500" s="39">
        <v>10</v>
      </c>
      <c r="F1500" s="39">
        <v>73</v>
      </c>
      <c r="G1500" s="39">
        <v>63</v>
      </c>
      <c r="H1500" s="39" t="s">
        <v>128</v>
      </c>
      <c r="I1500" s="39" t="s">
        <v>37</v>
      </c>
      <c r="J1500" s="18">
        <v>-56355</v>
      </c>
      <c r="K1500" s="18">
        <v>503</v>
      </c>
      <c r="L1500" s="18">
        <v>1104767</v>
      </c>
      <c r="M1500" s="18">
        <v>503</v>
      </c>
      <c r="N1500" s="39" t="s">
        <v>28</v>
      </c>
      <c r="O1500" s="18">
        <v>-7051</v>
      </c>
      <c r="P1500" s="18">
        <v>861</v>
      </c>
      <c r="Q1500" s="18">
        <v>135939500</v>
      </c>
      <c r="R1500" s="18">
        <v>540</v>
      </c>
      <c r="S1500" s="16">
        <f t="shared" si="141"/>
        <v>135.93950000000001</v>
      </c>
      <c r="T1500" s="16">
        <f t="shared" si="143"/>
        <v>126626.77625433827</v>
      </c>
      <c r="U1500" s="41">
        <f t="shared" si="142"/>
        <v>8123.286764705882</v>
      </c>
      <c r="V1500" s="18">
        <f t="shared" si="144"/>
        <v>136</v>
      </c>
      <c r="W1500" s="154">
        <f t="shared" si="145"/>
        <v>931.07923716425194</v>
      </c>
    </row>
    <row r="1501" spans="1:23" ht="16" customHeight="1">
      <c r="A1501" s="37"/>
      <c r="B1501" s="38" t="str">
        <f t="shared" si="140"/>
        <v>136-Gd</v>
      </c>
      <c r="C1501" s="39">
        <v>136</v>
      </c>
      <c r="D1501" s="40"/>
      <c r="E1501" s="39">
        <v>8</v>
      </c>
      <c r="F1501" s="39">
        <v>72</v>
      </c>
      <c r="G1501" s="39">
        <v>64</v>
      </c>
      <c r="H1501" s="39" t="s">
        <v>129</v>
      </c>
      <c r="I1501" s="39" t="s">
        <v>37</v>
      </c>
      <c r="J1501" s="18">
        <v>-49304</v>
      </c>
      <c r="K1501" s="18">
        <v>699</v>
      </c>
      <c r="L1501" s="18">
        <v>1096933</v>
      </c>
      <c r="M1501" s="18">
        <v>699</v>
      </c>
      <c r="N1501" s="39" t="s">
        <v>28</v>
      </c>
      <c r="O1501" s="18" t="s">
        <v>30</v>
      </c>
      <c r="P1501" s="42"/>
      <c r="Q1501" s="18">
        <v>135947070</v>
      </c>
      <c r="R1501" s="18">
        <v>750</v>
      </c>
      <c r="S1501" s="16">
        <f t="shared" si="141"/>
        <v>135.94707</v>
      </c>
      <c r="T1501" s="16">
        <f t="shared" si="143"/>
        <v>126633.82766100259</v>
      </c>
      <c r="U1501" s="41">
        <f t="shared" si="142"/>
        <v>8065.6838235294117</v>
      </c>
      <c r="V1501" s="18">
        <f t="shared" si="144"/>
        <v>136</v>
      </c>
      <c r="W1501" s="154">
        <f t="shared" si="145"/>
        <v>931.13108574266607</v>
      </c>
    </row>
    <row r="1502" spans="1:23" ht="16" customHeight="1">
      <c r="A1502" s="37"/>
      <c r="B1502" s="38" t="str">
        <f t="shared" si="140"/>
        <v>137-Sn</v>
      </c>
      <c r="C1502" s="39">
        <v>137</v>
      </c>
      <c r="D1502" s="39">
        <v>0</v>
      </c>
      <c r="E1502" s="39">
        <v>37</v>
      </c>
      <c r="F1502" s="39">
        <v>87</v>
      </c>
      <c r="G1502" s="39">
        <v>50</v>
      </c>
      <c r="H1502" s="39" t="s">
        <v>114</v>
      </c>
      <c r="I1502" s="39" t="s">
        <v>37</v>
      </c>
      <c r="J1502" s="18">
        <v>-50496</v>
      </c>
      <c r="K1502" s="18">
        <v>596</v>
      </c>
      <c r="L1502" s="18">
        <v>1117150</v>
      </c>
      <c r="M1502" s="18">
        <v>596</v>
      </c>
      <c r="N1502" s="39" t="s">
        <v>28</v>
      </c>
      <c r="O1502" s="18">
        <v>9762</v>
      </c>
      <c r="P1502" s="18">
        <v>718</v>
      </c>
      <c r="Q1502" s="18">
        <v>136945790</v>
      </c>
      <c r="R1502" s="18">
        <v>640</v>
      </c>
      <c r="S1502" s="16">
        <f t="shared" si="141"/>
        <v>136.94578999999999</v>
      </c>
      <c r="T1502" s="16">
        <f t="shared" si="143"/>
        <v>127564.12896401409</v>
      </c>
      <c r="U1502" s="41">
        <f t="shared" si="142"/>
        <v>8154.3795620437959</v>
      </c>
      <c r="V1502" s="18">
        <f t="shared" si="144"/>
        <v>137</v>
      </c>
      <c r="W1502" s="154">
        <f t="shared" si="145"/>
        <v>931.12502893440944</v>
      </c>
    </row>
    <row r="1503" spans="1:23" ht="16" customHeight="1">
      <c r="A1503" s="37"/>
      <c r="B1503" s="38" t="str">
        <f t="shared" si="140"/>
        <v>137-Sb</v>
      </c>
      <c r="C1503" s="39">
        <v>137</v>
      </c>
      <c r="D1503" s="40"/>
      <c r="E1503" s="39">
        <v>35</v>
      </c>
      <c r="F1503" s="39">
        <v>86</v>
      </c>
      <c r="G1503" s="39">
        <v>51</v>
      </c>
      <c r="H1503" s="39" t="s">
        <v>115</v>
      </c>
      <c r="I1503" s="39" t="s">
        <v>37</v>
      </c>
      <c r="J1503" s="18">
        <v>-60258</v>
      </c>
      <c r="K1503" s="18">
        <v>401</v>
      </c>
      <c r="L1503" s="18">
        <v>1126130</v>
      </c>
      <c r="M1503" s="18">
        <v>401</v>
      </c>
      <c r="N1503" s="39" t="s">
        <v>28</v>
      </c>
      <c r="O1503" s="18">
        <v>9301</v>
      </c>
      <c r="P1503" s="18">
        <v>419</v>
      </c>
      <c r="Q1503" s="18">
        <v>136935310</v>
      </c>
      <c r="R1503" s="18">
        <v>430</v>
      </c>
      <c r="S1503" s="16">
        <f t="shared" si="141"/>
        <v>136.93530999999999</v>
      </c>
      <c r="T1503" s="16">
        <f t="shared" si="143"/>
        <v>127554.36691093058</v>
      </c>
      <c r="U1503" s="41">
        <f t="shared" si="142"/>
        <v>8219.9270072992695</v>
      </c>
      <c r="V1503" s="18">
        <f t="shared" si="144"/>
        <v>137</v>
      </c>
      <c r="W1503" s="154">
        <f t="shared" si="145"/>
        <v>931.05377307248591</v>
      </c>
    </row>
    <row r="1504" spans="1:23" ht="16" customHeight="1">
      <c r="A1504" s="37"/>
      <c r="B1504" s="38" t="str">
        <f t="shared" si="140"/>
        <v>137-Te</v>
      </c>
      <c r="C1504" s="39">
        <v>137</v>
      </c>
      <c r="D1504" s="40"/>
      <c r="E1504" s="39">
        <v>33</v>
      </c>
      <c r="F1504" s="39">
        <v>85</v>
      </c>
      <c r="G1504" s="39">
        <v>52</v>
      </c>
      <c r="H1504" s="39" t="s">
        <v>116</v>
      </c>
      <c r="I1504" s="39" t="s">
        <v>40</v>
      </c>
      <c r="J1504" s="18">
        <v>-69559.519</v>
      </c>
      <c r="K1504" s="18">
        <v>122.47199999999999</v>
      </c>
      <c r="L1504" s="18">
        <v>1134648.3670000001</v>
      </c>
      <c r="M1504" s="18">
        <v>122.473</v>
      </c>
      <c r="N1504" s="39" t="s">
        <v>28</v>
      </c>
      <c r="O1504" s="18">
        <v>6941.6</v>
      </c>
      <c r="P1504" s="18">
        <v>119.282</v>
      </c>
      <c r="Q1504" s="18">
        <v>136925324.76899999</v>
      </c>
      <c r="R1504" s="18">
        <v>131.47999999999999</v>
      </c>
      <c r="S1504" s="16">
        <f t="shared" si="141"/>
        <v>136.92532476899999</v>
      </c>
      <c r="T1504" s="16">
        <f t="shared" si="143"/>
        <v>127545.0657320114</v>
      </c>
      <c r="U1504" s="41">
        <f t="shared" si="142"/>
        <v>8282.1048686131398</v>
      </c>
      <c r="V1504" s="18">
        <f t="shared" si="144"/>
        <v>137</v>
      </c>
      <c r="W1504" s="154">
        <f t="shared" si="145"/>
        <v>930.98588125555762</v>
      </c>
    </row>
    <row r="1505" spans="1:23" ht="16" customHeight="1">
      <c r="A1505" s="37"/>
      <c r="B1505" s="38" t="str">
        <f t="shared" si="140"/>
        <v>137-I</v>
      </c>
      <c r="C1505" s="39">
        <v>137</v>
      </c>
      <c r="D1505" s="40"/>
      <c r="E1505" s="39">
        <v>31</v>
      </c>
      <c r="F1505" s="39">
        <v>84</v>
      </c>
      <c r="G1505" s="39">
        <v>53</v>
      </c>
      <c r="H1505" s="39" t="s">
        <v>117</v>
      </c>
      <c r="I1505" s="39" t="s">
        <v>58</v>
      </c>
      <c r="J1505" s="18">
        <v>-76501.119000000006</v>
      </c>
      <c r="K1505" s="18">
        <v>27.771000000000001</v>
      </c>
      <c r="L1505" s="18">
        <v>1140807.6129999999</v>
      </c>
      <c r="M1505" s="18">
        <v>27.771999999999998</v>
      </c>
      <c r="N1505" s="39" t="s">
        <v>28</v>
      </c>
      <c r="O1505" s="18">
        <v>5877.46</v>
      </c>
      <c r="P1505" s="18">
        <v>26.834</v>
      </c>
      <c r="Q1505" s="18">
        <v>136917872.653</v>
      </c>
      <c r="R1505" s="18">
        <v>29.814</v>
      </c>
      <c r="S1505" s="16">
        <f t="shared" si="141"/>
        <v>136.91787265299999</v>
      </c>
      <c r="T1505" s="16">
        <f t="shared" si="143"/>
        <v>127538.12413354036</v>
      </c>
      <c r="U1505" s="41">
        <f t="shared" si="142"/>
        <v>8327.0628686131386</v>
      </c>
      <c r="V1505" s="18">
        <f t="shared" si="144"/>
        <v>137</v>
      </c>
      <c r="W1505" s="154">
        <f t="shared" si="145"/>
        <v>930.93521265357924</v>
      </c>
    </row>
    <row r="1506" spans="1:23" ht="16" customHeight="1">
      <c r="A1506" s="37"/>
      <c r="B1506" s="38" t="str">
        <f t="shared" si="140"/>
        <v>137-Xe</v>
      </c>
      <c r="C1506" s="39">
        <v>137</v>
      </c>
      <c r="D1506" s="40"/>
      <c r="E1506" s="39">
        <v>29</v>
      </c>
      <c r="F1506" s="39">
        <v>83</v>
      </c>
      <c r="G1506" s="39">
        <v>54</v>
      </c>
      <c r="H1506" s="39" t="s">
        <v>118</v>
      </c>
      <c r="I1506" s="39" t="s">
        <v>47</v>
      </c>
      <c r="J1506" s="18">
        <v>-82378.578999999998</v>
      </c>
      <c r="K1506" s="18">
        <v>7.1639999999999997</v>
      </c>
      <c r="L1506" s="18">
        <v>1145902.72</v>
      </c>
      <c r="M1506" s="18">
        <v>7.1660000000000004</v>
      </c>
      <c r="N1506" s="39" t="s">
        <v>28</v>
      </c>
      <c r="O1506" s="18">
        <v>4172.5659999999998</v>
      </c>
      <c r="P1506" s="18">
        <v>7.2949999999999999</v>
      </c>
      <c r="Q1506" s="18">
        <v>136911562.93900001</v>
      </c>
      <c r="R1506" s="18">
        <v>7.69</v>
      </c>
      <c r="S1506" s="16">
        <f t="shared" si="141"/>
        <v>136.91156293900002</v>
      </c>
      <c r="T1506" s="16">
        <f t="shared" si="143"/>
        <v>127532.24667523794</v>
      </c>
      <c r="U1506" s="41">
        <f t="shared" si="142"/>
        <v>8364.2534306569341</v>
      </c>
      <c r="V1506" s="18">
        <f t="shared" si="144"/>
        <v>137</v>
      </c>
      <c r="W1506" s="154">
        <f t="shared" si="145"/>
        <v>930.89231149808711</v>
      </c>
    </row>
    <row r="1507" spans="1:23" ht="16" customHeight="1">
      <c r="A1507" s="37"/>
      <c r="B1507" s="38" t="str">
        <f t="shared" si="140"/>
        <v>137-Cs</v>
      </c>
      <c r="C1507" s="39">
        <v>137</v>
      </c>
      <c r="D1507" s="40"/>
      <c r="E1507" s="39">
        <v>27</v>
      </c>
      <c r="F1507" s="39">
        <v>82</v>
      </c>
      <c r="G1507" s="39">
        <v>55</v>
      </c>
      <c r="H1507" s="39" t="s">
        <v>119</v>
      </c>
      <c r="I1507" s="40"/>
      <c r="J1507" s="18">
        <v>-86551.145000000004</v>
      </c>
      <c r="K1507" s="18">
        <v>2.9849999999999999</v>
      </c>
      <c r="L1507" s="18">
        <v>1149292.932</v>
      </c>
      <c r="M1507" s="18">
        <v>2.9910000000000001</v>
      </c>
      <c r="N1507" s="39" t="s">
        <v>28</v>
      </c>
      <c r="O1507" s="18">
        <v>1175.6300000000001</v>
      </c>
      <c r="P1507" s="18">
        <v>0.17199999999999999</v>
      </c>
      <c r="Q1507" s="18">
        <v>136907083.505</v>
      </c>
      <c r="R1507" s="18">
        <v>3.2040000000000002</v>
      </c>
      <c r="S1507" s="16">
        <f t="shared" si="141"/>
        <v>136.907083505</v>
      </c>
      <c r="T1507" s="16">
        <f t="shared" si="143"/>
        <v>127528.07411106883</v>
      </c>
      <c r="U1507" s="41">
        <f t="shared" si="142"/>
        <v>8388.9995036496348</v>
      </c>
      <c r="V1507" s="18">
        <f t="shared" si="144"/>
        <v>137</v>
      </c>
      <c r="W1507" s="154">
        <f t="shared" si="145"/>
        <v>930.86185482531994</v>
      </c>
    </row>
    <row r="1508" spans="1:23" ht="16" customHeight="1">
      <c r="A1508" s="37"/>
      <c r="B1508" s="38" t="str">
        <f t="shared" si="140"/>
        <v>137-Ba</v>
      </c>
      <c r="C1508" s="39">
        <v>137</v>
      </c>
      <c r="D1508" s="40"/>
      <c r="E1508" s="39">
        <v>25</v>
      </c>
      <c r="F1508" s="39">
        <v>81</v>
      </c>
      <c r="G1508" s="39">
        <v>56</v>
      </c>
      <c r="H1508" s="39" t="s">
        <v>121</v>
      </c>
      <c r="I1508" s="40"/>
      <c r="J1508" s="18">
        <v>-87726.774000000005</v>
      </c>
      <c r="K1508" s="18">
        <v>2.98</v>
      </c>
      <c r="L1508" s="18">
        <v>1149686.2080000001</v>
      </c>
      <c r="M1508" s="18">
        <v>2.9860000000000002</v>
      </c>
      <c r="N1508" s="39" t="s">
        <v>28</v>
      </c>
      <c r="O1508" s="18">
        <v>-600.10699999999997</v>
      </c>
      <c r="P1508" s="18">
        <v>47.771000000000001</v>
      </c>
      <c r="Q1508" s="18">
        <v>136905821.414</v>
      </c>
      <c r="R1508" s="18">
        <v>3.1989999999999998</v>
      </c>
      <c r="S1508" s="16">
        <f t="shared" si="141"/>
        <v>136.905821414</v>
      </c>
      <c r="T1508" s="16">
        <f t="shared" si="143"/>
        <v>127526.89848136099</v>
      </c>
      <c r="U1508" s="41">
        <f t="shared" si="142"/>
        <v>8391.8701313868623</v>
      </c>
      <c r="V1508" s="18">
        <f t="shared" si="144"/>
        <v>137</v>
      </c>
      <c r="W1508" s="154">
        <f t="shared" si="145"/>
        <v>930.85327358657651</v>
      </c>
    </row>
    <row r="1509" spans="1:23" ht="16" customHeight="1">
      <c r="A1509" s="37"/>
      <c r="B1509" s="38" t="str">
        <f t="shared" si="140"/>
        <v>137-La</v>
      </c>
      <c r="C1509" s="39">
        <v>137</v>
      </c>
      <c r="D1509" s="40"/>
      <c r="E1509" s="39">
        <v>23</v>
      </c>
      <c r="F1509" s="39">
        <v>80</v>
      </c>
      <c r="G1509" s="39">
        <v>57</v>
      </c>
      <c r="H1509" s="39" t="s">
        <v>122</v>
      </c>
      <c r="I1509" s="39" t="s">
        <v>40</v>
      </c>
      <c r="J1509" s="18">
        <v>-87126.667000000001</v>
      </c>
      <c r="K1509" s="18">
        <v>47.781999999999996</v>
      </c>
      <c r="L1509" s="18">
        <v>1148303.7479999999</v>
      </c>
      <c r="M1509" s="18">
        <v>47.783000000000001</v>
      </c>
      <c r="N1509" s="39" t="s">
        <v>28</v>
      </c>
      <c r="O1509" s="18">
        <v>-1222.0999999999999</v>
      </c>
      <c r="P1509" s="18">
        <v>1.6</v>
      </c>
      <c r="Q1509" s="18">
        <v>136906465.65599999</v>
      </c>
      <c r="R1509" s="18">
        <v>51.295999999999999</v>
      </c>
      <c r="S1509" s="16">
        <f t="shared" si="141"/>
        <v>136.90646565599999</v>
      </c>
      <c r="T1509" s="16">
        <f t="shared" si="143"/>
        <v>127527.49858867038</v>
      </c>
      <c r="U1509" s="41">
        <f t="shared" si="142"/>
        <v>8381.7791824817505</v>
      </c>
      <c r="V1509" s="18">
        <f t="shared" si="144"/>
        <v>137</v>
      </c>
      <c r="W1509" s="154">
        <f t="shared" si="145"/>
        <v>930.85765393190059</v>
      </c>
    </row>
    <row r="1510" spans="1:23" ht="16" customHeight="1">
      <c r="A1510" s="37"/>
      <c r="B1510" s="38" t="str">
        <f t="shared" si="140"/>
        <v>137-Ce</v>
      </c>
      <c r="C1510" s="39">
        <v>137</v>
      </c>
      <c r="D1510" s="40"/>
      <c r="E1510" s="39">
        <v>21</v>
      </c>
      <c r="F1510" s="39">
        <v>79</v>
      </c>
      <c r="G1510" s="39">
        <v>58</v>
      </c>
      <c r="H1510" s="39" t="s">
        <v>123</v>
      </c>
      <c r="I1510" s="39" t="s">
        <v>47</v>
      </c>
      <c r="J1510" s="18">
        <v>-85904.566999999995</v>
      </c>
      <c r="K1510" s="18">
        <v>47.755000000000003</v>
      </c>
      <c r="L1510" s="18">
        <v>1146299.2949999999</v>
      </c>
      <c r="M1510" s="18">
        <v>47.756</v>
      </c>
      <c r="N1510" s="39" t="s">
        <v>28</v>
      </c>
      <c r="O1510" s="18">
        <v>-2702</v>
      </c>
      <c r="P1510" s="18">
        <v>10</v>
      </c>
      <c r="Q1510" s="18">
        <v>136907777.634</v>
      </c>
      <c r="R1510" s="18">
        <v>51.268000000000001</v>
      </c>
      <c r="S1510" s="16">
        <f t="shared" si="141"/>
        <v>136.90777763400001</v>
      </c>
      <c r="T1510" s="16">
        <f t="shared" si="143"/>
        <v>127528.7206878002</v>
      </c>
      <c r="U1510" s="41">
        <f t="shared" si="142"/>
        <v>8367.1481386861306</v>
      </c>
      <c r="V1510" s="18">
        <f t="shared" si="144"/>
        <v>137</v>
      </c>
      <c r="W1510" s="154">
        <f t="shared" si="145"/>
        <v>930.86657436350515</v>
      </c>
    </row>
    <row r="1511" spans="1:23" ht="16" customHeight="1">
      <c r="A1511" s="37"/>
      <c r="B1511" s="38" t="str">
        <f t="shared" si="140"/>
        <v>137-Pr</v>
      </c>
      <c r="C1511" s="39">
        <v>137</v>
      </c>
      <c r="D1511" s="40"/>
      <c r="E1511" s="39">
        <v>19</v>
      </c>
      <c r="F1511" s="39">
        <v>78</v>
      </c>
      <c r="G1511" s="39">
        <v>59</v>
      </c>
      <c r="H1511" s="39" t="s">
        <v>124</v>
      </c>
      <c r="I1511" s="39" t="s">
        <v>39</v>
      </c>
      <c r="J1511" s="18">
        <v>-83202.566999999995</v>
      </c>
      <c r="K1511" s="18">
        <v>48.790999999999997</v>
      </c>
      <c r="L1511" s="18">
        <v>1142814.9410000001</v>
      </c>
      <c r="M1511" s="18">
        <v>48.792000000000002</v>
      </c>
      <c r="N1511" s="39" t="s">
        <v>28</v>
      </c>
      <c r="O1511" s="18">
        <v>-3690</v>
      </c>
      <c r="P1511" s="18">
        <v>54</v>
      </c>
      <c r="Q1511" s="18">
        <v>136910678.35100001</v>
      </c>
      <c r="R1511" s="18">
        <v>52.38</v>
      </c>
      <c r="S1511" s="16">
        <f t="shared" si="141"/>
        <v>136.910678351</v>
      </c>
      <c r="T1511" s="16">
        <f t="shared" si="143"/>
        <v>127531.42268716416</v>
      </c>
      <c r="U1511" s="41">
        <f t="shared" si="142"/>
        <v>8341.7148978102196</v>
      </c>
      <c r="V1511" s="18">
        <f t="shared" si="144"/>
        <v>137</v>
      </c>
      <c r="W1511" s="154">
        <f t="shared" si="145"/>
        <v>930.88629698659975</v>
      </c>
    </row>
    <row r="1512" spans="1:23" ht="16" customHeight="1">
      <c r="A1512" s="37"/>
      <c r="B1512" s="38" t="str">
        <f t="shared" si="140"/>
        <v>137-Nd</v>
      </c>
      <c r="C1512" s="39">
        <v>137</v>
      </c>
      <c r="D1512" s="40"/>
      <c r="E1512" s="39">
        <v>17</v>
      </c>
      <c r="F1512" s="39">
        <v>77</v>
      </c>
      <c r="G1512" s="39">
        <v>60</v>
      </c>
      <c r="H1512" s="39" t="s">
        <v>125</v>
      </c>
      <c r="I1512" s="39" t="s">
        <v>39</v>
      </c>
      <c r="J1512" s="18">
        <v>-79512.566999999995</v>
      </c>
      <c r="K1512" s="18">
        <v>72.778000000000006</v>
      </c>
      <c r="L1512" s="18">
        <v>1138342.588</v>
      </c>
      <c r="M1512" s="18">
        <v>72.778000000000006</v>
      </c>
      <c r="N1512" s="39" t="s">
        <v>28</v>
      </c>
      <c r="O1512" s="18">
        <v>-5657</v>
      </c>
      <c r="P1512" s="18">
        <v>114</v>
      </c>
      <c r="Q1512" s="18">
        <v>136914639.72999999</v>
      </c>
      <c r="R1512" s="18">
        <v>78.13</v>
      </c>
      <c r="S1512" s="16">
        <f t="shared" si="141"/>
        <v>136.91463972999998</v>
      </c>
      <c r="T1512" s="16">
        <f t="shared" si="143"/>
        <v>127535.11268640858</v>
      </c>
      <c r="U1512" s="41">
        <f t="shared" si="142"/>
        <v>8309.0699854014601</v>
      </c>
      <c r="V1512" s="18">
        <f t="shared" si="144"/>
        <v>137</v>
      </c>
      <c r="W1512" s="154">
        <f t="shared" si="145"/>
        <v>930.91323128765384</v>
      </c>
    </row>
    <row r="1513" spans="1:23" ht="16" customHeight="1">
      <c r="A1513" s="37"/>
      <c r="B1513" s="38" t="str">
        <f t="shared" si="140"/>
        <v>137-Pm</v>
      </c>
      <c r="C1513" s="39">
        <v>137</v>
      </c>
      <c r="D1513" s="40"/>
      <c r="E1513" s="39">
        <v>15</v>
      </c>
      <c r="F1513" s="39">
        <v>76</v>
      </c>
      <c r="G1513" s="39">
        <v>61</v>
      </c>
      <c r="H1513" s="39" t="s">
        <v>126</v>
      </c>
      <c r="I1513" s="39" t="s">
        <v>49</v>
      </c>
      <c r="J1513" s="18">
        <v>-73856</v>
      </c>
      <c r="K1513" s="18">
        <v>135</v>
      </c>
      <c r="L1513" s="18">
        <v>1131903</v>
      </c>
      <c r="M1513" s="18">
        <v>135</v>
      </c>
      <c r="N1513" s="39" t="s">
        <v>28</v>
      </c>
      <c r="O1513" s="18">
        <v>-5900</v>
      </c>
      <c r="P1513" s="18">
        <v>122</v>
      </c>
      <c r="Q1513" s="18">
        <v>136920713</v>
      </c>
      <c r="R1513" s="18">
        <v>145</v>
      </c>
      <c r="S1513" s="16">
        <f t="shared" si="141"/>
        <v>136.92071300000001</v>
      </c>
      <c r="T1513" s="16">
        <f t="shared" si="143"/>
        <v>127540.7698986348</v>
      </c>
      <c r="U1513" s="41">
        <f t="shared" si="142"/>
        <v>8262.0656934306571</v>
      </c>
      <c r="V1513" s="18">
        <f t="shared" si="144"/>
        <v>137</v>
      </c>
      <c r="W1513" s="154">
        <f t="shared" si="145"/>
        <v>930.9545248075533</v>
      </c>
    </row>
    <row r="1514" spans="1:23" ht="16" customHeight="1">
      <c r="A1514" s="37"/>
      <c r="B1514" s="38" t="str">
        <f t="shared" si="140"/>
        <v>137-Sm</v>
      </c>
      <c r="C1514" s="39">
        <v>137</v>
      </c>
      <c r="D1514" s="40"/>
      <c r="E1514" s="39">
        <v>13</v>
      </c>
      <c r="F1514" s="39">
        <v>75</v>
      </c>
      <c r="G1514" s="39">
        <v>62</v>
      </c>
      <c r="H1514" s="39" t="s">
        <v>127</v>
      </c>
      <c r="I1514" s="39" t="s">
        <v>39</v>
      </c>
      <c r="J1514" s="18">
        <v>-67955.543000000005</v>
      </c>
      <c r="K1514" s="18">
        <v>114.736</v>
      </c>
      <c r="L1514" s="18">
        <v>1125220.8570000001</v>
      </c>
      <c r="M1514" s="18">
        <v>114.736</v>
      </c>
      <c r="N1514" s="39" t="s">
        <v>28</v>
      </c>
      <c r="O1514" s="18">
        <v>-7604</v>
      </c>
      <c r="P1514" s="18">
        <v>516</v>
      </c>
      <c r="Q1514" s="18">
        <v>136927046.70899999</v>
      </c>
      <c r="R1514" s="18">
        <v>123.17400000000001</v>
      </c>
      <c r="S1514" s="16">
        <f t="shared" si="141"/>
        <v>136.927046709</v>
      </c>
      <c r="T1514" s="16">
        <f t="shared" si="143"/>
        <v>127546.66970812654</v>
      </c>
      <c r="U1514" s="41">
        <f t="shared" si="142"/>
        <v>8213.2909270072996</v>
      </c>
      <c r="V1514" s="18">
        <f t="shared" si="144"/>
        <v>137</v>
      </c>
      <c r="W1514" s="154">
        <f t="shared" si="145"/>
        <v>930.99758911041272</v>
      </c>
    </row>
    <row r="1515" spans="1:23" ht="16" customHeight="1">
      <c r="A1515" s="37"/>
      <c r="B1515" s="38" t="str">
        <f t="shared" si="140"/>
        <v>137-Eu</v>
      </c>
      <c r="C1515" s="39">
        <v>137</v>
      </c>
      <c r="D1515" s="40"/>
      <c r="E1515" s="39">
        <v>11</v>
      </c>
      <c r="F1515" s="39">
        <v>74</v>
      </c>
      <c r="G1515" s="39">
        <v>63</v>
      </c>
      <c r="H1515" s="39" t="s">
        <v>128</v>
      </c>
      <c r="I1515" s="39" t="s">
        <v>37</v>
      </c>
      <c r="J1515" s="18">
        <v>-60351</v>
      </c>
      <c r="K1515" s="18">
        <v>503</v>
      </c>
      <c r="L1515" s="18">
        <v>1116834</v>
      </c>
      <c r="M1515" s="18">
        <v>503</v>
      </c>
      <c r="N1515" s="39" t="s">
        <v>28</v>
      </c>
      <c r="O1515" s="18">
        <v>-8793</v>
      </c>
      <c r="P1515" s="18">
        <v>780</v>
      </c>
      <c r="Q1515" s="18">
        <v>136935210</v>
      </c>
      <c r="R1515" s="18">
        <v>540</v>
      </c>
      <c r="S1515" s="16">
        <f t="shared" si="141"/>
        <v>136.93521000000001</v>
      </c>
      <c r="T1515" s="16">
        <f t="shared" si="143"/>
        <v>127554.27376156911</v>
      </c>
      <c r="U1515" s="41">
        <f t="shared" si="142"/>
        <v>8152.0729927007296</v>
      </c>
      <c r="V1515" s="18">
        <f t="shared" si="144"/>
        <v>137</v>
      </c>
      <c r="W1515" s="154">
        <f t="shared" si="145"/>
        <v>931.05309315013949</v>
      </c>
    </row>
    <row r="1516" spans="1:23" ht="16" customHeight="1">
      <c r="A1516" s="37"/>
      <c r="B1516" s="38" t="str">
        <f t="shared" si="140"/>
        <v>137-Gd</v>
      </c>
      <c r="C1516" s="39">
        <v>137</v>
      </c>
      <c r="D1516" s="40"/>
      <c r="E1516" s="39">
        <v>9</v>
      </c>
      <c r="F1516" s="39">
        <v>73</v>
      </c>
      <c r="G1516" s="39">
        <v>64</v>
      </c>
      <c r="H1516" s="39" t="s">
        <v>129</v>
      </c>
      <c r="I1516" s="39" t="s">
        <v>37</v>
      </c>
      <c r="J1516" s="18">
        <v>-51558</v>
      </c>
      <c r="K1516" s="18">
        <v>596</v>
      </c>
      <c r="L1516" s="18">
        <v>1107259</v>
      </c>
      <c r="M1516" s="18">
        <v>596</v>
      </c>
      <c r="N1516" s="39" t="s">
        <v>28</v>
      </c>
      <c r="O1516" s="18" t="s">
        <v>30</v>
      </c>
      <c r="P1516" s="42"/>
      <c r="Q1516" s="18">
        <v>136944650</v>
      </c>
      <c r="R1516" s="18">
        <v>640</v>
      </c>
      <c r="S1516" s="16">
        <f t="shared" si="141"/>
        <v>136.94465</v>
      </c>
      <c r="T1516" s="16">
        <f t="shared" si="143"/>
        <v>127563.06706129319</v>
      </c>
      <c r="U1516" s="41">
        <f t="shared" si="142"/>
        <v>8082.1824817518245</v>
      </c>
      <c r="V1516" s="18">
        <f t="shared" si="144"/>
        <v>137</v>
      </c>
      <c r="W1516" s="154">
        <f t="shared" si="145"/>
        <v>931.11727781965828</v>
      </c>
    </row>
    <row r="1517" spans="1:23" ht="16" customHeight="1">
      <c r="A1517" s="37"/>
      <c r="B1517" s="38" t="str">
        <f t="shared" si="140"/>
        <v>138-Sb</v>
      </c>
      <c r="C1517" s="39">
        <v>138</v>
      </c>
      <c r="D1517" s="39">
        <v>0</v>
      </c>
      <c r="E1517" s="39">
        <v>36</v>
      </c>
      <c r="F1517" s="39">
        <v>87</v>
      </c>
      <c r="G1517" s="39">
        <v>51</v>
      </c>
      <c r="H1517" s="39" t="s">
        <v>115</v>
      </c>
      <c r="I1517" s="39" t="s">
        <v>37</v>
      </c>
      <c r="J1517" s="18">
        <v>-54995</v>
      </c>
      <c r="K1517" s="18">
        <v>503</v>
      </c>
      <c r="L1517" s="18">
        <v>1128938</v>
      </c>
      <c r="M1517" s="18">
        <v>503</v>
      </c>
      <c r="N1517" s="39" t="s">
        <v>28</v>
      </c>
      <c r="O1517" s="18">
        <v>10936</v>
      </c>
      <c r="P1517" s="18">
        <v>543</v>
      </c>
      <c r="Q1517" s="18">
        <v>137940960</v>
      </c>
      <c r="R1517" s="18">
        <v>540</v>
      </c>
      <c r="S1517" s="16">
        <f t="shared" si="141"/>
        <v>137.94095999999999</v>
      </c>
      <c r="T1517" s="16">
        <f t="shared" si="143"/>
        <v>128491.12346469292</v>
      </c>
      <c r="U1517" s="41">
        <f t="shared" si="142"/>
        <v>8180.710144927536</v>
      </c>
      <c r="V1517" s="18">
        <f t="shared" si="144"/>
        <v>138</v>
      </c>
      <c r="W1517" s="154">
        <f t="shared" si="145"/>
        <v>931.09509757023852</v>
      </c>
    </row>
    <row r="1518" spans="1:23" ht="16" customHeight="1">
      <c r="A1518" s="37"/>
      <c r="B1518" s="38" t="str">
        <f t="shared" si="140"/>
        <v>138-Te</v>
      </c>
      <c r="C1518" s="39">
        <v>138</v>
      </c>
      <c r="D1518" s="40"/>
      <c r="E1518" s="39">
        <v>34</v>
      </c>
      <c r="F1518" s="39">
        <v>86</v>
      </c>
      <c r="G1518" s="39">
        <v>52</v>
      </c>
      <c r="H1518" s="39" t="s">
        <v>116</v>
      </c>
      <c r="I1518" s="39" t="s">
        <v>37</v>
      </c>
      <c r="J1518" s="18">
        <v>-65931</v>
      </c>
      <c r="K1518" s="18">
        <v>205</v>
      </c>
      <c r="L1518" s="18">
        <v>1139091</v>
      </c>
      <c r="M1518" s="18">
        <v>205</v>
      </c>
      <c r="N1518" s="39" t="s">
        <v>28</v>
      </c>
      <c r="O1518" s="18">
        <v>6368</v>
      </c>
      <c r="P1518" s="18">
        <v>220</v>
      </c>
      <c r="Q1518" s="18">
        <v>137929220</v>
      </c>
      <c r="R1518" s="18">
        <v>220</v>
      </c>
      <c r="S1518" s="16">
        <f t="shared" si="141"/>
        <v>137.92921999999999</v>
      </c>
      <c r="T1518" s="16">
        <f t="shared" si="143"/>
        <v>128480.18772965472</v>
      </c>
      <c r="U1518" s="41">
        <f t="shared" si="142"/>
        <v>8254.282608695652</v>
      </c>
      <c r="V1518" s="18">
        <f t="shared" si="144"/>
        <v>138</v>
      </c>
      <c r="W1518" s="154">
        <f t="shared" si="145"/>
        <v>931.01585311344002</v>
      </c>
    </row>
    <row r="1519" spans="1:23" ht="16" customHeight="1">
      <c r="A1519" s="37"/>
      <c r="B1519" s="38" t="str">
        <f t="shared" si="140"/>
        <v>138-I</v>
      </c>
      <c r="C1519" s="39">
        <v>138</v>
      </c>
      <c r="D1519" s="40"/>
      <c r="E1519" s="39">
        <v>32</v>
      </c>
      <c r="F1519" s="39">
        <v>85</v>
      </c>
      <c r="G1519" s="39">
        <v>53</v>
      </c>
      <c r="H1519" s="39" t="s">
        <v>117</v>
      </c>
      <c r="I1519" s="39" t="s">
        <v>40</v>
      </c>
      <c r="J1519" s="18">
        <v>-72299.138999999996</v>
      </c>
      <c r="K1519" s="18">
        <v>79.194000000000003</v>
      </c>
      <c r="L1519" s="18">
        <v>1144676.956</v>
      </c>
      <c r="M1519" s="18">
        <v>79.194000000000003</v>
      </c>
      <c r="N1519" s="39" t="s">
        <v>28</v>
      </c>
      <c r="O1519" s="18">
        <v>7820</v>
      </c>
      <c r="P1519" s="18">
        <v>70</v>
      </c>
      <c r="Q1519" s="18">
        <v>137922383.66600001</v>
      </c>
      <c r="R1519" s="18">
        <v>85.018000000000001</v>
      </c>
      <c r="S1519" s="16">
        <f t="shared" si="141"/>
        <v>137.922383666</v>
      </c>
      <c r="T1519" s="16">
        <f t="shared" si="143"/>
        <v>128473.81972818483</v>
      </c>
      <c r="U1519" s="41">
        <f t="shared" si="142"/>
        <v>8294.7605507246371</v>
      </c>
      <c r="V1519" s="18">
        <f t="shared" si="144"/>
        <v>138</v>
      </c>
      <c r="W1519" s="154">
        <f t="shared" si="145"/>
        <v>930.96970817525232</v>
      </c>
    </row>
    <row r="1520" spans="1:23" ht="16" customHeight="1">
      <c r="A1520" s="37"/>
      <c r="B1520" s="38" t="str">
        <f t="shared" si="140"/>
        <v>138-Xe</v>
      </c>
      <c r="C1520" s="39">
        <v>138</v>
      </c>
      <c r="D1520" s="40"/>
      <c r="E1520" s="39">
        <v>30</v>
      </c>
      <c r="F1520" s="39">
        <v>84</v>
      </c>
      <c r="G1520" s="39">
        <v>54</v>
      </c>
      <c r="H1520" s="39" t="s">
        <v>118</v>
      </c>
      <c r="I1520" s="39" t="s">
        <v>40</v>
      </c>
      <c r="J1520" s="18">
        <v>-80119.138999999996</v>
      </c>
      <c r="K1520" s="18">
        <v>37.034999999999997</v>
      </c>
      <c r="L1520" s="18">
        <v>1151714.602</v>
      </c>
      <c r="M1520" s="18">
        <v>37.036000000000001</v>
      </c>
      <c r="N1520" s="39" t="s">
        <v>28</v>
      </c>
      <c r="O1520" s="18">
        <v>2774</v>
      </c>
      <c r="P1520" s="18">
        <v>35.777000000000001</v>
      </c>
      <c r="Q1520" s="18">
        <v>137913988.54899999</v>
      </c>
      <c r="R1520" s="18">
        <v>39.759</v>
      </c>
      <c r="S1520" s="16">
        <f t="shared" si="141"/>
        <v>137.91398854899998</v>
      </c>
      <c r="T1520" s="16">
        <f t="shared" si="143"/>
        <v>128465.99973030349</v>
      </c>
      <c r="U1520" s="41">
        <f t="shared" si="142"/>
        <v>8345.7579855072454</v>
      </c>
      <c r="V1520" s="18">
        <f t="shared" si="144"/>
        <v>138</v>
      </c>
      <c r="W1520" s="154">
        <f t="shared" si="145"/>
        <v>930.91304152393832</v>
      </c>
    </row>
    <row r="1521" spans="1:23" ht="16" customHeight="1">
      <c r="A1521" s="37"/>
      <c r="B1521" s="38" t="str">
        <f t="shared" si="140"/>
        <v>138-Cs</v>
      </c>
      <c r="C1521" s="39">
        <v>138</v>
      </c>
      <c r="D1521" s="40"/>
      <c r="E1521" s="39">
        <v>28</v>
      </c>
      <c r="F1521" s="39">
        <v>83</v>
      </c>
      <c r="G1521" s="39">
        <v>55</v>
      </c>
      <c r="H1521" s="39" t="s">
        <v>119</v>
      </c>
      <c r="I1521" s="40"/>
      <c r="J1521" s="18">
        <v>-82893.138999999996</v>
      </c>
      <c r="K1521" s="18">
        <v>9.5719999999999992</v>
      </c>
      <c r="L1521" s="18">
        <v>1153706.2490000001</v>
      </c>
      <c r="M1521" s="18">
        <v>9.5739999999999998</v>
      </c>
      <c r="N1521" s="39" t="s">
        <v>28</v>
      </c>
      <c r="O1521" s="18">
        <v>5374.0339999999997</v>
      </c>
      <c r="P1521" s="18">
        <v>9.0950000000000006</v>
      </c>
      <c r="Q1521" s="18">
        <v>137911010.537</v>
      </c>
      <c r="R1521" s="18">
        <v>10.276</v>
      </c>
      <c r="S1521" s="16">
        <f t="shared" si="141"/>
        <v>137.91101053700001</v>
      </c>
      <c r="T1521" s="16">
        <f t="shared" si="143"/>
        <v>128463.2257311406</v>
      </c>
      <c r="U1521" s="41">
        <f t="shared" si="142"/>
        <v>8360.1902101449286</v>
      </c>
      <c r="V1521" s="18">
        <f t="shared" si="144"/>
        <v>138</v>
      </c>
      <c r="W1521" s="154">
        <f t="shared" si="145"/>
        <v>930.89294008072898</v>
      </c>
    </row>
    <row r="1522" spans="1:23" ht="16" customHeight="1">
      <c r="A1522" s="37"/>
      <c r="B1522" s="38" t="str">
        <f t="shared" si="140"/>
        <v>138-Ba</v>
      </c>
      <c r="C1522" s="39">
        <v>138</v>
      </c>
      <c r="D1522" s="40"/>
      <c r="E1522" s="39">
        <v>26</v>
      </c>
      <c r="F1522" s="39">
        <v>82</v>
      </c>
      <c r="G1522" s="39">
        <v>56</v>
      </c>
      <c r="H1522" s="39" t="s">
        <v>121</v>
      </c>
      <c r="I1522" s="40"/>
      <c r="J1522" s="18">
        <v>-88267.172000000006</v>
      </c>
      <c r="K1522" s="18">
        <v>2.98</v>
      </c>
      <c r="L1522" s="18">
        <v>1158297.929</v>
      </c>
      <c r="M1522" s="18">
        <v>2.9860000000000002</v>
      </c>
      <c r="N1522" s="39" t="s">
        <v>28</v>
      </c>
      <c r="O1522" s="18">
        <v>-1737.751</v>
      </c>
      <c r="P1522" s="18">
        <v>3.681</v>
      </c>
      <c r="Q1522" s="18">
        <v>137905241.273</v>
      </c>
      <c r="R1522" s="18">
        <v>3.1989999999999998</v>
      </c>
      <c r="S1522" s="16">
        <f t="shared" si="141"/>
        <v>137.905241273</v>
      </c>
      <c r="T1522" s="16">
        <f t="shared" si="143"/>
        <v>128457.85169856227</v>
      </c>
      <c r="U1522" s="41">
        <f t="shared" si="142"/>
        <v>8393.4632536231893</v>
      </c>
      <c r="V1522" s="18">
        <f t="shared" si="144"/>
        <v>138</v>
      </c>
      <c r="W1522" s="154">
        <f t="shared" si="145"/>
        <v>930.85399781566866</v>
      </c>
    </row>
    <row r="1523" spans="1:23" ht="16" customHeight="1">
      <c r="A1523" s="37"/>
      <c r="B1523" s="38" t="str">
        <f t="shared" si="140"/>
        <v>138-La</v>
      </c>
      <c r="C1523" s="39">
        <v>138</v>
      </c>
      <c r="D1523" s="40"/>
      <c r="E1523" s="39">
        <v>24</v>
      </c>
      <c r="F1523" s="39">
        <v>81</v>
      </c>
      <c r="G1523" s="39">
        <v>57</v>
      </c>
      <c r="H1523" s="39" t="s">
        <v>122</v>
      </c>
      <c r="I1523" s="39" t="s">
        <v>69</v>
      </c>
      <c r="J1523" s="18">
        <v>-86529.421000000002</v>
      </c>
      <c r="K1523" s="18">
        <v>4.1180000000000003</v>
      </c>
      <c r="L1523" s="18">
        <v>1155777.825</v>
      </c>
      <c r="M1523" s="18">
        <v>4.1219999999999999</v>
      </c>
      <c r="N1523" s="39" t="s">
        <v>28</v>
      </c>
      <c r="O1523" s="18">
        <v>1044.4390000000001</v>
      </c>
      <c r="P1523" s="18">
        <v>10.58</v>
      </c>
      <c r="Q1523" s="18">
        <v>137907106.82600001</v>
      </c>
      <c r="R1523" s="18">
        <v>4.4210000000000003</v>
      </c>
      <c r="S1523" s="16">
        <f t="shared" si="141"/>
        <v>137.90710682600002</v>
      </c>
      <c r="T1523" s="16">
        <f t="shared" si="143"/>
        <v>128459.58944926993</v>
      </c>
      <c r="U1523" s="41">
        <f t="shared" si="142"/>
        <v>8375.2016304347817</v>
      </c>
      <c r="V1523" s="18">
        <f t="shared" si="144"/>
        <v>138</v>
      </c>
      <c r="W1523" s="154">
        <f t="shared" si="145"/>
        <v>930.86659021210096</v>
      </c>
    </row>
    <row r="1524" spans="1:23" ht="16" customHeight="1">
      <c r="A1524" s="37"/>
      <c r="B1524" s="38" t="str">
        <f t="shared" si="140"/>
        <v>138-Ce</v>
      </c>
      <c r="C1524" s="39">
        <v>138</v>
      </c>
      <c r="D1524" s="40"/>
      <c r="E1524" s="39">
        <v>22</v>
      </c>
      <c r="F1524" s="39">
        <v>80</v>
      </c>
      <c r="G1524" s="39">
        <v>58</v>
      </c>
      <c r="H1524" s="39" t="s">
        <v>123</v>
      </c>
      <c r="I1524" s="40"/>
      <c r="J1524" s="18">
        <v>-87573.86</v>
      </c>
      <c r="K1524" s="18">
        <v>10.545999999999999</v>
      </c>
      <c r="L1524" s="18">
        <v>1156039.9099999999</v>
      </c>
      <c r="M1524" s="18">
        <v>10.548</v>
      </c>
      <c r="N1524" s="39" t="s">
        <v>28</v>
      </c>
      <c r="O1524" s="18">
        <v>-4437</v>
      </c>
      <c r="P1524" s="18">
        <v>10</v>
      </c>
      <c r="Q1524" s="18">
        <v>137905985.574</v>
      </c>
      <c r="R1524" s="18">
        <v>11.321999999999999</v>
      </c>
      <c r="S1524" s="16">
        <f t="shared" si="141"/>
        <v>137.905985574</v>
      </c>
      <c r="T1524" s="16">
        <f t="shared" si="143"/>
        <v>128458.54501019129</v>
      </c>
      <c r="U1524" s="41">
        <f t="shared" si="142"/>
        <v>8377.1007971014478</v>
      </c>
      <c r="V1524" s="18">
        <f t="shared" si="144"/>
        <v>138</v>
      </c>
      <c r="W1524" s="154">
        <f t="shared" si="145"/>
        <v>930.85902181298036</v>
      </c>
    </row>
    <row r="1525" spans="1:23" ht="16" customHeight="1">
      <c r="A1525" s="37"/>
      <c r="B1525" s="38" t="str">
        <f t="shared" si="140"/>
        <v>138-Pr</v>
      </c>
      <c r="C1525" s="39">
        <v>138</v>
      </c>
      <c r="D1525" s="40"/>
      <c r="E1525" s="39">
        <v>20</v>
      </c>
      <c r="F1525" s="39">
        <v>79</v>
      </c>
      <c r="G1525" s="39">
        <v>59</v>
      </c>
      <c r="H1525" s="39" t="s">
        <v>124</v>
      </c>
      <c r="I1525" s="39" t="s">
        <v>39</v>
      </c>
      <c r="J1525" s="18">
        <v>-83136.86</v>
      </c>
      <c r="K1525" s="18">
        <v>14.532999999999999</v>
      </c>
      <c r="L1525" s="18">
        <v>1150820.557</v>
      </c>
      <c r="M1525" s="18">
        <v>14.535</v>
      </c>
      <c r="N1525" s="39" t="s">
        <v>28</v>
      </c>
      <c r="O1525" s="18">
        <v>-1100</v>
      </c>
      <c r="P1525" s="18">
        <v>200</v>
      </c>
      <c r="Q1525" s="18">
        <v>137910748.891</v>
      </c>
      <c r="R1525" s="18">
        <v>15.602</v>
      </c>
      <c r="S1525" s="16">
        <f t="shared" si="141"/>
        <v>137.910748891</v>
      </c>
      <c r="T1525" s="16">
        <f t="shared" si="143"/>
        <v>128462.98200956224</v>
      </c>
      <c r="U1525" s="41">
        <f t="shared" si="142"/>
        <v>8339.2793985507251</v>
      </c>
      <c r="V1525" s="18">
        <f t="shared" si="144"/>
        <v>138</v>
      </c>
      <c r="W1525" s="154">
        <f t="shared" si="145"/>
        <v>930.89117398233509</v>
      </c>
    </row>
    <row r="1526" spans="1:23" ht="16" customHeight="1">
      <c r="A1526" s="37"/>
      <c r="B1526" s="38" t="str">
        <f t="shared" si="140"/>
        <v>138-Nd</v>
      </c>
      <c r="C1526" s="39">
        <v>138</v>
      </c>
      <c r="D1526" s="40"/>
      <c r="E1526" s="39">
        <v>18</v>
      </c>
      <c r="F1526" s="39">
        <v>78</v>
      </c>
      <c r="G1526" s="39">
        <v>60</v>
      </c>
      <c r="H1526" s="39" t="s">
        <v>125</v>
      </c>
      <c r="I1526" s="39" t="s">
        <v>39</v>
      </c>
      <c r="J1526" s="18">
        <v>-82037</v>
      </c>
      <c r="K1526" s="18">
        <v>201</v>
      </c>
      <c r="L1526" s="18">
        <v>1148938</v>
      </c>
      <c r="M1526" s="18">
        <v>201</v>
      </c>
      <c r="N1526" s="39" t="s">
        <v>28</v>
      </c>
      <c r="O1526" s="18">
        <v>-7000</v>
      </c>
      <c r="P1526" s="18">
        <v>250</v>
      </c>
      <c r="Q1526" s="18">
        <v>137911930</v>
      </c>
      <c r="R1526" s="18">
        <v>215</v>
      </c>
      <c r="S1526" s="16">
        <f t="shared" si="141"/>
        <v>137.91193000000001</v>
      </c>
      <c r="T1526" s="16">
        <f t="shared" si="143"/>
        <v>128464.08220505418</v>
      </c>
      <c r="U1526" s="41">
        <f t="shared" si="142"/>
        <v>8325.63768115942</v>
      </c>
      <c r="V1526" s="18">
        <f t="shared" si="144"/>
        <v>138</v>
      </c>
      <c r="W1526" s="154">
        <f t="shared" si="145"/>
        <v>930.89914641343603</v>
      </c>
    </row>
    <row r="1527" spans="1:23" ht="16" customHeight="1">
      <c r="A1527" s="37"/>
      <c r="B1527" s="38" t="str">
        <f t="shared" si="140"/>
        <v>138-Pm</v>
      </c>
      <c r="C1527" s="39">
        <v>138</v>
      </c>
      <c r="D1527" s="40"/>
      <c r="E1527" s="39">
        <v>16</v>
      </c>
      <c r="F1527" s="39">
        <v>77</v>
      </c>
      <c r="G1527" s="39">
        <v>61</v>
      </c>
      <c r="H1527" s="39" t="s">
        <v>126</v>
      </c>
      <c r="I1527" s="39" t="s">
        <v>39</v>
      </c>
      <c r="J1527" s="18">
        <v>-75037</v>
      </c>
      <c r="K1527" s="18">
        <v>320</v>
      </c>
      <c r="L1527" s="18">
        <v>1141156</v>
      </c>
      <c r="M1527" s="18">
        <v>320</v>
      </c>
      <c r="N1527" s="39" t="s">
        <v>28</v>
      </c>
      <c r="O1527" s="18">
        <v>-3815</v>
      </c>
      <c r="P1527" s="18">
        <v>438</v>
      </c>
      <c r="Q1527" s="18">
        <v>137919445</v>
      </c>
      <c r="R1527" s="18">
        <v>344</v>
      </c>
      <c r="S1527" s="16">
        <f t="shared" si="141"/>
        <v>137.919445</v>
      </c>
      <c r="T1527" s="16">
        <f t="shared" si="143"/>
        <v>128471.08237956968</v>
      </c>
      <c r="U1527" s="41">
        <f t="shared" si="142"/>
        <v>8269.246376811594</v>
      </c>
      <c r="V1527" s="18">
        <f t="shared" si="144"/>
        <v>138</v>
      </c>
      <c r="W1527" s="154">
        <f t="shared" si="145"/>
        <v>930.94987231572236</v>
      </c>
    </row>
    <row r="1528" spans="1:23" ht="16" customHeight="1">
      <c r="A1528" s="37"/>
      <c r="B1528" s="38" t="str">
        <f t="shared" si="140"/>
        <v>138-Sm</v>
      </c>
      <c r="C1528" s="39">
        <v>138</v>
      </c>
      <c r="D1528" s="40"/>
      <c r="E1528" s="39">
        <v>14</v>
      </c>
      <c r="F1528" s="39">
        <v>76</v>
      </c>
      <c r="G1528" s="39">
        <v>62</v>
      </c>
      <c r="H1528" s="39" t="s">
        <v>127</v>
      </c>
      <c r="I1528" s="39" t="s">
        <v>37</v>
      </c>
      <c r="J1528" s="18">
        <v>-71222</v>
      </c>
      <c r="K1528" s="18">
        <v>298</v>
      </c>
      <c r="L1528" s="18">
        <v>1136559</v>
      </c>
      <c r="M1528" s="18">
        <v>298</v>
      </c>
      <c r="N1528" s="39" t="s">
        <v>28</v>
      </c>
      <c r="O1528" s="18">
        <v>-9231</v>
      </c>
      <c r="P1528" s="18">
        <v>499</v>
      </c>
      <c r="Q1528" s="18">
        <v>137923540</v>
      </c>
      <c r="R1528" s="18">
        <v>320</v>
      </c>
      <c r="S1528" s="16">
        <f t="shared" si="141"/>
        <v>137.92354</v>
      </c>
      <c r="T1528" s="16">
        <f t="shared" si="143"/>
        <v>128474.89684592244</v>
      </c>
      <c r="U1528" s="41">
        <f t="shared" si="142"/>
        <v>8235.934782608696</v>
      </c>
      <c r="V1528" s="18">
        <f t="shared" si="144"/>
        <v>138</v>
      </c>
      <c r="W1528" s="154">
        <f t="shared" si="145"/>
        <v>930.97751337624959</v>
      </c>
    </row>
    <row r="1529" spans="1:23" ht="16" customHeight="1">
      <c r="A1529" s="37"/>
      <c r="B1529" s="38" t="str">
        <f t="shared" si="140"/>
        <v>138-Eu</v>
      </c>
      <c r="C1529" s="39">
        <v>138</v>
      </c>
      <c r="D1529" s="40"/>
      <c r="E1529" s="39">
        <v>12</v>
      </c>
      <c r="F1529" s="39">
        <v>75</v>
      </c>
      <c r="G1529" s="39">
        <v>63</v>
      </c>
      <c r="H1529" s="39" t="s">
        <v>128</v>
      </c>
      <c r="I1529" s="39" t="s">
        <v>37</v>
      </c>
      <c r="J1529" s="18">
        <v>-61991</v>
      </c>
      <c r="K1529" s="18">
        <v>401</v>
      </c>
      <c r="L1529" s="18">
        <v>1126545</v>
      </c>
      <c r="M1529" s="18">
        <v>401</v>
      </c>
      <c r="N1529" s="39" t="s">
        <v>28</v>
      </c>
      <c r="O1529" s="18">
        <v>-6073</v>
      </c>
      <c r="P1529" s="18">
        <v>643</v>
      </c>
      <c r="Q1529" s="18">
        <v>137933450</v>
      </c>
      <c r="R1529" s="18">
        <v>430</v>
      </c>
      <c r="S1529" s="16">
        <f t="shared" si="141"/>
        <v>137.93344999999999</v>
      </c>
      <c r="T1529" s="16">
        <f t="shared" si="143"/>
        <v>128484.12794764549</v>
      </c>
      <c r="U1529" s="41">
        <f t="shared" si="142"/>
        <v>8163.369565217391</v>
      </c>
      <c r="V1529" s="18">
        <f t="shared" si="144"/>
        <v>138</v>
      </c>
      <c r="W1529" s="154">
        <f t="shared" si="145"/>
        <v>931.04440541772101</v>
      </c>
    </row>
    <row r="1530" spans="1:23" ht="16" customHeight="1">
      <c r="A1530" s="37"/>
      <c r="B1530" s="38" t="str">
        <f t="shared" si="140"/>
        <v>138-Gd</v>
      </c>
      <c r="C1530" s="39">
        <v>138</v>
      </c>
      <c r="D1530" s="40"/>
      <c r="E1530" s="39">
        <v>10</v>
      </c>
      <c r="F1530" s="39">
        <v>74</v>
      </c>
      <c r="G1530" s="39">
        <v>64</v>
      </c>
      <c r="H1530" s="39" t="s">
        <v>129</v>
      </c>
      <c r="I1530" s="39" t="s">
        <v>37</v>
      </c>
      <c r="J1530" s="18">
        <v>-55918</v>
      </c>
      <c r="K1530" s="18">
        <v>503</v>
      </c>
      <c r="L1530" s="18">
        <v>1119690</v>
      </c>
      <c r="M1530" s="18">
        <v>503</v>
      </c>
      <c r="N1530" s="39" t="s">
        <v>28</v>
      </c>
      <c r="O1530" s="18">
        <v>-12016</v>
      </c>
      <c r="P1530" s="18">
        <v>946</v>
      </c>
      <c r="Q1530" s="18">
        <v>137939970</v>
      </c>
      <c r="R1530" s="18">
        <v>540</v>
      </c>
      <c r="S1530" s="16">
        <f t="shared" si="141"/>
        <v>137.93996999999999</v>
      </c>
      <c r="T1530" s="16">
        <f t="shared" si="143"/>
        <v>128490.20128601423</v>
      </c>
      <c r="U1530" s="41">
        <f t="shared" si="142"/>
        <v>8113.695652173913</v>
      </c>
      <c r="V1530" s="18">
        <f t="shared" si="144"/>
        <v>138</v>
      </c>
      <c r="W1530" s="154">
        <f t="shared" si="145"/>
        <v>931.0884151160451</v>
      </c>
    </row>
    <row r="1531" spans="1:23" ht="16" customHeight="1">
      <c r="A1531" s="37"/>
      <c r="B1531" s="38" t="str">
        <f t="shared" si="140"/>
        <v>138-Tb</v>
      </c>
      <c r="C1531" s="39">
        <v>138</v>
      </c>
      <c r="D1531" s="40"/>
      <c r="E1531" s="39">
        <v>8</v>
      </c>
      <c r="F1531" s="39">
        <v>73</v>
      </c>
      <c r="G1531" s="39">
        <v>65</v>
      </c>
      <c r="H1531" s="39" t="s">
        <v>130</v>
      </c>
      <c r="I1531" s="39" t="s">
        <v>37</v>
      </c>
      <c r="J1531" s="18">
        <v>-43901</v>
      </c>
      <c r="K1531" s="18">
        <v>801</v>
      </c>
      <c r="L1531" s="18">
        <v>1106891</v>
      </c>
      <c r="M1531" s="18">
        <v>801</v>
      </c>
      <c r="N1531" s="39" t="s">
        <v>28</v>
      </c>
      <c r="O1531" s="18" t="s">
        <v>30</v>
      </c>
      <c r="P1531" s="42"/>
      <c r="Q1531" s="18">
        <v>137952870</v>
      </c>
      <c r="R1531" s="18">
        <v>860</v>
      </c>
      <c r="S1531" s="16">
        <f t="shared" si="141"/>
        <v>137.95286999999999</v>
      </c>
      <c r="T1531" s="16">
        <f t="shared" si="143"/>
        <v>128502.21755364565</v>
      </c>
      <c r="U1531" s="41">
        <f t="shared" si="142"/>
        <v>8020.949275362319</v>
      </c>
      <c r="V1531" s="18">
        <f t="shared" si="144"/>
        <v>138</v>
      </c>
      <c r="W1531" s="154">
        <f t="shared" si="145"/>
        <v>931.17548951917138</v>
      </c>
    </row>
    <row r="1532" spans="1:23" ht="16" customHeight="1">
      <c r="A1532" s="37"/>
      <c r="B1532" s="38" t="str">
        <f t="shared" si="140"/>
        <v>139-Sb</v>
      </c>
      <c r="C1532" s="39">
        <v>139</v>
      </c>
      <c r="D1532" s="39">
        <v>0</v>
      </c>
      <c r="E1532" s="39">
        <v>37</v>
      </c>
      <c r="F1532" s="39">
        <v>88</v>
      </c>
      <c r="G1532" s="39">
        <v>51</v>
      </c>
      <c r="H1532" s="39" t="s">
        <v>115</v>
      </c>
      <c r="I1532" s="39" t="s">
        <v>37</v>
      </c>
      <c r="J1532" s="18">
        <v>-50571</v>
      </c>
      <c r="K1532" s="18">
        <v>596</v>
      </c>
      <c r="L1532" s="18">
        <v>1132585</v>
      </c>
      <c r="M1532" s="18">
        <v>596</v>
      </c>
      <c r="N1532" s="39" t="s">
        <v>28</v>
      </c>
      <c r="O1532" s="18">
        <v>10228</v>
      </c>
      <c r="P1532" s="18">
        <v>718</v>
      </c>
      <c r="Q1532" s="18">
        <v>138945710</v>
      </c>
      <c r="R1532" s="18">
        <v>640</v>
      </c>
      <c r="S1532" s="16">
        <f t="shared" si="141"/>
        <v>138.94570999999999</v>
      </c>
      <c r="T1532" s="16">
        <f t="shared" si="143"/>
        <v>129427.0416742019</v>
      </c>
      <c r="U1532" s="41">
        <f t="shared" si="142"/>
        <v>8148.0935251798564</v>
      </c>
      <c r="V1532" s="18">
        <f t="shared" si="144"/>
        <v>139</v>
      </c>
      <c r="W1532" s="154">
        <f t="shared" si="145"/>
        <v>931.12979621727982</v>
      </c>
    </row>
    <row r="1533" spans="1:23" ht="16" customHeight="1">
      <c r="A1533" s="37"/>
      <c r="B1533" s="38" t="str">
        <f t="shared" si="140"/>
        <v>139-Te</v>
      </c>
      <c r="C1533" s="39">
        <v>139</v>
      </c>
      <c r="D1533" s="40"/>
      <c r="E1533" s="39">
        <v>35</v>
      </c>
      <c r="F1533" s="39">
        <v>87</v>
      </c>
      <c r="G1533" s="39">
        <v>52</v>
      </c>
      <c r="H1533" s="39" t="s">
        <v>116</v>
      </c>
      <c r="I1533" s="39" t="s">
        <v>37</v>
      </c>
      <c r="J1533" s="18">
        <v>-60799</v>
      </c>
      <c r="K1533" s="18">
        <v>401</v>
      </c>
      <c r="L1533" s="18">
        <v>1142030</v>
      </c>
      <c r="M1533" s="18">
        <v>401</v>
      </c>
      <c r="N1533" s="39" t="s">
        <v>28</v>
      </c>
      <c r="O1533" s="18">
        <v>8045</v>
      </c>
      <c r="P1533" s="18">
        <v>402</v>
      </c>
      <c r="Q1533" s="18">
        <v>138934730</v>
      </c>
      <c r="R1533" s="18">
        <v>430</v>
      </c>
      <c r="S1533" s="16">
        <f t="shared" si="141"/>
        <v>138.93473</v>
      </c>
      <c r="T1533" s="16">
        <f t="shared" si="143"/>
        <v>129416.81387431099</v>
      </c>
      <c r="U1533" s="41">
        <f t="shared" si="142"/>
        <v>8216.0431654676267</v>
      </c>
      <c r="V1533" s="18">
        <f t="shared" si="144"/>
        <v>139</v>
      </c>
      <c r="W1533" s="154">
        <f t="shared" si="145"/>
        <v>931.05621492310058</v>
      </c>
    </row>
    <row r="1534" spans="1:23" ht="16" customHeight="1">
      <c r="A1534" s="37"/>
      <c r="B1534" s="38" t="str">
        <f t="shared" si="140"/>
        <v>139-I</v>
      </c>
      <c r="C1534" s="39">
        <v>139</v>
      </c>
      <c r="D1534" s="40"/>
      <c r="E1534" s="39">
        <v>33</v>
      </c>
      <c r="F1534" s="39">
        <v>86</v>
      </c>
      <c r="G1534" s="39">
        <v>53</v>
      </c>
      <c r="H1534" s="39" t="s">
        <v>117</v>
      </c>
      <c r="I1534" s="39" t="s">
        <v>40</v>
      </c>
      <c r="J1534" s="18">
        <v>-68843.542000000001</v>
      </c>
      <c r="K1534" s="18">
        <v>31.213000000000001</v>
      </c>
      <c r="L1534" s="18">
        <v>1149292.682</v>
      </c>
      <c r="M1534" s="18">
        <v>31.213999999999999</v>
      </c>
      <c r="N1534" s="39" t="s">
        <v>28</v>
      </c>
      <c r="O1534" s="18">
        <v>6806</v>
      </c>
      <c r="P1534" s="18">
        <v>23</v>
      </c>
      <c r="Q1534" s="18">
        <v>138926093.40200001</v>
      </c>
      <c r="R1534" s="18">
        <v>33.509</v>
      </c>
      <c r="S1534" s="16">
        <f t="shared" si="141"/>
        <v>138.92609340200002</v>
      </c>
      <c r="T1534" s="16">
        <f t="shared" si="143"/>
        <v>129408.76893842008</v>
      </c>
      <c r="U1534" s="41">
        <f t="shared" si="142"/>
        <v>8268.2926762589923</v>
      </c>
      <c r="V1534" s="18">
        <f t="shared" si="144"/>
        <v>139</v>
      </c>
      <c r="W1534" s="154">
        <f t="shared" si="145"/>
        <v>930.99833768647534</v>
      </c>
    </row>
    <row r="1535" spans="1:23" ht="16" customHeight="1">
      <c r="A1535" s="37"/>
      <c r="B1535" s="38" t="str">
        <f t="shared" si="140"/>
        <v>139-Xe</v>
      </c>
      <c r="C1535" s="39">
        <v>139</v>
      </c>
      <c r="D1535" s="40"/>
      <c r="E1535" s="39">
        <v>31</v>
      </c>
      <c r="F1535" s="39">
        <v>85</v>
      </c>
      <c r="G1535" s="39">
        <v>54</v>
      </c>
      <c r="H1535" s="39" t="s">
        <v>118</v>
      </c>
      <c r="I1535" s="39" t="s">
        <v>40</v>
      </c>
      <c r="J1535" s="18">
        <v>-75649.542000000001</v>
      </c>
      <c r="K1535" s="18">
        <v>21.100999999999999</v>
      </c>
      <c r="L1535" s="18">
        <v>1155316.3289999999</v>
      </c>
      <c r="M1535" s="18">
        <v>21.102</v>
      </c>
      <c r="N1535" s="39" t="s">
        <v>28</v>
      </c>
      <c r="O1535" s="18">
        <v>5057.0230000000001</v>
      </c>
      <c r="P1535" s="18">
        <v>20.655000000000001</v>
      </c>
      <c r="Q1535" s="18">
        <v>138918786.859</v>
      </c>
      <c r="R1535" s="18">
        <v>22.652999999999999</v>
      </c>
      <c r="S1535" s="16">
        <f t="shared" si="141"/>
        <v>138.91878685899999</v>
      </c>
      <c r="T1535" s="16">
        <f t="shared" si="143"/>
        <v>129401.96294026902</v>
      </c>
      <c r="U1535" s="41">
        <f t="shared" si="142"/>
        <v>8311.62826618705</v>
      </c>
      <c r="V1535" s="18">
        <f t="shared" si="144"/>
        <v>139</v>
      </c>
      <c r="W1535" s="154">
        <f t="shared" si="145"/>
        <v>930.9493736710001</v>
      </c>
    </row>
    <row r="1536" spans="1:23" ht="16" customHeight="1">
      <c r="A1536" s="37"/>
      <c r="B1536" s="38" t="str">
        <f t="shared" si="140"/>
        <v>139-Cs</v>
      </c>
      <c r="C1536" s="39">
        <v>139</v>
      </c>
      <c r="D1536" s="40"/>
      <c r="E1536" s="39">
        <v>29</v>
      </c>
      <c r="F1536" s="39">
        <v>84</v>
      </c>
      <c r="G1536" s="39">
        <v>55</v>
      </c>
      <c r="H1536" s="39" t="s">
        <v>119</v>
      </c>
      <c r="I1536" s="40"/>
      <c r="J1536" s="18">
        <v>-80706.565000000002</v>
      </c>
      <c r="K1536" s="18">
        <v>4.3159999999999998</v>
      </c>
      <c r="L1536" s="18">
        <v>1159590.9979999999</v>
      </c>
      <c r="M1536" s="18">
        <v>4.32</v>
      </c>
      <c r="N1536" s="39" t="s">
        <v>28</v>
      </c>
      <c r="O1536" s="18">
        <v>4212.7160000000003</v>
      </c>
      <c r="P1536" s="18">
        <v>3.1219999999999999</v>
      </c>
      <c r="Q1536" s="18">
        <v>138913357.921</v>
      </c>
      <c r="R1536" s="18">
        <v>4.633</v>
      </c>
      <c r="S1536" s="16">
        <f t="shared" si="141"/>
        <v>138.913357921</v>
      </c>
      <c r="T1536" s="16">
        <f t="shared" si="143"/>
        <v>129396.90591918667</v>
      </c>
      <c r="U1536" s="41">
        <f t="shared" si="142"/>
        <v>8342.3812805755388</v>
      </c>
      <c r="V1536" s="18">
        <f t="shared" si="144"/>
        <v>139</v>
      </c>
      <c r="W1536" s="154">
        <f t="shared" si="145"/>
        <v>930.91299222436453</v>
      </c>
    </row>
    <row r="1537" spans="1:23" ht="16" customHeight="1">
      <c r="A1537" s="37"/>
      <c r="B1537" s="38" t="str">
        <f t="shared" si="140"/>
        <v>139-Ba</v>
      </c>
      <c r="C1537" s="39">
        <v>139</v>
      </c>
      <c r="D1537" s="40"/>
      <c r="E1537" s="39">
        <v>27</v>
      </c>
      <c r="F1537" s="39">
        <v>83</v>
      </c>
      <c r="G1537" s="39">
        <v>56</v>
      </c>
      <c r="H1537" s="39" t="s">
        <v>121</v>
      </c>
      <c r="I1537" s="40"/>
      <c r="J1537" s="18">
        <v>-84919.28</v>
      </c>
      <c r="K1537" s="18">
        <v>2.98</v>
      </c>
      <c r="L1537" s="18">
        <v>1163021.3600000001</v>
      </c>
      <c r="M1537" s="18">
        <v>2.9860000000000002</v>
      </c>
      <c r="N1537" s="39" t="s">
        <v>28</v>
      </c>
      <c r="O1537" s="18">
        <v>2316.8339999999998</v>
      </c>
      <c r="P1537" s="18">
        <v>2.6320000000000001</v>
      </c>
      <c r="Q1537" s="18">
        <v>138908835.384</v>
      </c>
      <c r="R1537" s="18">
        <v>3.1989999999999998</v>
      </c>
      <c r="S1537" s="16">
        <f t="shared" si="141"/>
        <v>138.90883538400001</v>
      </c>
      <c r="T1537" s="16">
        <f t="shared" si="143"/>
        <v>129392.6932048483</v>
      </c>
      <c r="U1537" s="41">
        <f t="shared" si="142"/>
        <v>8367.0601438848935</v>
      </c>
      <c r="V1537" s="18">
        <f t="shared" si="144"/>
        <v>139</v>
      </c>
      <c r="W1537" s="154">
        <f t="shared" si="145"/>
        <v>930.88268492696614</v>
      </c>
    </row>
    <row r="1538" spans="1:23" ht="16" customHeight="1">
      <c r="A1538" s="37"/>
      <c r="B1538" s="38" t="str">
        <f t="shared" si="140"/>
        <v>139-La</v>
      </c>
      <c r="C1538" s="39">
        <v>139</v>
      </c>
      <c r="D1538" s="40"/>
      <c r="E1538" s="39">
        <v>25</v>
      </c>
      <c r="F1538" s="39">
        <v>82</v>
      </c>
      <c r="G1538" s="39">
        <v>57</v>
      </c>
      <c r="H1538" s="39" t="s">
        <v>122</v>
      </c>
      <c r="I1538" s="40"/>
      <c r="J1538" s="18">
        <v>-87236.114000000001</v>
      </c>
      <c r="K1538" s="18">
        <v>3.2149999999999999</v>
      </c>
      <c r="L1538" s="18">
        <v>1164555.8400000001</v>
      </c>
      <c r="M1538" s="18">
        <v>3.2210000000000001</v>
      </c>
      <c r="N1538" s="39" t="s">
        <v>28</v>
      </c>
      <c r="O1538" s="18">
        <v>-278</v>
      </c>
      <c r="P1538" s="18">
        <v>7</v>
      </c>
      <c r="Q1538" s="18">
        <v>138906348.16</v>
      </c>
      <c r="R1538" s="18">
        <v>3.452</v>
      </c>
      <c r="S1538" s="16">
        <f t="shared" si="141"/>
        <v>138.90634815999999</v>
      </c>
      <c r="T1538" s="16">
        <f t="shared" si="143"/>
        <v>129390.37637157361</v>
      </c>
      <c r="U1538" s="41">
        <f t="shared" si="142"/>
        <v>8378.0995683453239</v>
      </c>
      <c r="V1538" s="18">
        <f t="shared" si="144"/>
        <v>139</v>
      </c>
      <c r="W1538" s="154">
        <f t="shared" si="145"/>
        <v>930.86601706168062</v>
      </c>
    </row>
    <row r="1539" spans="1:23" ht="16" customHeight="1">
      <c r="A1539" s="37"/>
      <c r="B1539" s="38" t="str">
        <f t="shared" si="140"/>
        <v>139-Ce</v>
      </c>
      <c r="C1539" s="39">
        <v>139</v>
      </c>
      <c r="D1539" s="40"/>
      <c r="E1539" s="39">
        <v>23</v>
      </c>
      <c r="F1539" s="39">
        <v>81</v>
      </c>
      <c r="G1539" s="39">
        <v>58</v>
      </c>
      <c r="H1539" s="39" t="s">
        <v>123</v>
      </c>
      <c r="I1539" s="39" t="s">
        <v>39</v>
      </c>
      <c r="J1539" s="18">
        <v>-86958.114000000001</v>
      </c>
      <c r="K1539" s="18">
        <v>7.7030000000000003</v>
      </c>
      <c r="L1539" s="18">
        <v>1163495.487</v>
      </c>
      <c r="M1539" s="18">
        <v>7.7060000000000004</v>
      </c>
      <c r="N1539" s="39" t="s">
        <v>28</v>
      </c>
      <c r="O1539" s="18">
        <v>-2129</v>
      </c>
      <c r="P1539" s="18">
        <v>3</v>
      </c>
      <c r="Q1539" s="18">
        <v>138906646.60499999</v>
      </c>
      <c r="R1539" s="18">
        <v>8.27</v>
      </c>
      <c r="S1539" s="16">
        <f t="shared" si="141"/>
        <v>138.90664660499999</v>
      </c>
      <c r="T1539" s="16">
        <f t="shared" si="143"/>
        <v>129390.65437118549</v>
      </c>
      <c r="U1539" s="41">
        <f t="shared" si="142"/>
        <v>8370.4711294964018</v>
      </c>
      <c r="V1539" s="18">
        <f t="shared" si="144"/>
        <v>139</v>
      </c>
      <c r="W1539" s="154">
        <f t="shared" si="145"/>
        <v>930.86801705888843</v>
      </c>
    </row>
    <row r="1540" spans="1:23" ht="16" customHeight="1">
      <c r="A1540" s="37"/>
      <c r="B1540" s="38" t="str">
        <f t="shared" si="140"/>
        <v>139-Pr</v>
      </c>
      <c r="C1540" s="39">
        <v>139</v>
      </c>
      <c r="D1540" s="40"/>
      <c r="E1540" s="39">
        <v>21</v>
      </c>
      <c r="F1540" s="39">
        <v>80</v>
      </c>
      <c r="G1540" s="39">
        <v>59</v>
      </c>
      <c r="H1540" s="39" t="s">
        <v>124</v>
      </c>
      <c r="I1540" s="39" t="s">
        <v>39</v>
      </c>
      <c r="J1540" s="18">
        <v>-84829.114000000001</v>
      </c>
      <c r="K1540" s="18">
        <v>8.2669999999999995</v>
      </c>
      <c r="L1540" s="18">
        <v>1160584.1329999999</v>
      </c>
      <c r="M1540" s="18">
        <v>8.2690000000000001</v>
      </c>
      <c r="N1540" s="39" t="s">
        <v>28</v>
      </c>
      <c r="O1540" s="18">
        <v>-2787</v>
      </c>
      <c r="P1540" s="18">
        <v>50</v>
      </c>
      <c r="Q1540" s="18">
        <v>138908932.18099999</v>
      </c>
      <c r="R1540" s="18">
        <v>8.875</v>
      </c>
      <c r="S1540" s="16">
        <f t="shared" si="141"/>
        <v>138.90893218099998</v>
      </c>
      <c r="T1540" s="16">
        <f t="shared" si="143"/>
        <v>129392.78337063572</v>
      </c>
      <c r="U1540" s="41">
        <f t="shared" si="142"/>
        <v>8349.526136690647</v>
      </c>
      <c r="V1540" s="18">
        <f t="shared" si="144"/>
        <v>139</v>
      </c>
      <c r="W1540" s="154">
        <f t="shared" si="145"/>
        <v>930.88333360169588</v>
      </c>
    </row>
    <row r="1541" spans="1:23" ht="16" customHeight="1">
      <c r="A1541" s="37"/>
      <c r="B1541" s="38" t="str">
        <f t="shared" si="140"/>
        <v>139-Nd</v>
      </c>
      <c r="C1541" s="39">
        <v>139</v>
      </c>
      <c r="D1541" s="40"/>
      <c r="E1541" s="39">
        <v>19</v>
      </c>
      <c r="F1541" s="39">
        <v>79</v>
      </c>
      <c r="G1541" s="39">
        <v>60</v>
      </c>
      <c r="H1541" s="39" t="s">
        <v>125</v>
      </c>
      <c r="I1541" s="39" t="s">
        <v>39</v>
      </c>
      <c r="J1541" s="18">
        <v>-82042.114000000001</v>
      </c>
      <c r="K1541" s="18">
        <v>50.679000000000002</v>
      </c>
      <c r="L1541" s="18">
        <v>1157014.78</v>
      </c>
      <c r="M1541" s="18">
        <v>50.679000000000002</v>
      </c>
      <c r="N1541" s="39" t="s">
        <v>28</v>
      </c>
      <c r="O1541" s="18">
        <v>-4504.3919999999998</v>
      </c>
      <c r="P1541" s="18">
        <v>29.096</v>
      </c>
      <c r="Q1541" s="18">
        <v>138911924.15000001</v>
      </c>
      <c r="R1541" s="18">
        <v>54.405999999999999</v>
      </c>
      <c r="S1541" s="16">
        <f t="shared" si="141"/>
        <v>138.91192415</v>
      </c>
      <c r="T1541" s="16">
        <f t="shared" si="143"/>
        <v>129395.57037065503</v>
      </c>
      <c r="U1541" s="41">
        <f t="shared" si="142"/>
        <v>8323.8473381294971</v>
      </c>
      <c r="V1541" s="18">
        <f t="shared" si="144"/>
        <v>139</v>
      </c>
      <c r="W1541" s="154">
        <f t="shared" si="145"/>
        <v>930.90338396154698</v>
      </c>
    </row>
    <row r="1542" spans="1:23" ht="16" customHeight="1">
      <c r="A1542" s="37"/>
      <c r="B1542" s="38" t="str">
        <f t="shared" si="140"/>
        <v>139-Pm</v>
      </c>
      <c r="C1542" s="39">
        <v>139</v>
      </c>
      <c r="D1542" s="40"/>
      <c r="E1542" s="39">
        <v>17</v>
      </c>
      <c r="F1542" s="39">
        <v>78</v>
      </c>
      <c r="G1542" s="39">
        <v>61</v>
      </c>
      <c r="H1542" s="39" t="s">
        <v>126</v>
      </c>
      <c r="I1542" s="39" t="s">
        <v>39</v>
      </c>
      <c r="J1542" s="18">
        <v>-77537.721999999994</v>
      </c>
      <c r="K1542" s="18">
        <v>58.436999999999998</v>
      </c>
      <c r="L1542" s="18">
        <v>1151728.0349999999</v>
      </c>
      <c r="M1542" s="18">
        <v>58.436999999999998</v>
      </c>
      <c r="N1542" s="39" t="s">
        <v>28</v>
      </c>
      <c r="O1542" s="18">
        <v>-5162.5119999999997</v>
      </c>
      <c r="P1542" s="18">
        <v>60.308</v>
      </c>
      <c r="Q1542" s="18">
        <v>138916759.81400001</v>
      </c>
      <c r="R1542" s="18">
        <v>62.734999999999999</v>
      </c>
      <c r="S1542" s="16">
        <f t="shared" si="141"/>
        <v>138.91675981400002</v>
      </c>
      <c r="T1542" s="16">
        <f t="shared" si="143"/>
        <v>129400.07476079454</v>
      </c>
      <c r="U1542" s="41">
        <f t="shared" si="142"/>
        <v>8285.8132014388484</v>
      </c>
      <c r="V1542" s="18">
        <f t="shared" si="144"/>
        <v>139</v>
      </c>
      <c r="W1542" s="154">
        <f t="shared" si="145"/>
        <v>930.93578964600385</v>
      </c>
    </row>
    <row r="1543" spans="1:23" ht="16" customHeight="1">
      <c r="A1543" s="37"/>
      <c r="B1543" s="38" t="str">
        <f t="shared" si="140"/>
        <v>139-Sm</v>
      </c>
      <c r="C1543" s="39">
        <v>139</v>
      </c>
      <c r="D1543" s="40"/>
      <c r="E1543" s="39">
        <v>15</v>
      </c>
      <c r="F1543" s="39">
        <v>77</v>
      </c>
      <c r="G1543" s="39">
        <v>62</v>
      </c>
      <c r="H1543" s="39" t="s">
        <v>127</v>
      </c>
      <c r="I1543" s="39" t="s">
        <v>37</v>
      </c>
      <c r="J1543" s="18">
        <v>-72375.210000000006</v>
      </c>
      <c r="K1543" s="18">
        <v>14.904</v>
      </c>
      <c r="L1543" s="18">
        <v>1145783.169</v>
      </c>
      <c r="M1543" s="18">
        <v>14.904999999999999</v>
      </c>
      <c r="N1543" s="39" t="s">
        <v>28</v>
      </c>
      <c r="O1543" s="18">
        <v>-7020</v>
      </c>
      <c r="P1543" s="18">
        <v>150</v>
      </c>
      <c r="Q1543" s="18">
        <v>138922302</v>
      </c>
      <c r="R1543" s="18">
        <v>16</v>
      </c>
      <c r="S1543" s="16">
        <f t="shared" si="141"/>
        <v>138.922302</v>
      </c>
      <c r="T1543" s="16">
        <f t="shared" si="143"/>
        <v>129405.23727166577</v>
      </c>
      <c r="U1543" s="41">
        <f t="shared" si="142"/>
        <v>8243.0443812949634</v>
      </c>
      <c r="V1543" s="18">
        <f t="shared" si="144"/>
        <v>139</v>
      </c>
      <c r="W1543" s="154">
        <f t="shared" si="145"/>
        <v>930.97293001198398</v>
      </c>
    </row>
    <row r="1544" spans="1:23" ht="16" customHeight="1">
      <c r="A1544" s="37"/>
      <c r="B1544" s="38" t="str">
        <f t="shared" si="140"/>
        <v>139-Eu</v>
      </c>
      <c r="C1544" s="39">
        <v>139</v>
      </c>
      <c r="D1544" s="40"/>
      <c r="E1544" s="39">
        <v>13</v>
      </c>
      <c r="F1544" s="39">
        <v>76</v>
      </c>
      <c r="G1544" s="39">
        <v>63</v>
      </c>
      <c r="H1544" s="39" t="s">
        <v>128</v>
      </c>
      <c r="I1544" s="39" t="s">
        <v>39</v>
      </c>
      <c r="J1544" s="18">
        <v>-65355</v>
      </c>
      <c r="K1544" s="18">
        <v>151</v>
      </c>
      <c r="L1544" s="18">
        <v>1137981</v>
      </c>
      <c r="M1544" s="18">
        <v>151</v>
      </c>
      <c r="N1544" s="39" t="s">
        <v>28</v>
      </c>
      <c r="O1544" s="18">
        <v>-7677</v>
      </c>
      <c r="P1544" s="18">
        <v>525</v>
      </c>
      <c r="Q1544" s="18">
        <v>138929838</v>
      </c>
      <c r="R1544" s="18">
        <v>162</v>
      </c>
      <c r="S1544" s="16">
        <f t="shared" si="141"/>
        <v>138.92983799999999</v>
      </c>
      <c r="T1544" s="16">
        <f t="shared" si="143"/>
        <v>129412.25700754719</v>
      </c>
      <c r="U1544" s="41">
        <f t="shared" si="142"/>
        <v>8186.9136690647483</v>
      </c>
      <c r="V1544" s="18">
        <f t="shared" si="144"/>
        <v>139</v>
      </c>
      <c r="W1544" s="154">
        <f t="shared" si="145"/>
        <v>931.02343170897257</v>
      </c>
    </row>
    <row r="1545" spans="1:23" ht="16" customHeight="1">
      <c r="A1545" s="37"/>
      <c r="B1545" s="38" t="str">
        <f t="shared" si="140"/>
        <v>139-Gd</v>
      </c>
      <c r="C1545" s="39">
        <v>139</v>
      </c>
      <c r="D1545" s="40"/>
      <c r="E1545" s="39">
        <v>11</v>
      </c>
      <c r="F1545" s="39">
        <v>75</v>
      </c>
      <c r="G1545" s="39">
        <v>64</v>
      </c>
      <c r="H1545" s="39" t="s">
        <v>129</v>
      </c>
      <c r="I1545" s="39" t="s">
        <v>37</v>
      </c>
      <c r="J1545" s="18">
        <v>-57678</v>
      </c>
      <c r="K1545" s="18">
        <v>503</v>
      </c>
      <c r="L1545" s="18">
        <v>1129521</v>
      </c>
      <c r="M1545" s="18">
        <v>503</v>
      </c>
      <c r="N1545" s="39" t="s">
        <v>28</v>
      </c>
      <c r="O1545" s="18">
        <v>-9268</v>
      </c>
      <c r="P1545" s="18">
        <v>861</v>
      </c>
      <c r="Q1545" s="18">
        <v>138938080</v>
      </c>
      <c r="R1545" s="18">
        <v>540</v>
      </c>
      <c r="S1545" s="16">
        <f t="shared" si="141"/>
        <v>138.93808000000001</v>
      </c>
      <c r="T1545" s="16">
        <f t="shared" si="143"/>
        <v>129419.93437792071</v>
      </c>
      <c r="U1545" s="41">
        <f t="shared" si="142"/>
        <v>8126.0503597122306</v>
      </c>
      <c r="V1545" s="18">
        <f t="shared" si="144"/>
        <v>139</v>
      </c>
      <c r="W1545" s="154">
        <f t="shared" si="145"/>
        <v>931.07866458935769</v>
      </c>
    </row>
    <row r="1546" spans="1:23" ht="16" customHeight="1">
      <c r="A1546" s="37"/>
      <c r="B1546" s="38" t="str">
        <f t="shared" si="140"/>
        <v>139-Tb</v>
      </c>
      <c r="C1546" s="39">
        <v>139</v>
      </c>
      <c r="D1546" s="40"/>
      <c r="E1546" s="39">
        <v>9</v>
      </c>
      <c r="F1546" s="39">
        <v>74</v>
      </c>
      <c r="G1546" s="39">
        <v>65</v>
      </c>
      <c r="H1546" s="39" t="s">
        <v>130</v>
      </c>
      <c r="I1546" s="39" t="s">
        <v>37</v>
      </c>
      <c r="J1546" s="18">
        <v>-48410</v>
      </c>
      <c r="K1546" s="18">
        <v>699</v>
      </c>
      <c r="L1546" s="18">
        <v>1119471</v>
      </c>
      <c r="M1546" s="18">
        <v>699</v>
      </c>
      <c r="N1546" s="39" t="s">
        <v>28</v>
      </c>
      <c r="O1546" s="18" t="s">
        <v>30</v>
      </c>
      <c r="P1546" s="42"/>
      <c r="Q1546" s="18">
        <v>138948030</v>
      </c>
      <c r="R1546" s="18">
        <v>750</v>
      </c>
      <c r="S1546" s="16">
        <f t="shared" si="141"/>
        <v>138.94802999999999</v>
      </c>
      <c r="T1546" s="16">
        <f t="shared" si="143"/>
        <v>129429.20273938833</v>
      </c>
      <c r="U1546" s="41">
        <f t="shared" si="142"/>
        <v>8053.7482014388488</v>
      </c>
      <c r="V1546" s="18">
        <f t="shared" si="144"/>
        <v>139</v>
      </c>
      <c r="W1546" s="154">
        <f t="shared" si="145"/>
        <v>931.14534344883691</v>
      </c>
    </row>
    <row r="1547" spans="1:23" ht="16" customHeight="1">
      <c r="A1547" s="37"/>
      <c r="B1547" s="38" t="str">
        <f t="shared" si="140"/>
        <v>140-Te</v>
      </c>
      <c r="C1547" s="39">
        <v>140</v>
      </c>
      <c r="D1547" s="39">
        <v>0</v>
      </c>
      <c r="E1547" s="39">
        <v>36</v>
      </c>
      <c r="F1547" s="39">
        <v>88</v>
      </c>
      <c r="G1547" s="39">
        <v>52</v>
      </c>
      <c r="H1547" s="39" t="s">
        <v>116</v>
      </c>
      <c r="I1547" s="39" t="s">
        <v>37</v>
      </c>
      <c r="J1547" s="18">
        <v>-57101</v>
      </c>
      <c r="K1547" s="18">
        <v>503</v>
      </c>
      <c r="L1547" s="18">
        <v>1146403</v>
      </c>
      <c r="M1547" s="18">
        <v>503</v>
      </c>
      <c r="N1547" s="39" t="s">
        <v>28</v>
      </c>
      <c r="O1547" s="18">
        <v>6977</v>
      </c>
      <c r="P1547" s="18">
        <v>547</v>
      </c>
      <c r="Q1547" s="18">
        <v>139938700</v>
      </c>
      <c r="R1547" s="18">
        <v>540</v>
      </c>
      <c r="S1547" s="16">
        <f t="shared" si="141"/>
        <v>139.93870000000001</v>
      </c>
      <c r="T1547" s="16">
        <f t="shared" si="143"/>
        <v>130352.0055188004</v>
      </c>
      <c r="U1547" s="41">
        <f t="shared" si="142"/>
        <v>8188.5928571428567</v>
      </c>
      <c r="V1547" s="18">
        <f t="shared" si="144"/>
        <v>140</v>
      </c>
      <c r="W1547" s="154">
        <f t="shared" si="145"/>
        <v>931.08575370571714</v>
      </c>
    </row>
    <row r="1548" spans="1:23" ht="16" customHeight="1">
      <c r="A1548" s="37"/>
      <c r="B1548" s="38" t="str">
        <f t="shared" si="140"/>
        <v>140-I</v>
      </c>
      <c r="C1548" s="39">
        <v>140</v>
      </c>
      <c r="D1548" s="40"/>
      <c r="E1548" s="39">
        <v>34</v>
      </c>
      <c r="F1548" s="39">
        <v>87</v>
      </c>
      <c r="G1548" s="39">
        <v>53</v>
      </c>
      <c r="H1548" s="39" t="s">
        <v>117</v>
      </c>
      <c r="I1548" s="39" t="s">
        <v>37</v>
      </c>
      <c r="J1548" s="18">
        <v>-64077</v>
      </c>
      <c r="K1548" s="18">
        <v>214</v>
      </c>
      <c r="L1548" s="18">
        <v>1152598</v>
      </c>
      <c r="M1548" s="18">
        <v>214</v>
      </c>
      <c r="N1548" s="39" t="s">
        <v>28</v>
      </c>
      <c r="O1548" s="18">
        <v>8918</v>
      </c>
      <c r="P1548" s="18">
        <v>223</v>
      </c>
      <c r="Q1548" s="18">
        <v>139931210</v>
      </c>
      <c r="R1548" s="18">
        <v>230</v>
      </c>
      <c r="S1548" s="16">
        <f t="shared" si="141"/>
        <v>139.93120999999999</v>
      </c>
      <c r="T1548" s="16">
        <f t="shared" si="143"/>
        <v>130345.02863162525</v>
      </c>
      <c r="U1548" s="41">
        <f t="shared" si="142"/>
        <v>8232.8428571428576</v>
      </c>
      <c r="V1548" s="18">
        <f t="shared" si="144"/>
        <v>140</v>
      </c>
      <c r="W1548" s="154">
        <f t="shared" si="145"/>
        <v>931.03591879732323</v>
      </c>
    </row>
    <row r="1549" spans="1:23" ht="16" customHeight="1">
      <c r="A1549" s="37"/>
      <c r="B1549" s="38" t="str">
        <f t="shared" si="140"/>
        <v>140-Xe</v>
      </c>
      <c r="C1549" s="39">
        <v>140</v>
      </c>
      <c r="D1549" s="40"/>
      <c r="E1549" s="39">
        <v>32</v>
      </c>
      <c r="F1549" s="39">
        <v>86</v>
      </c>
      <c r="G1549" s="39">
        <v>54</v>
      </c>
      <c r="H1549" s="39" t="s">
        <v>118</v>
      </c>
      <c r="I1549" s="39" t="s">
        <v>40</v>
      </c>
      <c r="J1549" s="18">
        <v>-72995.896999999997</v>
      </c>
      <c r="K1549" s="18">
        <v>60.628999999999998</v>
      </c>
      <c r="L1549" s="18">
        <v>1160734.0060000001</v>
      </c>
      <c r="M1549" s="18">
        <v>60.628999999999998</v>
      </c>
      <c r="N1549" s="39" t="s">
        <v>28</v>
      </c>
      <c r="O1549" s="18">
        <v>4060</v>
      </c>
      <c r="P1549" s="18">
        <v>60</v>
      </c>
      <c r="Q1549" s="18">
        <v>139921635.66499999</v>
      </c>
      <c r="R1549" s="18">
        <v>65.087999999999994</v>
      </c>
      <c r="S1549" s="16">
        <f t="shared" si="141"/>
        <v>139.921635665</v>
      </c>
      <c r="T1549" s="16">
        <f t="shared" si="143"/>
        <v>130336.11019970643</v>
      </c>
      <c r="U1549" s="41">
        <f t="shared" si="142"/>
        <v>8290.9571857142855</v>
      </c>
      <c r="V1549" s="18">
        <f t="shared" si="144"/>
        <v>140</v>
      </c>
      <c r="W1549" s="154">
        <f t="shared" si="145"/>
        <v>930.9722157121887</v>
      </c>
    </row>
    <row r="1550" spans="1:23" ht="16" customHeight="1">
      <c r="A1550" s="37"/>
      <c r="B1550" s="38" t="str">
        <f t="shared" si="140"/>
        <v>140-Cs</v>
      </c>
      <c r="C1550" s="39">
        <v>140</v>
      </c>
      <c r="D1550" s="40"/>
      <c r="E1550" s="39">
        <v>30</v>
      </c>
      <c r="F1550" s="39">
        <v>85</v>
      </c>
      <c r="G1550" s="39">
        <v>55</v>
      </c>
      <c r="H1550" s="39" t="s">
        <v>119</v>
      </c>
      <c r="I1550" s="40"/>
      <c r="J1550" s="18">
        <v>-77055.896999999997</v>
      </c>
      <c r="K1550" s="18">
        <v>8.7089999999999996</v>
      </c>
      <c r="L1550" s="18">
        <v>1164011.6529999999</v>
      </c>
      <c r="M1550" s="18">
        <v>8.7110000000000003</v>
      </c>
      <c r="N1550" s="39" t="s">
        <v>28</v>
      </c>
      <c r="O1550" s="18">
        <v>6220.134</v>
      </c>
      <c r="P1550" s="18">
        <v>9.8789999999999996</v>
      </c>
      <c r="Q1550" s="18">
        <v>139917277.07499999</v>
      </c>
      <c r="R1550" s="18">
        <v>9.3490000000000002</v>
      </c>
      <c r="S1550" s="16">
        <f t="shared" si="141"/>
        <v>139.91727707499999</v>
      </c>
      <c r="T1550" s="16">
        <f t="shared" si="143"/>
        <v>130332.05020095172</v>
      </c>
      <c r="U1550" s="41">
        <f t="shared" si="142"/>
        <v>8314.36895</v>
      </c>
      <c r="V1550" s="18">
        <f t="shared" si="144"/>
        <v>140</v>
      </c>
      <c r="W1550" s="154">
        <f t="shared" si="145"/>
        <v>930.94321572108367</v>
      </c>
    </row>
    <row r="1551" spans="1:23" ht="16" customHeight="1">
      <c r="A1551" s="37"/>
      <c r="B1551" s="38" t="str">
        <f t="shared" ref="B1551:B1614" si="146">CONCATENATE(C1551,"-",H1551)</f>
        <v>140-Ba</v>
      </c>
      <c r="C1551" s="39">
        <v>140</v>
      </c>
      <c r="D1551" s="40"/>
      <c r="E1551" s="39">
        <v>28</v>
      </c>
      <c r="F1551" s="39">
        <v>84</v>
      </c>
      <c r="G1551" s="39">
        <v>56</v>
      </c>
      <c r="H1551" s="39" t="s">
        <v>121</v>
      </c>
      <c r="I1551" s="40"/>
      <c r="J1551" s="18">
        <v>-83276.031000000003</v>
      </c>
      <c r="K1551" s="18">
        <v>8.4019999999999992</v>
      </c>
      <c r="L1551" s="18">
        <v>1169449.433</v>
      </c>
      <c r="M1551" s="18">
        <v>8.4039999999999999</v>
      </c>
      <c r="N1551" s="39" t="s">
        <v>28</v>
      </c>
      <c r="O1551" s="18">
        <v>1049.731</v>
      </c>
      <c r="P1551" s="18">
        <v>8.077</v>
      </c>
      <c r="Q1551" s="18">
        <v>139910599.48500001</v>
      </c>
      <c r="R1551" s="18">
        <v>9.02</v>
      </c>
      <c r="S1551" s="16">
        <f t="shared" ref="S1551:S1614" si="147">Q1551/1000000</f>
        <v>139.91059948500001</v>
      </c>
      <c r="T1551" s="16">
        <f t="shared" si="143"/>
        <v>130325.83006850423</v>
      </c>
      <c r="U1551" s="41">
        <f t="shared" ref="U1551:U1614" si="148">L1551/C1551</f>
        <v>8353.2102357142849</v>
      </c>
      <c r="V1551" s="18">
        <f t="shared" si="144"/>
        <v>140</v>
      </c>
      <c r="W1551" s="154">
        <f t="shared" si="145"/>
        <v>930.89878620360162</v>
      </c>
    </row>
    <row r="1552" spans="1:23" ht="16" customHeight="1">
      <c r="A1552" s="37"/>
      <c r="B1552" s="38" t="str">
        <f t="shared" si="146"/>
        <v>140-La</v>
      </c>
      <c r="C1552" s="39">
        <v>140</v>
      </c>
      <c r="D1552" s="40"/>
      <c r="E1552" s="39">
        <v>26</v>
      </c>
      <c r="F1552" s="39">
        <v>83</v>
      </c>
      <c r="G1552" s="39">
        <v>57</v>
      </c>
      <c r="H1552" s="39" t="s">
        <v>122</v>
      </c>
      <c r="I1552" s="40"/>
      <c r="J1552" s="18">
        <v>-84325.762000000002</v>
      </c>
      <c r="K1552" s="18">
        <v>3.2149999999999999</v>
      </c>
      <c r="L1552" s="18">
        <v>1169716.811</v>
      </c>
      <c r="M1552" s="18">
        <v>3.2210000000000001</v>
      </c>
      <c r="N1552" s="39" t="s">
        <v>28</v>
      </c>
      <c r="O1552" s="18">
        <v>3761.8530000000001</v>
      </c>
      <c r="P1552" s="18">
        <v>1.8839999999999999</v>
      </c>
      <c r="Q1552" s="18">
        <v>139909472.55199999</v>
      </c>
      <c r="R1552" s="18">
        <v>3.452</v>
      </c>
      <c r="S1552" s="16">
        <f t="shared" si="147"/>
        <v>139.90947255199998</v>
      </c>
      <c r="T1552" s="16">
        <f t="shared" ref="T1552:T1615" si="149">S1552*$W$9</f>
        <v>130324.78033761035</v>
      </c>
      <c r="U1552" s="41">
        <f t="shared" si="148"/>
        <v>8355.1200785714282</v>
      </c>
      <c r="V1552" s="18">
        <f t="shared" ref="V1552:V1615" si="150">C1552</f>
        <v>140</v>
      </c>
      <c r="W1552" s="154">
        <f t="shared" ref="W1552:W1615" si="151">T1552/V1552</f>
        <v>930.89128812578826</v>
      </c>
    </row>
    <row r="1553" spans="1:23" ht="16" customHeight="1">
      <c r="A1553" s="37"/>
      <c r="B1553" s="38" t="str">
        <f t="shared" si="146"/>
        <v>140-Ce</v>
      </c>
      <c r="C1553" s="39">
        <v>140</v>
      </c>
      <c r="D1553" s="40"/>
      <c r="E1553" s="39">
        <v>24</v>
      </c>
      <c r="F1553" s="39">
        <v>82</v>
      </c>
      <c r="G1553" s="39">
        <v>58</v>
      </c>
      <c r="H1553" s="39" t="s">
        <v>123</v>
      </c>
      <c r="I1553" s="40"/>
      <c r="J1553" s="18">
        <v>-88087.615000000005</v>
      </c>
      <c r="K1553" s="18">
        <v>3.0739999999999998</v>
      </c>
      <c r="L1553" s="18">
        <v>1172696.311</v>
      </c>
      <c r="M1553" s="18">
        <v>3.08</v>
      </c>
      <c r="N1553" s="39" t="s">
        <v>28</v>
      </c>
      <c r="O1553" s="18">
        <v>-3388</v>
      </c>
      <c r="P1553" s="18">
        <v>6</v>
      </c>
      <c r="Q1553" s="18">
        <v>139905434.035</v>
      </c>
      <c r="R1553" s="18">
        <v>3.3</v>
      </c>
      <c r="S1553" s="16">
        <f t="shared" si="147"/>
        <v>139.90543403499998</v>
      </c>
      <c r="T1553" s="16">
        <f t="shared" si="149"/>
        <v>130321.01848481144</v>
      </c>
      <c r="U1553" s="41">
        <f t="shared" si="148"/>
        <v>8376.4022214285706</v>
      </c>
      <c r="V1553" s="18">
        <f t="shared" si="150"/>
        <v>140</v>
      </c>
      <c r="W1553" s="154">
        <f t="shared" si="151"/>
        <v>930.86441774865318</v>
      </c>
    </row>
    <row r="1554" spans="1:23" ht="16" customHeight="1">
      <c r="A1554" s="37"/>
      <c r="B1554" s="38" t="str">
        <f t="shared" si="146"/>
        <v>140-Pr</v>
      </c>
      <c r="C1554" s="39">
        <v>140</v>
      </c>
      <c r="D1554" s="40"/>
      <c r="E1554" s="39">
        <v>22</v>
      </c>
      <c r="F1554" s="39">
        <v>81</v>
      </c>
      <c r="G1554" s="39">
        <v>59</v>
      </c>
      <c r="H1554" s="39" t="s">
        <v>124</v>
      </c>
      <c r="I1554" s="39" t="s">
        <v>39</v>
      </c>
      <c r="J1554" s="18">
        <v>-84699.615000000005</v>
      </c>
      <c r="K1554" s="18">
        <v>6.742</v>
      </c>
      <c r="L1554" s="18">
        <v>1168525.9580000001</v>
      </c>
      <c r="M1554" s="18">
        <v>6.7439999999999998</v>
      </c>
      <c r="N1554" s="39" t="s">
        <v>28</v>
      </c>
      <c r="O1554" s="18">
        <v>-222.273</v>
      </c>
      <c r="P1554" s="18">
        <v>19.984999999999999</v>
      </c>
      <c r="Q1554" s="18">
        <v>139909071.204</v>
      </c>
      <c r="R1554" s="18">
        <v>7.2370000000000001</v>
      </c>
      <c r="S1554" s="16">
        <f t="shared" si="147"/>
        <v>139.90907120399999</v>
      </c>
      <c r="T1554" s="16">
        <f t="shared" si="149"/>
        <v>130324.40648451103</v>
      </c>
      <c r="U1554" s="41">
        <f t="shared" si="148"/>
        <v>8346.6139857142862</v>
      </c>
      <c r="V1554" s="18">
        <f t="shared" si="150"/>
        <v>140</v>
      </c>
      <c r="W1554" s="154">
        <f t="shared" si="151"/>
        <v>930.88861774650729</v>
      </c>
    </row>
    <row r="1555" spans="1:23" ht="16" customHeight="1">
      <c r="A1555" s="37"/>
      <c r="B1555" s="38" t="str">
        <f t="shared" si="146"/>
        <v>140-Nd</v>
      </c>
      <c r="C1555" s="39">
        <v>140</v>
      </c>
      <c r="D1555" s="40"/>
      <c r="E1555" s="39">
        <v>20</v>
      </c>
      <c r="F1555" s="39">
        <v>80</v>
      </c>
      <c r="G1555" s="39">
        <v>60</v>
      </c>
      <c r="H1555" s="39" t="s">
        <v>125</v>
      </c>
      <c r="I1555" s="39" t="s">
        <v>62</v>
      </c>
      <c r="J1555" s="18">
        <v>-84477.342000000004</v>
      </c>
      <c r="K1555" s="18">
        <v>19.181999999999999</v>
      </c>
      <c r="L1555" s="18">
        <v>1167521.331</v>
      </c>
      <c r="M1555" s="18">
        <v>19.183</v>
      </c>
      <c r="N1555" s="39" t="s">
        <v>28</v>
      </c>
      <c r="O1555" s="18">
        <v>-6047.0950000000003</v>
      </c>
      <c r="P1555" s="18">
        <v>23.337</v>
      </c>
      <c r="Q1555" s="18">
        <v>139909309.824</v>
      </c>
      <c r="R1555" s="18">
        <v>20.593</v>
      </c>
      <c r="S1555" s="16">
        <f t="shared" si="147"/>
        <v>139.90930982399999</v>
      </c>
      <c r="T1555" s="16">
        <f t="shared" si="149"/>
        <v>130324.62875751741</v>
      </c>
      <c r="U1555" s="41">
        <f t="shared" si="148"/>
        <v>8339.4380785714293</v>
      </c>
      <c r="V1555" s="18">
        <f t="shared" si="150"/>
        <v>140</v>
      </c>
      <c r="W1555" s="154">
        <f t="shared" si="151"/>
        <v>930.89020541083858</v>
      </c>
    </row>
    <row r="1556" spans="1:23" ht="16" customHeight="1">
      <c r="A1556" s="37"/>
      <c r="B1556" s="38" t="str">
        <f t="shared" si="146"/>
        <v>140-Pm</v>
      </c>
      <c r="C1556" s="39">
        <v>140</v>
      </c>
      <c r="D1556" s="40"/>
      <c r="E1556" s="39">
        <v>18</v>
      </c>
      <c r="F1556" s="39">
        <v>79</v>
      </c>
      <c r="G1556" s="39">
        <v>61</v>
      </c>
      <c r="H1556" s="39" t="s">
        <v>126</v>
      </c>
      <c r="I1556" s="39" t="s">
        <v>39</v>
      </c>
      <c r="J1556" s="18">
        <v>-78430.247000000003</v>
      </c>
      <c r="K1556" s="18">
        <v>30.209</v>
      </c>
      <c r="L1556" s="18">
        <v>1160691.882</v>
      </c>
      <c r="M1556" s="18">
        <v>30.21</v>
      </c>
      <c r="N1556" s="39" t="s">
        <v>28</v>
      </c>
      <c r="O1556" s="18">
        <v>-2970.8609999999999</v>
      </c>
      <c r="P1556" s="18">
        <v>33.685000000000002</v>
      </c>
      <c r="Q1556" s="18">
        <v>139915801.64899999</v>
      </c>
      <c r="R1556" s="18">
        <v>32.430999999999997</v>
      </c>
      <c r="S1556" s="16">
        <f t="shared" si="147"/>
        <v>139.915801649</v>
      </c>
      <c r="T1556" s="16">
        <f t="shared" si="149"/>
        <v>130330.67585105357</v>
      </c>
      <c r="U1556" s="41">
        <f t="shared" si="148"/>
        <v>8290.6563000000006</v>
      </c>
      <c r="V1556" s="18">
        <f t="shared" si="150"/>
        <v>140</v>
      </c>
      <c r="W1556" s="154">
        <f t="shared" si="151"/>
        <v>930.93339893609698</v>
      </c>
    </row>
    <row r="1557" spans="1:23" ht="16" customHeight="1">
      <c r="A1557" s="37"/>
      <c r="B1557" s="38" t="str">
        <f t="shared" si="146"/>
        <v>140-Sm</v>
      </c>
      <c r="C1557" s="39">
        <v>140</v>
      </c>
      <c r="D1557" s="40"/>
      <c r="E1557" s="39">
        <v>16</v>
      </c>
      <c r="F1557" s="39">
        <v>78</v>
      </c>
      <c r="G1557" s="39">
        <v>62</v>
      </c>
      <c r="H1557" s="39" t="s">
        <v>127</v>
      </c>
      <c r="I1557" s="39" t="s">
        <v>37</v>
      </c>
      <c r="J1557" s="18">
        <v>-75459.385999999999</v>
      </c>
      <c r="K1557" s="18">
        <v>14.904</v>
      </c>
      <c r="L1557" s="18">
        <v>1156938.6680000001</v>
      </c>
      <c r="M1557" s="18">
        <v>14.904999999999999</v>
      </c>
      <c r="N1557" s="39" t="s">
        <v>28</v>
      </c>
      <c r="O1557" s="18">
        <v>-8470</v>
      </c>
      <c r="P1557" s="18">
        <v>50</v>
      </c>
      <c r="Q1557" s="18">
        <v>139918991</v>
      </c>
      <c r="R1557" s="18">
        <v>16</v>
      </c>
      <c r="S1557" s="16">
        <f t="shared" si="147"/>
        <v>139.91899100000001</v>
      </c>
      <c r="T1557" s="16">
        <f t="shared" si="149"/>
        <v>130333.64671114556</v>
      </c>
      <c r="U1557" s="41">
        <f t="shared" si="148"/>
        <v>8263.8476285714296</v>
      </c>
      <c r="V1557" s="18">
        <f t="shared" si="150"/>
        <v>140</v>
      </c>
      <c r="W1557" s="154">
        <f t="shared" si="151"/>
        <v>930.95461936532536</v>
      </c>
    </row>
    <row r="1558" spans="1:23" ht="16" customHeight="1">
      <c r="A1558" s="37"/>
      <c r="B1558" s="38" t="str">
        <f t="shared" si="146"/>
        <v>140-Eu</v>
      </c>
      <c r="C1558" s="39">
        <v>140</v>
      </c>
      <c r="D1558" s="40"/>
      <c r="E1558" s="39">
        <v>14</v>
      </c>
      <c r="F1558" s="39">
        <v>77</v>
      </c>
      <c r="G1558" s="39">
        <v>63</v>
      </c>
      <c r="H1558" s="39" t="s">
        <v>128</v>
      </c>
      <c r="I1558" s="39" t="s">
        <v>39</v>
      </c>
      <c r="J1558" s="18">
        <v>-66989.385999999999</v>
      </c>
      <c r="K1558" s="18">
        <v>52.173999999999999</v>
      </c>
      <c r="L1558" s="18">
        <v>1147686.3149999999</v>
      </c>
      <c r="M1558" s="18">
        <v>52.173999999999999</v>
      </c>
      <c r="N1558" s="39" t="s">
        <v>28</v>
      </c>
      <c r="O1558" s="18">
        <v>-5460</v>
      </c>
      <c r="P1558" s="18">
        <v>400</v>
      </c>
      <c r="Q1558" s="18">
        <v>139928083.921</v>
      </c>
      <c r="R1558" s="18">
        <v>56.011000000000003</v>
      </c>
      <c r="S1558" s="16">
        <f t="shared" si="147"/>
        <v>139.928083921</v>
      </c>
      <c r="T1558" s="16">
        <f t="shared" si="149"/>
        <v>130342.11670899727</v>
      </c>
      <c r="U1558" s="41">
        <f t="shared" si="148"/>
        <v>8197.7593928571423</v>
      </c>
      <c r="V1558" s="18">
        <f t="shared" si="150"/>
        <v>140</v>
      </c>
      <c r="W1558" s="154">
        <f t="shared" si="151"/>
        <v>931.01511934998052</v>
      </c>
    </row>
    <row r="1559" spans="1:23" ht="16" customHeight="1">
      <c r="A1559" s="37"/>
      <c r="B1559" s="38" t="str">
        <f t="shared" si="146"/>
        <v>140-Gd</v>
      </c>
      <c r="C1559" s="39">
        <v>140</v>
      </c>
      <c r="D1559" s="40"/>
      <c r="E1559" s="39">
        <v>12</v>
      </c>
      <c r="F1559" s="39">
        <v>76</v>
      </c>
      <c r="G1559" s="39">
        <v>64</v>
      </c>
      <c r="H1559" s="39" t="s">
        <v>129</v>
      </c>
      <c r="I1559" s="39" t="s">
        <v>39</v>
      </c>
      <c r="J1559" s="18">
        <v>-61529</v>
      </c>
      <c r="K1559" s="18">
        <v>403</v>
      </c>
      <c r="L1559" s="18">
        <v>1141444</v>
      </c>
      <c r="M1559" s="18">
        <v>403</v>
      </c>
      <c r="N1559" s="39" t="s">
        <v>28</v>
      </c>
      <c r="O1559" s="18">
        <v>-10800</v>
      </c>
      <c r="P1559" s="18">
        <v>800</v>
      </c>
      <c r="Q1559" s="18">
        <v>139933945</v>
      </c>
      <c r="R1559" s="18">
        <v>433</v>
      </c>
      <c r="S1559" s="16">
        <f t="shared" si="147"/>
        <v>139.93394499999999</v>
      </c>
      <c r="T1559" s="16">
        <f t="shared" si="149"/>
        <v>130347.57626666184</v>
      </c>
      <c r="U1559" s="41">
        <f t="shared" si="148"/>
        <v>8153.1714285714288</v>
      </c>
      <c r="V1559" s="18">
        <f t="shared" si="150"/>
        <v>140</v>
      </c>
      <c r="W1559" s="154">
        <f t="shared" si="151"/>
        <v>931.05411619044173</v>
      </c>
    </row>
    <row r="1560" spans="1:23" ht="16" customHeight="1">
      <c r="A1560" s="37"/>
      <c r="B1560" s="38" t="str">
        <f t="shared" si="146"/>
        <v>140-Tb</v>
      </c>
      <c r="C1560" s="39">
        <v>140</v>
      </c>
      <c r="D1560" s="40"/>
      <c r="E1560" s="39">
        <v>10</v>
      </c>
      <c r="F1560" s="39">
        <v>75</v>
      </c>
      <c r="G1560" s="39">
        <v>65</v>
      </c>
      <c r="H1560" s="39" t="s">
        <v>130</v>
      </c>
      <c r="I1560" s="39" t="s">
        <v>39</v>
      </c>
      <c r="J1560" s="18">
        <v>-50729</v>
      </c>
      <c r="K1560" s="18">
        <v>896</v>
      </c>
      <c r="L1560" s="18">
        <v>1129862</v>
      </c>
      <c r="M1560" s="18">
        <v>896</v>
      </c>
      <c r="N1560" s="39" t="s">
        <v>28</v>
      </c>
      <c r="O1560" s="18">
        <v>-7685</v>
      </c>
      <c r="P1560" s="18">
        <v>1272</v>
      </c>
      <c r="Q1560" s="18">
        <v>139945540</v>
      </c>
      <c r="R1560" s="18">
        <v>962</v>
      </c>
      <c r="S1560" s="16">
        <f t="shared" si="147"/>
        <v>139.94553999999999</v>
      </c>
      <c r="T1560" s="16">
        <f t="shared" si="149"/>
        <v>130358.37693512588</v>
      </c>
      <c r="U1560" s="41">
        <f t="shared" si="148"/>
        <v>8070.4428571428571</v>
      </c>
      <c r="V1560" s="18">
        <f t="shared" si="150"/>
        <v>140</v>
      </c>
      <c r="W1560" s="154">
        <f t="shared" si="151"/>
        <v>931.1312638223277</v>
      </c>
    </row>
    <row r="1561" spans="1:23" ht="16" customHeight="1">
      <c r="A1561" s="37"/>
      <c r="B1561" s="38" t="str">
        <f t="shared" si="146"/>
        <v>140-Dy</v>
      </c>
      <c r="C1561" s="39">
        <v>140</v>
      </c>
      <c r="D1561" s="40"/>
      <c r="E1561" s="39">
        <v>8</v>
      </c>
      <c r="F1561" s="39">
        <v>74</v>
      </c>
      <c r="G1561" s="39">
        <v>66</v>
      </c>
      <c r="H1561" s="39" t="s">
        <v>131</v>
      </c>
      <c r="I1561" s="39" t="s">
        <v>37</v>
      </c>
      <c r="J1561" s="18">
        <v>-43044</v>
      </c>
      <c r="K1561" s="18">
        <v>904</v>
      </c>
      <c r="L1561" s="18">
        <v>1121394</v>
      </c>
      <c r="M1561" s="18">
        <v>904</v>
      </c>
      <c r="N1561" s="39" t="s">
        <v>28</v>
      </c>
      <c r="O1561" s="18" t="s">
        <v>30</v>
      </c>
      <c r="P1561" s="42"/>
      <c r="Q1561" s="18">
        <v>139953790</v>
      </c>
      <c r="R1561" s="18">
        <v>970</v>
      </c>
      <c r="S1561" s="16">
        <f t="shared" si="147"/>
        <v>139.95379</v>
      </c>
      <c r="T1561" s="16">
        <f t="shared" si="149"/>
        <v>130366.0617574483</v>
      </c>
      <c r="U1561" s="41">
        <f t="shared" si="148"/>
        <v>8009.9571428571426</v>
      </c>
      <c r="V1561" s="18">
        <f t="shared" si="150"/>
        <v>140</v>
      </c>
      <c r="W1561" s="154">
        <f t="shared" si="151"/>
        <v>931.18615541034501</v>
      </c>
    </row>
    <row r="1562" spans="1:23" ht="16" customHeight="1">
      <c r="A1562" s="37"/>
      <c r="B1562" s="38" t="str">
        <f t="shared" si="146"/>
        <v>141-Te</v>
      </c>
      <c r="C1562" s="39">
        <v>141</v>
      </c>
      <c r="D1562" s="39">
        <v>0</v>
      </c>
      <c r="E1562" s="39">
        <v>37</v>
      </c>
      <c r="F1562" s="39">
        <v>89</v>
      </c>
      <c r="G1562" s="39">
        <v>52</v>
      </c>
      <c r="H1562" s="39" t="s">
        <v>116</v>
      </c>
      <c r="I1562" s="39" t="s">
        <v>37</v>
      </c>
      <c r="J1562" s="18">
        <v>-51800</v>
      </c>
      <c r="K1562" s="18">
        <v>503</v>
      </c>
      <c r="L1562" s="18">
        <v>1149175</v>
      </c>
      <c r="M1562" s="18">
        <v>503</v>
      </c>
      <c r="N1562" s="39" t="s">
        <v>28</v>
      </c>
      <c r="O1562" s="18">
        <v>8905</v>
      </c>
      <c r="P1562" s="18">
        <v>585</v>
      </c>
      <c r="Q1562" s="18">
        <v>140944390</v>
      </c>
      <c r="R1562" s="18">
        <v>540</v>
      </c>
      <c r="S1562" s="16">
        <f t="shared" si="147"/>
        <v>140.94439</v>
      </c>
      <c r="T1562" s="16">
        <f t="shared" si="149"/>
        <v>131288.79933230733</v>
      </c>
      <c r="U1562" s="41">
        <f t="shared" si="148"/>
        <v>8150.177304964539</v>
      </c>
      <c r="V1562" s="18">
        <f t="shared" si="150"/>
        <v>141</v>
      </c>
      <c r="W1562" s="154">
        <f t="shared" si="151"/>
        <v>931.12623639934282</v>
      </c>
    </row>
    <row r="1563" spans="1:23" ht="16" customHeight="1">
      <c r="A1563" s="37"/>
      <c r="B1563" s="38" t="str">
        <f t="shared" si="146"/>
        <v>141-I</v>
      </c>
      <c r="C1563" s="39">
        <v>141</v>
      </c>
      <c r="D1563" s="40"/>
      <c r="E1563" s="39">
        <v>35</v>
      </c>
      <c r="F1563" s="39">
        <v>88</v>
      </c>
      <c r="G1563" s="39">
        <v>53</v>
      </c>
      <c r="H1563" s="39" t="s">
        <v>117</v>
      </c>
      <c r="I1563" s="39" t="s">
        <v>37</v>
      </c>
      <c r="J1563" s="18">
        <v>-60705</v>
      </c>
      <c r="K1563" s="18">
        <v>298</v>
      </c>
      <c r="L1563" s="18">
        <v>1157297</v>
      </c>
      <c r="M1563" s="18">
        <v>298</v>
      </c>
      <c r="N1563" s="39" t="s">
        <v>28</v>
      </c>
      <c r="O1563" s="18">
        <v>7623</v>
      </c>
      <c r="P1563" s="18">
        <v>312</v>
      </c>
      <c r="Q1563" s="18">
        <v>140934830</v>
      </c>
      <c r="R1563" s="18">
        <v>320</v>
      </c>
      <c r="S1563" s="16">
        <f t="shared" si="147"/>
        <v>140.93483000000001</v>
      </c>
      <c r="T1563" s="16">
        <f t="shared" si="149"/>
        <v>131279.89425334948</v>
      </c>
      <c r="U1563" s="41">
        <f t="shared" si="148"/>
        <v>8207.7801418439722</v>
      </c>
      <c r="V1563" s="18">
        <f t="shared" si="150"/>
        <v>141</v>
      </c>
      <c r="W1563" s="154">
        <f t="shared" si="151"/>
        <v>931.06307981098928</v>
      </c>
    </row>
    <row r="1564" spans="1:23" ht="16" customHeight="1">
      <c r="A1564" s="37"/>
      <c r="B1564" s="38" t="str">
        <f t="shared" si="146"/>
        <v>141-Xe</v>
      </c>
      <c r="C1564" s="39">
        <v>141</v>
      </c>
      <c r="D1564" s="40"/>
      <c r="E1564" s="39">
        <v>33</v>
      </c>
      <c r="F1564" s="39">
        <v>87</v>
      </c>
      <c r="G1564" s="39">
        <v>54</v>
      </c>
      <c r="H1564" s="39" t="s">
        <v>118</v>
      </c>
      <c r="I1564" s="39" t="s">
        <v>40</v>
      </c>
      <c r="J1564" s="18">
        <v>-68328.538</v>
      </c>
      <c r="K1564" s="18">
        <v>90.608999999999995</v>
      </c>
      <c r="L1564" s="18">
        <v>1164137.97</v>
      </c>
      <c r="M1564" s="18">
        <v>90.608999999999995</v>
      </c>
      <c r="N1564" s="39" t="s">
        <v>28</v>
      </c>
      <c r="O1564" s="18">
        <v>6150</v>
      </c>
      <c r="P1564" s="18">
        <v>90</v>
      </c>
      <c r="Q1564" s="18">
        <v>140926646.28200001</v>
      </c>
      <c r="R1564" s="18">
        <v>97.272999999999996</v>
      </c>
      <c r="S1564" s="16">
        <f t="shared" si="147"/>
        <v>140.92664628200001</v>
      </c>
      <c r="T1564" s="16">
        <f t="shared" si="149"/>
        <v>131272.27117228683</v>
      </c>
      <c r="U1564" s="41">
        <f t="shared" si="148"/>
        <v>8256.2976595744676</v>
      </c>
      <c r="V1564" s="18">
        <f t="shared" si="150"/>
        <v>141</v>
      </c>
      <c r="W1564" s="154">
        <f t="shared" si="151"/>
        <v>931.00901540628956</v>
      </c>
    </row>
    <row r="1565" spans="1:23" ht="16" customHeight="1">
      <c r="A1565" s="37"/>
      <c r="B1565" s="38" t="str">
        <f t="shared" si="146"/>
        <v>141-Cs</v>
      </c>
      <c r="C1565" s="39">
        <v>141</v>
      </c>
      <c r="D1565" s="40"/>
      <c r="E1565" s="39">
        <v>31</v>
      </c>
      <c r="F1565" s="39">
        <v>86</v>
      </c>
      <c r="G1565" s="39">
        <v>55</v>
      </c>
      <c r="H1565" s="39" t="s">
        <v>119</v>
      </c>
      <c r="I1565" s="40"/>
      <c r="J1565" s="18">
        <v>-74478.538</v>
      </c>
      <c r="K1565" s="18">
        <v>10.486000000000001</v>
      </c>
      <c r="L1565" s="18">
        <v>1169505.6159999999</v>
      </c>
      <c r="M1565" s="18">
        <v>10.488</v>
      </c>
      <c r="N1565" s="39" t="s">
        <v>28</v>
      </c>
      <c r="O1565" s="18">
        <v>5251.3389999999999</v>
      </c>
      <c r="P1565" s="18">
        <v>10.605</v>
      </c>
      <c r="Q1565" s="18">
        <v>140920043.984</v>
      </c>
      <c r="R1565" s="18">
        <v>11.257</v>
      </c>
      <c r="S1565" s="16">
        <f t="shared" si="147"/>
        <v>140.92004398399999</v>
      </c>
      <c r="T1565" s="16">
        <f t="shared" si="149"/>
        <v>131266.12117385658</v>
      </c>
      <c r="U1565" s="41">
        <f t="shared" si="148"/>
        <v>8294.3660709219857</v>
      </c>
      <c r="V1565" s="18">
        <f t="shared" si="150"/>
        <v>141</v>
      </c>
      <c r="W1565" s="154">
        <f t="shared" si="151"/>
        <v>930.96539839614593</v>
      </c>
    </row>
    <row r="1566" spans="1:23" ht="16" customHeight="1">
      <c r="A1566" s="37"/>
      <c r="B1566" s="38" t="str">
        <f t="shared" si="146"/>
        <v>141-Ba</v>
      </c>
      <c r="C1566" s="39">
        <v>141</v>
      </c>
      <c r="D1566" s="40"/>
      <c r="E1566" s="39">
        <v>29</v>
      </c>
      <c r="F1566" s="39">
        <v>85</v>
      </c>
      <c r="G1566" s="39">
        <v>56</v>
      </c>
      <c r="H1566" s="39" t="s">
        <v>121</v>
      </c>
      <c r="I1566" s="40"/>
      <c r="J1566" s="18">
        <v>-79729.876999999993</v>
      </c>
      <c r="K1566" s="18">
        <v>8.234</v>
      </c>
      <c r="L1566" s="18">
        <v>1173974.602</v>
      </c>
      <c r="M1566" s="18">
        <v>8.2370000000000001</v>
      </c>
      <c r="N1566" s="39" t="s">
        <v>28</v>
      </c>
      <c r="O1566" s="18">
        <v>3213.1170000000002</v>
      </c>
      <c r="P1566" s="18">
        <v>8.6140000000000008</v>
      </c>
      <c r="Q1566" s="18">
        <v>140914406.43900001</v>
      </c>
      <c r="R1566" s="18">
        <v>8.84</v>
      </c>
      <c r="S1566" s="16">
        <f t="shared" si="147"/>
        <v>140.914406439</v>
      </c>
      <c r="T1566" s="16">
        <f t="shared" si="149"/>
        <v>131260.86983668571</v>
      </c>
      <c r="U1566" s="41">
        <f t="shared" si="148"/>
        <v>8326.0610070921975</v>
      </c>
      <c r="V1566" s="18">
        <f t="shared" si="150"/>
        <v>141</v>
      </c>
      <c r="W1566" s="154">
        <f t="shared" si="151"/>
        <v>930.92815487011148</v>
      </c>
    </row>
    <row r="1567" spans="1:23" ht="16" customHeight="1">
      <c r="A1567" s="37"/>
      <c r="B1567" s="38" t="str">
        <f t="shared" si="146"/>
        <v>141-La</v>
      </c>
      <c r="C1567" s="39">
        <v>141</v>
      </c>
      <c r="D1567" s="40"/>
      <c r="E1567" s="39">
        <v>27</v>
      </c>
      <c r="F1567" s="39">
        <v>84</v>
      </c>
      <c r="G1567" s="39">
        <v>57</v>
      </c>
      <c r="H1567" s="39" t="s">
        <v>122</v>
      </c>
      <c r="I1567" s="40"/>
      <c r="J1567" s="18">
        <v>-82942.993000000002</v>
      </c>
      <c r="K1567" s="18">
        <v>4.9379999999999997</v>
      </c>
      <c r="L1567" s="18">
        <v>1176405.365</v>
      </c>
      <c r="M1567" s="18">
        <v>4.9429999999999996</v>
      </c>
      <c r="N1567" s="39" t="s">
        <v>28</v>
      </c>
      <c r="O1567" s="18">
        <v>2501.9110000000001</v>
      </c>
      <c r="P1567" s="18">
        <v>3.919</v>
      </c>
      <c r="Q1567" s="18">
        <v>140910957.016</v>
      </c>
      <c r="R1567" s="18">
        <v>5.3019999999999996</v>
      </c>
      <c r="S1567" s="16">
        <f t="shared" si="147"/>
        <v>140.910957016</v>
      </c>
      <c r="T1567" s="16">
        <f t="shared" si="149"/>
        <v>131257.65672118633</v>
      </c>
      <c r="U1567" s="41">
        <f t="shared" si="148"/>
        <v>8343.3004609929085</v>
      </c>
      <c r="V1567" s="18">
        <f t="shared" si="150"/>
        <v>141</v>
      </c>
      <c r="W1567" s="154">
        <f t="shared" si="151"/>
        <v>930.90536681692436</v>
      </c>
    </row>
    <row r="1568" spans="1:23" ht="16" customHeight="1">
      <c r="A1568" s="37"/>
      <c r="B1568" s="38" t="str">
        <f t="shared" si="146"/>
        <v>141-Ce</v>
      </c>
      <c r="C1568" s="39">
        <v>141</v>
      </c>
      <c r="D1568" s="40"/>
      <c r="E1568" s="39">
        <v>25</v>
      </c>
      <c r="F1568" s="39">
        <v>83</v>
      </c>
      <c r="G1568" s="39">
        <v>58</v>
      </c>
      <c r="H1568" s="39" t="s">
        <v>123</v>
      </c>
      <c r="I1568" s="40"/>
      <c r="J1568" s="18">
        <v>-85444.904999999999</v>
      </c>
      <c r="K1568" s="18">
        <v>3.0630000000000002</v>
      </c>
      <c r="L1568" s="18">
        <v>1178124.923</v>
      </c>
      <c r="M1568" s="18">
        <v>3.07</v>
      </c>
      <c r="N1568" s="39" t="s">
        <v>28</v>
      </c>
      <c r="O1568" s="18">
        <v>580.67200000000003</v>
      </c>
      <c r="P1568" s="18">
        <v>1.0660000000000001</v>
      </c>
      <c r="Q1568" s="18">
        <v>140908271.10299999</v>
      </c>
      <c r="R1568" s="18">
        <v>3.2879999999999998</v>
      </c>
      <c r="S1568" s="16">
        <f t="shared" si="147"/>
        <v>140.90827110299998</v>
      </c>
      <c r="T1568" s="16">
        <f t="shared" si="149"/>
        <v>131255.15481037679</v>
      </c>
      <c r="U1568" s="41">
        <f t="shared" si="148"/>
        <v>8355.4959078014181</v>
      </c>
      <c r="V1568" s="18">
        <f t="shared" si="150"/>
        <v>141</v>
      </c>
      <c r="W1568" s="154">
        <f t="shared" si="151"/>
        <v>930.88762276862974</v>
      </c>
    </row>
    <row r="1569" spans="1:23" ht="16" customHeight="1">
      <c r="A1569" s="37"/>
      <c r="B1569" s="38" t="str">
        <f t="shared" si="146"/>
        <v>141-Pr</v>
      </c>
      <c r="C1569" s="39">
        <v>141</v>
      </c>
      <c r="D1569" s="40"/>
      <c r="E1569" s="39">
        <v>23</v>
      </c>
      <c r="F1569" s="39">
        <v>82</v>
      </c>
      <c r="G1569" s="39">
        <v>59</v>
      </c>
      <c r="H1569" s="39" t="s">
        <v>124</v>
      </c>
      <c r="I1569" s="40"/>
      <c r="J1569" s="18">
        <v>-86025.576000000001</v>
      </c>
      <c r="K1569" s="18">
        <v>3.0219999999999998</v>
      </c>
      <c r="L1569" s="18">
        <v>1177923.2409999999</v>
      </c>
      <c r="M1569" s="18">
        <v>3.028</v>
      </c>
      <c r="N1569" s="39" t="s">
        <v>28</v>
      </c>
      <c r="O1569" s="18">
        <v>-1823.002</v>
      </c>
      <c r="P1569" s="18">
        <v>2.8050000000000002</v>
      </c>
      <c r="Q1569" s="18">
        <v>140907647.72600001</v>
      </c>
      <c r="R1569" s="18">
        <v>3.2440000000000002</v>
      </c>
      <c r="S1569" s="16">
        <f t="shared" si="147"/>
        <v>140.90764772600002</v>
      </c>
      <c r="T1569" s="16">
        <f t="shared" si="149"/>
        <v>131254.5741386817</v>
      </c>
      <c r="U1569" s="41">
        <f t="shared" si="148"/>
        <v>8354.0655390070915</v>
      </c>
      <c r="V1569" s="18">
        <f t="shared" si="150"/>
        <v>141</v>
      </c>
      <c r="W1569" s="154">
        <f t="shared" si="151"/>
        <v>930.88350452965744</v>
      </c>
    </row>
    <row r="1570" spans="1:23" ht="16" customHeight="1">
      <c r="A1570" s="37"/>
      <c r="B1570" s="38" t="str">
        <f t="shared" si="146"/>
        <v>141-Nd</v>
      </c>
      <c r="C1570" s="39">
        <v>141</v>
      </c>
      <c r="D1570" s="40"/>
      <c r="E1570" s="39">
        <v>21</v>
      </c>
      <c r="F1570" s="39">
        <v>81</v>
      </c>
      <c r="G1570" s="39">
        <v>60</v>
      </c>
      <c r="H1570" s="39" t="s">
        <v>125</v>
      </c>
      <c r="I1570" s="40"/>
      <c r="J1570" s="18">
        <v>-84202.573999999993</v>
      </c>
      <c r="K1570" s="18">
        <v>4.1219999999999999</v>
      </c>
      <c r="L1570" s="18">
        <v>1175317.8859999999</v>
      </c>
      <c r="M1570" s="18">
        <v>4.1269999999999998</v>
      </c>
      <c r="N1570" s="39" t="s">
        <v>28</v>
      </c>
      <c r="O1570" s="18">
        <v>-3727.6860000000001</v>
      </c>
      <c r="P1570" s="18">
        <v>27.1</v>
      </c>
      <c r="Q1570" s="18">
        <v>140909604.80000001</v>
      </c>
      <c r="R1570" s="18">
        <v>4.4249999999999998</v>
      </c>
      <c r="S1570" s="16">
        <f t="shared" si="147"/>
        <v>140.90960480000001</v>
      </c>
      <c r="T1570" s="16">
        <f t="shared" si="149"/>
        <v>131256.39714061646</v>
      </c>
      <c r="U1570" s="41">
        <f t="shared" si="148"/>
        <v>8335.5878439716307</v>
      </c>
      <c r="V1570" s="18">
        <f t="shared" si="150"/>
        <v>141</v>
      </c>
      <c r="W1570" s="154">
        <f t="shared" si="151"/>
        <v>930.89643362139338</v>
      </c>
    </row>
    <row r="1571" spans="1:23" ht="16" customHeight="1">
      <c r="A1571" s="37"/>
      <c r="B1571" s="38" t="str">
        <f t="shared" si="146"/>
        <v>141-Pm</v>
      </c>
      <c r="C1571" s="39">
        <v>141</v>
      </c>
      <c r="D1571" s="40"/>
      <c r="E1571" s="39">
        <v>19</v>
      </c>
      <c r="F1571" s="39">
        <v>80</v>
      </c>
      <c r="G1571" s="39">
        <v>61</v>
      </c>
      <c r="H1571" s="39" t="s">
        <v>126</v>
      </c>
      <c r="I1571" s="40"/>
      <c r="J1571" s="18">
        <v>-80474.888000000006</v>
      </c>
      <c r="K1571" s="18">
        <v>27.216000000000001</v>
      </c>
      <c r="L1571" s="18">
        <v>1170807.8459999999</v>
      </c>
      <c r="M1571" s="18">
        <v>27.216000000000001</v>
      </c>
      <c r="N1571" s="39" t="s">
        <v>28</v>
      </c>
      <c r="O1571" s="18">
        <v>-4528.8069999999998</v>
      </c>
      <c r="P1571" s="18">
        <v>26.701000000000001</v>
      </c>
      <c r="Q1571" s="18">
        <v>140913606.63600001</v>
      </c>
      <c r="R1571" s="18">
        <v>29.216999999999999</v>
      </c>
      <c r="S1571" s="16">
        <f t="shared" si="147"/>
        <v>140.913606636</v>
      </c>
      <c r="T1571" s="16">
        <f t="shared" si="149"/>
        <v>131260.12482529809</v>
      </c>
      <c r="U1571" s="41">
        <f t="shared" si="148"/>
        <v>8303.601744680851</v>
      </c>
      <c r="V1571" s="18">
        <f t="shared" si="150"/>
        <v>141</v>
      </c>
      <c r="W1571" s="154">
        <f t="shared" si="151"/>
        <v>930.92287110140489</v>
      </c>
    </row>
    <row r="1572" spans="1:23" ht="16" customHeight="1">
      <c r="A1572" s="37"/>
      <c r="B1572" s="38" t="str">
        <f t="shared" si="146"/>
        <v>141-Sm</v>
      </c>
      <c r="C1572" s="39">
        <v>141</v>
      </c>
      <c r="D1572" s="40"/>
      <c r="E1572" s="39">
        <v>17</v>
      </c>
      <c r="F1572" s="39">
        <v>79</v>
      </c>
      <c r="G1572" s="39">
        <v>62</v>
      </c>
      <c r="H1572" s="39" t="s">
        <v>127</v>
      </c>
      <c r="I1572" s="40"/>
      <c r="J1572" s="18">
        <v>-75946.081000000006</v>
      </c>
      <c r="K1572" s="18">
        <v>12.178000000000001</v>
      </c>
      <c r="L1572" s="18">
        <v>1165496.6850000001</v>
      </c>
      <c r="M1572" s="18">
        <v>12.18</v>
      </c>
      <c r="N1572" s="39" t="s">
        <v>28</v>
      </c>
      <c r="O1572" s="18">
        <v>-5977.7269999999999</v>
      </c>
      <c r="P1572" s="18">
        <v>25.584</v>
      </c>
      <c r="Q1572" s="18">
        <v>140918468.51199999</v>
      </c>
      <c r="R1572" s="18">
        <v>13.074</v>
      </c>
      <c r="S1572" s="16">
        <f t="shared" si="147"/>
        <v>140.918468512</v>
      </c>
      <c r="T1572" s="16">
        <f t="shared" si="149"/>
        <v>131264.65363174822</v>
      </c>
      <c r="U1572" s="41">
        <f t="shared" si="148"/>
        <v>8265.9339361702132</v>
      </c>
      <c r="V1572" s="18">
        <f t="shared" si="150"/>
        <v>141</v>
      </c>
      <c r="W1572" s="154">
        <f t="shared" si="151"/>
        <v>930.95499029608675</v>
      </c>
    </row>
    <row r="1573" spans="1:23" ht="16" customHeight="1">
      <c r="A1573" s="37"/>
      <c r="B1573" s="38" t="str">
        <f t="shared" si="146"/>
        <v>141-Eu</v>
      </c>
      <c r="C1573" s="39">
        <v>141</v>
      </c>
      <c r="D1573" s="40"/>
      <c r="E1573" s="39">
        <v>15</v>
      </c>
      <c r="F1573" s="39">
        <v>78</v>
      </c>
      <c r="G1573" s="39">
        <v>63</v>
      </c>
      <c r="H1573" s="39" t="s">
        <v>128</v>
      </c>
      <c r="I1573" s="39" t="s">
        <v>39</v>
      </c>
      <c r="J1573" s="18">
        <v>-69968.353000000003</v>
      </c>
      <c r="K1573" s="18">
        <v>28.335000000000001</v>
      </c>
      <c r="L1573" s="18">
        <v>1158736.605</v>
      </c>
      <c r="M1573" s="18">
        <v>28.335000000000001</v>
      </c>
      <c r="N1573" s="39" t="s">
        <v>28</v>
      </c>
      <c r="O1573" s="18">
        <v>-6822</v>
      </c>
      <c r="P1573" s="18">
        <v>299</v>
      </c>
      <c r="Q1573" s="18">
        <v>140924885.86700001</v>
      </c>
      <c r="R1573" s="18">
        <v>30.419</v>
      </c>
      <c r="S1573" s="16">
        <f t="shared" si="147"/>
        <v>140.924885867</v>
      </c>
      <c r="T1573" s="16">
        <f t="shared" si="149"/>
        <v>131270.63135695487</v>
      </c>
      <c r="U1573" s="41">
        <f t="shared" si="148"/>
        <v>8217.9901063829784</v>
      </c>
      <c r="V1573" s="18">
        <f t="shared" si="150"/>
        <v>141</v>
      </c>
      <c r="W1573" s="154">
        <f t="shared" si="151"/>
        <v>930.99738551031817</v>
      </c>
    </row>
    <row r="1574" spans="1:23" ht="16" customHeight="1">
      <c r="A1574" s="37"/>
      <c r="B1574" s="38" t="str">
        <f t="shared" si="146"/>
        <v>141-Gd</v>
      </c>
      <c r="C1574" s="39">
        <v>141</v>
      </c>
      <c r="D1574" s="40"/>
      <c r="E1574" s="39">
        <v>13</v>
      </c>
      <c r="F1574" s="39">
        <v>77</v>
      </c>
      <c r="G1574" s="39">
        <v>64</v>
      </c>
      <c r="H1574" s="39" t="s">
        <v>129</v>
      </c>
      <c r="I1574" s="39" t="s">
        <v>37</v>
      </c>
      <c r="J1574" s="18">
        <v>-63146</v>
      </c>
      <c r="K1574" s="18">
        <v>298</v>
      </c>
      <c r="L1574" s="18">
        <v>1151132</v>
      </c>
      <c r="M1574" s="18">
        <v>298</v>
      </c>
      <c r="N1574" s="39" t="s">
        <v>28</v>
      </c>
      <c r="O1574" s="18">
        <v>-8337</v>
      </c>
      <c r="P1574" s="18">
        <v>667</v>
      </c>
      <c r="Q1574" s="18">
        <v>140932210</v>
      </c>
      <c r="R1574" s="18">
        <v>320</v>
      </c>
      <c r="S1574" s="16">
        <f t="shared" si="147"/>
        <v>140.93221</v>
      </c>
      <c r="T1574" s="16">
        <f t="shared" si="149"/>
        <v>131277.45374007861</v>
      </c>
      <c r="U1574" s="41">
        <f t="shared" si="148"/>
        <v>8164.0567375886521</v>
      </c>
      <c r="V1574" s="18">
        <f t="shared" si="150"/>
        <v>141</v>
      </c>
      <c r="W1574" s="154">
        <f t="shared" si="151"/>
        <v>931.04577120623128</v>
      </c>
    </row>
    <row r="1575" spans="1:23" ht="16" customHeight="1">
      <c r="A1575" s="37"/>
      <c r="B1575" s="38" t="str">
        <f t="shared" si="146"/>
        <v>141-Tb</v>
      </c>
      <c r="C1575" s="39">
        <v>141</v>
      </c>
      <c r="D1575" s="40"/>
      <c r="E1575" s="39">
        <v>11</v>
      </c>
      <c r="F1575" s="39">
        <v>76</v>
      </c>
      <c r="G1575" s="39">
        <v>65</v>
      </c>
      <c r="H1575" s="39" t="s">
        <v>130</v>
      </c>
      <c r="I1575" s="39" t="s">
        <v>37</v>
      </c>
      <c r="J1575" s="18">
        <v>-54809</v>
      </c>
      <c r="K1575" s="18">
        <v>596</v>
      </c>
      <c r="L1575" s="18">
        <v>1142013</v>
      </c>
      <c r="M1575" s="18">
        <v>596</v>
      </c>
      <c r="N1575" s="39" t="s">
        <v>28</v>
      </c>
      <c r="O1575" s="18">
        <v>-9343</v>
      </c>
      <c r="P1575" s="18">
        <v>918</v>
      </c>
      <c r="Q1575" s="18">
        <v>140941160</v>
      </c>
      <c r="R1575" s="18">
        <v>640</v>
      </c>
      <c r="S1575" s="16">
        <f t="shared" si="147"/>
        <v>140.94116</v>
      </c>
      <c r="T1575" s="16">
        <f t="shared" si="149"/>
        <v>131285.79060793138</v>
      </c>
      <c r="U1575" s="41">
        <f t="shared" si="148"/>
        <v>8099.3829787234044</v>
      </c>
      <c r="V1575" s="18">
        <f t="shared" si="150"/>
        <v>141</v>
      </c>
      <c r="W1575" s="154">
        <f t="shared" si="151"/>
        <v>931.10489792859141</v>
      </c>
    </row>
    <row r="1576" spans="1:23" ht="16" customHeight="1">
      <c r="A1576" s="37"/>
      <c r="B1576" s="38" t="str">
        <f t="shared" si="146"/>
        <v>141-Dy</v>
      </c>
      <c r="C1576" s="39">
        <v>141</v>
      </c>
      <c r="D1576" s="40"/>
      <c r="E1576" s="39">
        <v>9</v>
      </c>
      <c r="F1576" s="39">
        <v>75</v>
      </c>
      <c r="G1576" s="39">
        <v>66</v>
      </c>
      <c r="H1576" s="39" t="s">
        <v>131</v>
      </c>
      <c r="I1576" s="39" t="s">
        <v>37</v>
      </c>
      <c r="J1576" s="18">
        <v>-45466</v>
      </c>
      <c r="K1576" s="18">
        <v>699</v>
      </c>
      <c r="L1576" s="18">
        <v>1131887</v>
      </c>
      <c r="M1576" s="18">
        <v>699</v>
      </c>
      <c r="N1576" s="39" t="s">
        <v>28</v>
      </c>
      <c r="O1576" s="18" t="s">
        <v>30</v>
      </c>
      <c r="P1576" s="42"/>
      <c r="Q1576" s="18">
        <v>140951190</v>
      </c>
      <c r="R1576" s="18">
        <v>750</v>
      </c>
      <c r="S1576" s="16">
        <f t="shared" si="147"/>
        <v>140.95119</v>
      </c>
      <c r="T1576" s="16">
        <f t="shared" si="149"/>
        <v>131295.13348888824</v>
      </c>
      <c r="U1576" s="41">
        <f t="shared" si="148"/>
        <v>8027.567375886525</v>
      </c>
      <c r="V1576" s="18">
        <f t="shared" si="150"/>
        <v>141</v>
      </c>
      <c r="W1576" s="154">
        <f t="shared" si="151"/>
        <v>931.1711594956613</v>
      </c>
    </row>
    <row r="1577" spans="1:23" ht="16" customHeight="1">
      <c r="A1577" s="37"/>
      <c r="B1577" s="38" t="str">
        <f t="shared" si="146"/>
        <v>142-Te</v>
      </c>
      <c r="C1577" s="39">
        <v>142</v>
      </c>
      <c r="D1577" s="39">
        <v>0</v>
      </c>
      <c r="E1577" s="39">
        <v>38</v>
      </c>
      <c r="F1577" s="39">
        <v>90</v>
      </c>
      <c r="G1577" s="39">
        <v>52</v>
      </c>
      <c r="H1577" s="39" t="s">
        <v>116</v>
      </c>
      <c r="I1577" s="39" t="s">
        <v>37</v>
      </c>
      <c r="J1577" s="18">
        <v>-47972</v>
      </c>
      <c r="K1577" s="18">
        <v>596</v>
      </c>
      <c r="L1577" s="18">
        <v>1153417</v>
      </c>
      <c r="M1577" s="18">
        <v>596</v>
      </c>
      <c r="N1577" s="39" t="s">
        <v>28</v>
      </c>
      <c r="O1577" s="18">
        <v>7750</v>
      </c>
      <c r="P1577" s="18">
        <v>718</v>
      </c>
      <c r="Q1577" s="18">
        <v>141948500</v>
      </c>
      <c r="R1577" s="18">
        <v>640</v>
      </c>
      <c r="S1577" s="16">
        <f t="shared" si="147"/>
        <v>141.9485</v>
      </c>
      <c r="T1577" s="16">
        <f t="shared" si="149"/>
        <v>132224.12138590281</v>
      </c>
      <c r="U1577" s="41">
        <f t="shared" si="148"/>
        <v>8122.6549295774648</v>
      </c>
      <c r="V1577" s="18">
        <f t="shared" si="150"/>
        <v>142</v>
      </c>
      <c r="W1577" s="154">
        <f t="shared" si="151"/>
        <v>931.15578440776619</v>
      </c>
    </row>
    <row r="1578" spans="1:23" ht="16" customHeight="1">
      <c r="A1578" s="37"/>
      <c r="B1578" s="38" t="str">
        <f t="shared" si="146"/>
        <v>142-I</v>
      </c>
      <c r="C1578" s="39">
        <v>142</v>
      </c>
      <c r="D1578" s="40"/>
      <c r="E1578" s="39">
        <v>36</v>
      </c>
      <c r="F1578" s="39">
        <v>89</v>
      </c>
      <c r="G1578" s="39">
        <v>53</v>
      </c>
      <c r="H1578" s="39" t="s">
        <v>117</v>
      </c>
      <c r="I1578" s="39" t="s">
        <v>37</v>
      </c>
      <c r="J1578" s="18">
        <v>-55722</v>
      </c>
      <c r="K1578" s="18">
        <v>401</v>
      </c>
      <c r="L1578" s="18">
        <v>1160385</v>
      </c>
      <c r="M1578" s="18">
        <v>401</v>
      </c>
      <c r="N1578" s="39" t="s">
        <v>28</v>
      </c>
      <c r="O1578" s="18">
        <v>9759</v>
      </c>
      <c r="P1578" s="18">
        <v>413</v>
      </c>
      <c r="Q1578" s="18">
        <v>141940180</v>
      </c>
      <c r="R1578" s="18">
        <v>430</v>
      </c>
      <c r="S1578" s="16">
        <f t="shared" si="147"/>
        <v>141.94018</v>
      </c>
      <c r="T1578" s="16">
        <f t="shared" si="149"/>
        <v>132216.37135902737</v>
      </c>
      <c r="U1578" s="41">
        <f t="shared" si="148"/>
        <v>8171.7253521126759</v>
      </c>
      <c r="V1578" s="18">
        <f t="shared" si="150"/>
        <v>142</v>
      </c>
      <c r="W1578" s="154">
        <f t="shared" si="151"/>
        <v>931.10120675371388</v>
      </c>
    </row>
    <row r="1579" spans="1:23" ht="16" customHeight="1">
      <c r="A1579" s="37"/>
      <c r="B1579" s="38" t="str">
        <f t="shared" si="146"/>
        <v>142-Xe</v>
      </c>
      <c r="C1579" s="39">
        <v>142</v>
      </c>
      <c r="D1579" s="40"/>
      <c r="E1579" s="39">
        <v>34</v>
      </c>
      <c r="F1579" s="39">
        <v>88</v>
      </c>
      <c r="G1579" s="39">
        <v>54</v>
      </c>
      <c r="H1579" s="39" t="s">
        <v>118</v>
      </c>
      <c r="I1579" s="39" t="s">
        <v>40</v>
      </c>
      <c r="J1579" s="18">
        <v>-65481.241999999998</v>
      </c>
      <c r="K1579" s="18">
        <v>100.55800000000001</v>
      </c>
      <c r="L1579" s="18">
        <v>1169361.997</v>
      </c>
      <c r="M1579" s="18">
        <v>100.559</v>
      </c>
      <c r="N1579" s="39" t="s">
        <v>28</v>
      </c>
      <c r="O1579" s="18">
        <v>5040</v>
      </c>
      <c r="P1579" s="18">
        <v>100</v>
      </c>
      <c r="Q1579" s="18">
        <v>141929702.98100001</v>
      </c>
      <c r="R1579" s="18">
        <v>107.95399999999999</v>
      </c>
      <c r="S1579" s="16">
        <f t="shared" si="147"/>
        <v>141.92970298100002</v>
      </c>
      <c r="T1579" s="16">
        <f t="shared" si="149"/>
        <v>132206.61208272632</v>
      </c>
      <c r="U1579" s="41">
        <f t="shared" si="148"/>
        <v>8234.9436408450711</v>
      </c>
      <c r="V1579" s="18">
        <f t="shared" si="150"/>
        <v>142</v>
      </c>
      <c r="W1579" s="154">
        <f t="shared" si="151"/>
        <v>931.03247945581916</v>
      </c>
    </row>
    <row r="1580" spans="1:23" ht="16" customHeight="1">
      <c r="A1580" s="37"/>
      <c r="B1580" s="38" t="str">
        <f t="shared" si="146"/>
        <v>142-Cs</v>
      </c>
      <c r="C1580" s="39">
        <v>142</v>
      </c>
      <c r="D1580" s="40"/>
      <c r="E1580" s="39">
        <v>32</v>
      </c>
      <c r="F1580" s="39">
        <v>87</v>
      </c>
      <c r="G1580" s="39">
        <v>55</v>
      </c>
      <c r="H1580" s="39" t="s">
        <v>119</v>
      </c>
      <c r="I1580" s="40"/>
      <c r="J1580" s="18">
        <v>-70521.241999999998</v>
      </c>
      <c r="K1580" s="18">
        <v>10.582000000000001</v>
      </c>
      <c r="L1580" s="18">
        <v>1173619.6429999999</v>
      </c>
      <c r="M1580" s="18">
        <v>10.584</v>
      </c>
      <c r="N1580" s="39" t="s">
        <v>28</v>
      </c>
      <c r="O1580" s="18">
        <v>7306.77</v>
      </c>
      <c r="P1580" s="18">
        <v>10.289</v>
      </c>
      <c r="Q1580" s="18">
        <v>141924292.317</v>
      </c>
      <c r="R1580" s="18">
        <v>11.36</v>
      </c>
      <c r="S1580" s="16">
        <f t="shared" si="147"/>
        <v>141.92429231700001</v>
      </c>
      <c r="T1580" s="16">
        <f t="shared" si="149"/>
        <v>132201.57208375828</v>
      </c>
      <c r="U1580" s="41">
        <f t="shared" si="148"/>
        <v>8264.9270633802807</v>
      </c>
      <c r="V1580" s="18">
        <f t="shared" si="150"/>
        <v>142</v>
      </c>
      <c r="W1580" s="154">
        <f t="shared" si="151"/>
        <v>930.99698650534003</v>
      </c>
    </row>
    <row r="1581" spans="1:23" ht="16" customHeight="1">
      <c r="A1581" s="37"/>
      <c r="B1581" s="38" t="str">
        <f t="shared" si="146"/>
        <v>142-Ba</v>
      </c>
      <c r="C1581" s="39">
        <v>142</v>
      </c>
      <c r="D1581" s="40"/>
      <c r="E1581" s="39">
        <v>30</v>
      </c>
      <c r="F1581" s="39">
        <v>86</v>
      </c>
      <c r="G1581" s="39">
        <v>56</v>
      </c>
      <c r="H1581" s="39" t="s">
        <v>121</v>
      </c>
      <c r="I1581" s="40"/>
      <c r="J1581" s="18">
        <v>-77828.012000000002</v>
      </c>
      <c r="K1581" s="18">
        <v>6.391</v>
      </c>
      <c r="L1581" s="18">
        <v>1180144.06</v>
      </c>
      <c r="M1581" s="18">
        <v>6.3940000000000001</v>
      </c>
      <c r="N1581" s="39" t="s">
        <v>28</v>
      </c>
      <c r="O1581" s="18">
        <v>2211.0740000000001</v>
      </c>
      <c r="P1581" s="18">
        <v>4.4859999999999998</v>
      </c>
      <c r="Q1581" s="18">
        <v>141916448.17500001</v>
      </c>
      <c r="R1581" s="18">
        <v>6.8609999999999998</v>
      </c>
      <c r="S1581" s="16">
        <f t="shared" si="147"/>
        <v>141.916448175</v>
      </c>
      <c r="T1581" s="16">
        <f t="shared" si="149"/>
        <v>132194.26531557139</v>
      </c>
      <c r="U1581" s="41">
        <f t="shared" si="148"/>
        <v>8310.8736619718311</v>
      </c>
      <c r="V1581" s="18">
        <f t="shared" si="150"/>
        <v>142</v>
      </c>
      <c r="W1581" s="154">
        <f t="shared" si="151"/>
        <v>930.9455303913478</v>
      </c>
    </row>
    <row r="1582" spans="1:23" ht="16" customHeight="1">
      <c r="A1582" s="37"/>
      <c r="B1582" s="38" t="str">
        <f t="shared" si="146"/>
        <v>142-La</v>
      </c>
      <c r="C1582" s="39">
        <v>142</v>
      </c>
      <c r="D1582" s="40"/>
      <c r="E1582" s="39">
        <v>28</v>
      </c>
      <c r="F1582" s="39">
        <v>85</v>
      </c>
      <c r="G1582" s="39">
        <v>57</v>
      </c>
      <c r="H1582" s="39" t="s">
        <v>122</v>
      </c>
      <c r="I1582" s="40"/>
      <c r="J1582" s="18">
        <v>-80039.085999999996</v>
      </c>
      <c r="K1582" s="18">
        <v>5.9210000000000003</v>
      </c>
      <c r="L1582" s="18">
        <v>1181572.781</v>
      </c>
      <c r="M1582" s="18">
        <v>5.9240000000000004</v>
      </c>
      <c r="N1582" s="39" t="s">
        <v>28</v>
      </c>
      <c r="O1582" s="18">
        <v>4503.5450000000001</v>
      </c>
      <c r="P1582" s="18">
        <v>5.2169999999999996</v>
      </c>
      <c r="Q1582" s="18">
        <v>141914074.48899999</v>
      </c>
      <c r="R1582" s="18">
        <v>6.3559999999999999</v>
      </c>
      <c r="S1582" s="16">
        <f t="shared" si="147"/>
        <v>141.914074489</v>
      </c>
      <c r="T1582" s="16">
        <f t="shared" si="149"/>
        <v>132192.05424221876</v>
      </c>
      <c r="U1582" s="41">
        <f t="shared" si="148"/>
        <v>8320.9350774647883</v>
      </c>
      <c r="V1582" s="18">
        <f t="shared" si="150"/>
        <v>142</v>
      </c>
      <c r="W1582" s="154">
        <f t="shared" si="151"/>
        <v>930.92995945224482</v>
      </c>
    </row>
    <row r="1583" spans="1:23" ht="16" customHeight="1">
      <c r="A1583" s="37"/>
      <c r="B1583" s="38" t="str">
        <f t="shared" si="146"/>
        <v>142-Ce</v>
      </c>
      <c r="C1583" s="39">
        <v>142</v>
      </c>
      <c r="D1583" s="40"/>
      <c r="E1583" s="39">
        <v>26</v>
      </c>
      <c r="F1583" s="39">
        <v>84</v>
      </c>
      <c r="G1583" s="39">
        <v>58</v>
      </c>
      <c r="H1583" s="39" t="s">
        <v>123</v>
      </c>
      <c r="I1583" s="40"/>
      <c r="J1583" s="18">
        <v>-84542.630999999994</v>
      </c>
      <c r="K1583" s="18">
        <v>3.4260000000000002</v>
      </c>
      <c r="L1583" s="18">
        <v>1185293.973</v>
      </c>
      <c r="M1583" s="18">
        <v>3.4319999999999999</v>
      </c>
      <c r="N1583" s="39" t="s">
        <v>28</v>
      </c>
      <c r="O1583" s="18">
        <v>-745.31799999999998</v>
      </c>
      <c r="P1583" s="18">
        <v>2.3959999999999999</v>
      </c>
      <c r="Q1583" s="18">
        <v>141909239.73300001</v>
      </c>
      <c r="R1583" s="18">
        <v>3.6779999999999999</v>
      </c>
      <c r="S1583" s="16">
        <f t="shared" si="147"/>
        <v>141.90923973300002</v>
      </c>
      <c r="T1583" s="16">
        <f t="shared" si="149"/>
        <v>132187.55069787547</v>
      </c>
      <c r="U1583" s="41">
        <f t="shared" si="148"/>
        <v>8347.1406549295771</v>
      </c>
      <c r="V1583" s="18">
        <f t="shared" si="150"/>
        <v>142</v>
      </c>
      <c r="W1583" s="154">
        <f t="shared" si="151"/>
        <v>930.89824435123569</v>
      </c>
    </row>
    <row r="1584" spans="1:23" ht="16" customHeight="1">
      <c r="A1584" s="37"/>
      <c r="B1584" s="38" t="str">
        <f t="shared" si="146"/>
        <v>142-Pr</v>
      </c>
      <c r="C1584" s="39">
        <v>142</v>
      </c>
      <c r="D1584" s="40"/>
      <c r="E1584" s="39">
        <v>24</v>
      </c>
      <c r="F1584" s="39">
        <v>83</v>
      </c>
      <c r="G1584" s="39">
        <v>59</v>
      </c>
      <c r="H1584" s="39" t="s">
        <v>124</v>
      </c>
      <c r="I1584" s="40"/>
      <c r="J1584" s="18">
        <v>-83797.313999999998</v>
      </c>
      <c r="K1584" s="18">
        <v>3.0209999999999999</v>
      </c>
      <c r="L1584" s="18">
        <v>1183766.3019999999</v>
      </c>
      <c r="M1584" s="18">
        <v>3.028</v>
      </c>
      <c r="N1584" s="39" t="s">
        <v>28</v>
      </c>
      <c r="O1584" s="18">
        <v>2162.203</v>
      </c>
      <c r="P1584" s="18">
        <v>1.5329999999999999</v>
      </c>
      <c r="Q1584" s="18">
        <v>141910039.86500001</v>
      </c>
      <c r="R1584" s="18">
        <v>3.2440000000000002</v>
      </c>
      <c r="S1584" s="16">
        <f t="shared" si="147"/>
        <v>141.91003986500002</v>
      </c>
      <c r="T1584" s="16">
        <f t="shared" si="149"/>
        <v>132188.29601572451</v>
      </c>
      <c r="U1584" s="41">
        <f t="shared" si="148"/>
        <v>8336.3824084507032</v>
      </c>
      <c r="V1584" s="18">
        <f t="shared" si="150"/>
        <v>142</v>
      </c>
      <c r="W1584" s="154">
        <f t="shared" si="151"/>
        <v>930.90349306848248</v>
      </c>
    </row>
    <row r="1585" spans="1:23" ht="16" customHeight="1">
      <c r="A1585" s="37"/>
      <c r="B1585" s="38" t="str">
        <f t="shared" si="146"/>
        <v>142-Nd</v>
      </c>
      <c r="C1585" s="39">
        <v>142</v>
      </c>
      <c r="D1585" s="40"/>
      <c r="E1585" s="39">
        <v>22</v>
      </c>
      <c r="F1585" s="39">
        <v>82</v>
      </c>
      <c r="G1585" s="39">
        <v>60</v>
      </c>
      <c r="H1585" s="39" t="s">
        <v>125</v>
      </c>
      <c r="I1585" s="40"/>
      <c r="J1585" s="18">
        <v>-85959.517000000007</v>
      </c>
      <c r="K1585" s="18">
        <v>2.82</v>
      </c>
      <c r="L1585" s="18">
        <v>1185146.152</v>
      </c>
      <c r="M1585" s="18">
        <v>2.827</v>
      </c>
      <c r="N1585" s="39" t="s">
        <v>28</v>
      </c>
      <c r="O1585" s="18">
        <v>-4873.6639999999998</v>
      </c>
      <c r="P1585" s="18">
        <v>42.423000000000002</v>
      </c>
      <c r="Q1585" s="18">
        <v>141907718.64300001</v>
      </c>
      <c r="R1585" s="18">
        <v>3.028</v>
      </c>
      <c r="S1585" s="16">
        <f t="shared" si="147"/>
        <v>141.90771864300001</v>
      </c>
      <c r="T1585" s="16">
        <f t="shared" si="149"/>
        <v>132186.13381225287</v>
      </c>
      <c r="U1585" s="41">
        <f t="shared" si="148"/>
        <v>8346.0996619718317</v>
      </c>
      <c r="V1585" s="18">
        <f t="shared" si="150"/>
        <v>142</v>
      </c>
      <c r="W1585" s="154">
        <f t="shared" si="151"/>
        <v>930.8882662834709</v>
      </c>
    </row>
    <row r="1586" spans="1:23" ht="16" customHeight="1">
      <c r="A1586" s="37"/>
      <c r="B1586" s="38" t="str">
        <f t="shared" si="146"/>
        <v>142-Pm</v>
      </c>
      <c r="C1586" s="39">
        <v>142</v>
      </c>
      <c r="D1586" s="40"/>
      <c r="E1586" s="39">
        <v>20</v>
      </c>
      <c r="F1586" s="39">
        <v>81</v>
      </c>
      <c r="G1586" s="39">
        <v>61</v>
      </c>
      <c r="H1586" s="39" t="s">
        <v>126</v>
      </c>
      <c r="I1586" s="39" t="s">
        <v>39</v>
      </c>
      <c r="J1586" s="18">
        <v>-81085.853000000003</v>
      </c>
      <c r="K1586" s="18">
        <v>42.517000000000003</v>
      </c>
      <c r="L1586" s="18">
        <v>1179490.1340000001</v>
      </c>
      <c r="M1586" s="18">
        <v>42.517000000000003</v>
      </c>
      <c r="N1586" s="39" t="s">
        <v>28</v>
      </c>
      <c r="O1586" s="18">
        <v>-2088.9079999999999</v>
      </c>
      <c r="P1586" s="18">
        <v>43.755000000000003</v>
      </c>
      <c r="Q1586" s="18">
        <v>141912950.73800001</v>
      </c>
      <c r="R1586" s="18">
        <v>45.643999999999998</v>
      </c>
      <c r="S1586" s="16">
        <f t="shared" si="147"/>
        <v>141.91295073800001</v>
      </c>
      <c r="T1586" s="16">
        <f t="shared" si="149"/>
        <v>132191.0074753376</v>
      </c>
      <c r="U1586" s="41">
        <f t="shared" si="148"/>
        <v>8306.2685492957753</v>
      </c>
      <c r="V1586" s="18">
        <f t="shared" si="150"/>
        <v>142</v>
      </c>
      <c r="W1586" s="154">
        <f t="shared" si="151"/>
        <v>930.92258785449008</v>
      </c>
    </row>
    <row r="1587" spans="1:23" ht="16" customHeight="1">
      <c r="A1587" s="37"/>
      <c r="B1587" s="38" t="str">
        <f t="shared" si="146"/>
        <v>142-Sm</v>
      </c>
      <c r="C1587" s="39">
        <v>142</v>
      </c>
      <c r="D1587" s="40"/>
      <c r="E1587" s="39">
        <v>18</v>
      </c>
      <c r="F1587" s="39">
        <v>80</v>
      </c>
      <c r="G1587" s="39">
        <v>62</v>
      </c>
      <c r="H1587" s="39" t="s">
        <v>127</v>
      </c>
      <c r="I1587" s="40"/>
      <c r="J1587" s="18">
        <v>-78996.944000000003</v>
      </c>
      <c r="K1587" s="18">
        <v>10.696999999999999</v>
      </c>
      <c r="L1587" s="18">
        <v>1176618.872</v>
      </c>
      <c r="M1587" s="18">
        <v>10.699</v>
      </c>
      <c r="N1587" s="39" t="s">
        <v>28</v>
      </c>
      <c r="O1587" s="18">
        <v>-7644.5450000000001</v>
      </c>
      <c r="P1587" s="18">
        <v>28.603999999999999</v>
      </c>
      <c r="Q1587" s="18">
        <v>141915193.27399999</v>
      </c>
      <c r="R1587" s="18">
        <v>11.484</v>
      </c>
      <c r="S1587" s="16">
        <f t="shared" si="147"/>
        <v>141.91519327399999</v>
      </c>
      <c r="T1587" s="16">
        <f t="shared" si="149"/>
        <v>132193.09638330262</v>
      </c>
      <c r="U1587" s="41">
        <f t="shared" si="148"/>
        <v>8286.0483943661966</v>
      </c>
      <c r="V1587" s="18">
        <f t="shared" si="150"/>
        <v>142</v>
      </c>
      <c r="W1587" s="154">
        <f t="shared" si="151"/>
        <v>930.93729847396207</v>
      </c>
    </row>
    <row r="1588" spans="1:23" ht="16" customHeight="1">
      <c r="A1588" s="37"/>
      <c r="B1588" s="38" t="str">
        <f t="shared" si="146"/>
        <v>142-Eu</v>
      </c>
      <c r="C1588" s="39">
        <v>142</v>
      </c>
      <c r="D1588" s="40"/>
      <c r="E1588" s="39">
        <v>16</v>
      </c>
      <c r="F1588" s="39">
        <v>79</v>
      </c>
      <c r="G1588" s="39">
        <v>63</v>
      </c>
      <c r="H1588" s="39" t="s">
        <v>128</v>
      </c>
      <c r="I1588" s="39" t="s">
        <v>39</v>
      </c>
      <c r="J1588" s="18">
        <v>-71352.399000000005</v>
      </c>
      <c r="K1588" s="18">
        <v>30.539000000000001</v>
      </c>
      <c r="L1588" s="18">
        <v>1168191.973</v>
      </c>
      <c r="M1588" s="18">
        <v>30.539000000000001</v>
      </c>
      <c r="N1588" s="39" t="s">
        <v>28</v>
      </c>
      <c r="O1588" s="18">
        <v>-4500</v>
      </c>
      <c r="P1588" s="18">
        <v>300</v>
      </c>
      <c r="Q1588" s="18">
        <v>141923400.03299999</v>
      </c>
      <c r="R1588" s="18">
        <v>32.784999999999997</v>
      </c>
      <c r="S1588" s="16">
        <f t="shared" si="147"/>
        <v>141.92340003299998</v>
      </c>
      <c r="T1588" s="16">
        <f t="shared" si="149"/>
        <v>132200.74092690964</v>
      </c>
      <c r="U1588" s="41">
        <f t="shared" si="148"/>
        <v>8226.7040352112672</v>
      </c>
      <c r="V1588" s="18">
        <f t="shared" si="150"/>
        <v>142</v>
      </c>
      <c r="W1588" s="154">
        <f t="shared" si="151"/>
        <v>930.99113328809608</v>
      </c>
    </row>
    <row r="1589" spans="1:23" ht="16" customHeight="1">
      <c r="A1589" s="37"/>
      <c r="B1589" s="38" t="str">
        <f t="shared" si="146"/>
        <v>142-Gd</v>
      </c>
      <c r="C1589" s="39">
        <v>142</v>
      </c>
      <c r="D1589" s="40"/>
      <c r="E1589" s="39">
        <v>14</v>
      </c>
      <c r="F1589" s="39">
        <v>78</v>
      </c>
      <c r="G1589" s="39">
        <v>64</v>
      </c>
      <c r="H1589" s="39" t="s">
        <v>129</v>
      </c>
      <c r="I1589" s="39" t="s">
        <v>39</v>
      </c>
      <c r="J1589" s="18">
        <v>-66852</v>
      </c>
      <c r="K1589" s="18">
        <v>302</v>
      </c>
      <c r="L1589" s="18">
        <v>1162910</v>
      </c>
      <c r="M1589" s="18">
        <v>302</v>
      </c>
      <c r="N1589" s="39" t="s">
        <v>28</v>
      </c>
      <c r="O1589" s="18">
        <v>-9900</v>
      </c>
      <c r="P1589" s="18">
        <v>700</v>
      </c>
      <c r="Q1589" s="18">
        <v>141928231</v>
      </c>
      <c r="R1589" s="18">
        <v>324</v>
      </c>
      <c r="S1589" s="16">
        <f t="shared" si="147"/>
        <v>141.92823100000001</v>
      </c>
      <c r="T1589" s="16">
        <f t="shared" si="149"/>
        <v>132205.24094182366</v>
      </c>
      <c r="U1589" s="41">
        <f t="shared" si="148"/>
        <v>8189.5070422535209</v>
      </c>
      <c r="V1589" s="18">
        <f t="shared" si="150"/>
        <v>142</v>
      </c>
      <c r="W1589" s="154">
        <f t="shared" si="151"/>
        <v>931.02282353396947</v>
      </c>
    </row>
    <row r="1590" spans="1:23" ht="16" customHeight="1">
      <c r="A1590" s="37"/>
      <c r="B1590" s="38" t="str">
        <f t="shared" si="146"/>
        <v>142-Tb</v>
      </c>
      <c r="C1590" s="39">
        <v>142</v>
      </c>
      <c r="D1590" s="40"/>
      <c r="E1590" s="39">
        <v>12</v>
      </c>
      <c r="F1590" s="39">
        <v>77</v>
      </c>
      <c r="G1590" s="39">
        <v>65</v>
      </c>
      <c r="H1590" s="39" t="s">
        <v>130</v>
      </c>
      <c r="I1590" s="39" t="s">
        <v>39</v>
      </c>
      <c r="J1590" s="18">
        <v>-56952</v>
      </c>
      <c r="K1590" s="18">
        <v>762</v>
      </c>
      <c r="L1590" s="18">
        <v>1152227</v>
      </c>
      <c r="M1590" s="18">
        <v>762</v>
      </c>
      <c r="N1590" s="39" t="s">
        <v>28</v>
      </c>
      <c r="O1590" s="18">
        <v>-6900</v>
      </c>
      <c r="P1590" s="18">
        <v>200</v>
      </c>
      <c r="Q1590" s="18">
        <v>141938859</v>
      </c>
      <c r="R1590" s="18">
        <v>818</v>
      </c>
      <c r="S1590" s="16">
        <f t="shared" si="147"/>
        <v>141.93885900000001</v>
      </c>
      <c r="T1590" s="16">
        <f t="shared" si="149"/>
        <v>132215.14085596218</v>
      </c>
      <c r="U1590" s="41">
        <f t="shared" si="148"/>
        <v>8114.2746478873241</v>
      </c>
      <c r="V1590" s="18">
        <f t="shared" si="150"/>
        <v>142</v>
      </c>
      <c r="W1590" s="154">
        <f t="shared" si="151"/>
        <v>931.09254123917026</v>
      </c>
    </row>
    <row r="1591" spans="1:23" ht="16" customHeight="1">
      <c r="A1591" s="37"/>
      <c r="B1591" s="38" t="str">
        <f t="shared" si="146"/>
        <v>142-Dy</v>
      </c>
      <c r="C1591" s="39">
        <v>142</v>
      </c>
      <c r="D1591" s="40"/>
      <c r="E1591" s="39">
        <v>10</v>
      </c>
      <c r="F1591" s="39">
        <v>76</v>
      </c>
      <c r="G1591" s="39">
        <v>66</v>
      </c>
      <c r="H1591" s="39" t="s">
        <v>131</v>
      </c>
      <c r="I1591" s="39" t="s">
        <v>39</v>
      </c>
      <c r="J1591" s="18">
        <v>-50052</v>
      </c>
      <c r="K1591" s="18">
        <v>788</v>
      </c>
      <c r="L1591" s="18">
        <v>1144545</v>
      </c>
      <c r="M1591" s="18">
        <v>788</v>
      </c>
      <c r="N1591" s="39" t="s">
        <v>28</v>
      </c>
      <c r="O1591" s="18">
        <v>-12662</v>
      </c>
      <c r="P1591" s="18">
        <v>1271</v>
      </c>
      <c r="Q1591" s="18">
        <v>141946267</v>
      </c>
      <c r="R1591" s="18">
        <v>846</v>
      </c>
      <c r="S1591" s="16">
        <f t="shared" si="147"/>
        <v>141.94626700000001</v>
      </c>
      <c r="T1591" s="16">
        <f t="shared" si="149"/>
        <v>132222.04136066089</v>
      </c>
      <c r="U1591" s="41">
        <f t="shared" si="148"/>
        <v>8060.1760563380285</v>
      </c>
      <c r="V1591" s="18">
        <f t="shared" si="150"/>
        <v>142</v>
      </c>
      <c r="W1591" s="154">
        <f t="shared" si="151"/>
        <v>931.14113634268233</v>
      </c>
    </row>
    <row r="1592" spans="1:23" ht="16" customHeight="1">
      <c r="A1592" s="37"/>
      <c r="B1592" s="38" t="str">
        <f t="shared" si="146"/>
        <v>142-Ho</v>
      </c>
      <c r="C1592" s="39">
        <v>142</v>
      </c>
      <c r="D1592" s="40"/>
      <c r="E1592" s="39">
        <v>8</v>
      </c>
      <c r="F1592" s="39">
        <v>75</v>
      </c>
      <c r="G1592" s="39">
        <v>67</v>
      </c>
      <c r="H1592" s="39" t="s">
        <v>132</v>
      </c>
      <c r="I1592" s="39" t="s">
        <v>37</v>
      </c>
      <c r="J1592" s="18">
        <v>-37390</v>
      </c>
      <c r="K1592" s="18">
        <v>997</v>
      </c>
      <c r="L1592" s="18">
        <v>1131100</v>
      </c>
      <c r="M1592" s="18">
        <v>997</v>
      </c>
      <c r="N1592" s="39" t="s">
        <v>28</v>
      </c>
      <c r="O1592" s="18" t="s">
        <v>30</v>
      </c>
      <c r="P1592" s="42"/>
      <c r="Q1592" s="18">
        <v>141959860</v>
      </c>
      <c r="R1592" s="18">
        <v>1070</v>
      </c>
      <c r="S1592" s="16">
        <f t="shared" si="147"/>
        <v>141.95985999999999</v>
      </c>
      <c r="T1592" s="16">
        <f t="shared" si="149"/>
        <v>132234.70315336736</v>
      </c>
      <c r="U1592" s="41">
        <f t="shared" si="148"/>
        <v>7965.4929577464791</v>
      </c>
      <c r="V1592" s="18">
        <f t="shared" si="150"/>
        <v>142</v>
      </c>
      <c r="W1592" s="154">
        <f t="shared" si="151"/>
        <v>931.23030389695327</v>
      </c>
    </row>
    <row r="1593" spans="1:23" ht="16" customHeight="1">
      <c r="A1593" s="37"/>
      <c r="B1593" s="38" t="str">
        <f t="shared" si="146"/>
        <v>143-I</v>
      </c>
      <c r="C1593" s="39">
        <v>143</v>
      </c>
      <c r="D1593" s="39">
        <v>0</v>
      </c>
      <c r="E1593" s="39">
        <v>37</v>
      </c>
      <c r="F1593" s="39">
        <v>90</v>
      </c>
      <c r="G1593" s="39">
        <v>53</v>
      </c>
      <c r="H1593" s="39" t="s">
        <v>117</v>
      </c>
      <c r="I1593" s="39" t="s">
        <v>37</v>
      </c>
      <c r="J1593" s="18">
        <v>-52098</v>
      </c>
      <c r="K1593" s="18">
        <v>401</v>
      </c>
      <c r="L1593" s="18">
        <v>1164833</v>
      </c>
      <c r="M1593" s="18">
        <v>401</v>
      </c>
      <c r="N1593" s="39" t="s">
        <v>28</v>
      </c>
      <c r="O1593" s="18">
        <v>8551</v>
      </c>
      <c r="P1593" s="18">
        <v>459</v>
      </c>
      <c r="Q1593" s="18">
        <v>142944070</v>
      </c>
      <c r="R1593" s="18">
        <v>430</v>
      </c>
      <c r="S1593" s="16">
        <f t="shared" si="147"/>
        <v>142.94407000000001</v>
      </c>
      <c r="T1593" s="16">
        <f t="shared" si="149"/>
        <v>133151.48848402759</v>
      </c>
      <c r="U1593" s="41">
        <f t="shared" si="148"/>
        <v>8145.6853146853146</v>
      </c>
      <c r="V1593" s="18">
        <f t="shared" si="150"/>
        <v>143</v>
      </c>
      <c r="W1593" s="154">
        <f t="shared" si="151"/>
        <v>931.129290098095</v>
      </c>
    </row>
    <row r="1594" spans="1:23" ht="16" customHeight="1">
      <c r="A1594" s="37"/>
      <c r="B1594" s="38" t="str">
        <f t="shared" si="146"/>
        <v>143-Xe</v>
      </c>
      <c r="C1594" s="39">
        <v>143</v>
      </c>
      <c r="D1594" s="40"/>
      <c r="E1594" s="39">
        <v>35</v>
      </c>
      <c r="F1594" s="39">
        <v>89</v>
      </c>
      <c r="G1594" s="39">
        <v>54</v>
      </c>
      <c r="H1594" s="39" t="s">
        <v>118</v>
      </c>
      <c r="I1594" s="39" t="s">
        <v>37</v>
      </c>
      <c r="J1594" s="18">
        <v>-60650</v>
      </c>
      <c r="K1594" s="18">
        <v>224</v>
      </c>
      <c r="L1594" s="18">
        <v>1172602</v>
      </c>
      <c r="M1594" s="18">
        <v>224</v>
      </c>
      <c r="N1594" s="39" t="s">
        <v>28</v>
      </c>
      <c r="O1594" s="18">
        <v>7042</v>
      </c>
      <c r="P1594" s="18">
        <v>225</v>
      </c>
      <c r="Q1594" s="18">
        <v>142934890</v>
      </c>
      <c r="R1594" s="18">
        <v>240</v>
      </c>
      <c r="S1594" s="16">
        <f t="shared" si="147"/>
        <v>142.93489</v>
      </c>
      <c r="T1594" s="16">
        <f t="shared" si="149"/>
        <v>133142.93737264336</v>
      </c>
      <c r="U1594" s="41">
        <f t="shared" si="148"/>
        <v>8200.0139860139861</v>
      </c>
      <c r="V1594" s="18">
        <f t="shared" si="150"/>
        <v>143</v>
      </c>
      <c r="W1594" s="154">
        <f t="shared" si="151"/>
        <v>931.0694921163871</v>
      </c>
    </row>
    <row r="1595" spans="1:23" ht="16" customHeight="1">
      <c r="A1595" s="37"/>
      <c r="B1595" s="38" t="str">
        <f t="shared" si="146"/>
        <v>143-Cs</v>
      </c>
      <c r="C1595" s="39">
        <v>143</v>
      </c>
      <c r="D1595" s="40"/>
      <c r="E1595" s="39">
        <v>33</v>
      </c>
      <c r="F1595" s="39">
        <v>88</v>
      </c>
      <c r="G1595" s="39">
        <v>55</v>
      </c>
      <c r="H1595" s="39" t="s">
        <v>119</v>
      </c>
      <c r="I1595" s="40"/>
      <c r="J1595" s="18">
        <v>-67691.387000000002</v>
      </c>
      <c r="K1595" s="18">
        <v>22.283999999999999</v>
      </c>
      <c r="L1595" s="18">
        <v>1178861.111</v>
      </c>
      <c r="M1595" s="18">
        <v>22.285</v>
      </c>
      <c r="N1595" s="39" t="s">
        <v>28</v>
      </c>
      <c r="O1595" s="18">
        <v>6253.2190000000001</v>
      </c>
      <c r="P1595" s="18">
        <v>20.324999999999999</v>
      </c>
      <c r="Q1595" s="18">
        <v>142927330.292</v>
      </c>
      <c r="R1595" s="18">
        <v>23.922999999999998</v>
      </c>
      <c r="S1595" s="16">
        <f t="shared" si="147"/>
        <v>142.92733029199999</v>
      </c>
      <c r="T1595" s="16">
        <f t="shared" si="149"/>
        <v>133135.8955529113</v>
      </c>
      <c r="U1595" s="41">
        <f t="shared" si="148"/>
        <v>8243.7839930069931</v>
      </c>
      <c r="V1595" s="18">
        <f t="shared" si="150"/>
        <v>143</v>
      </c>
      <c r="W1595" s="154">
        <f t="shared" si="151"/>
        <v>931.02024862175733</v>
      </c>
    </row>
    <row r="1596" spans="1:23" ht="16" customHeight="1">
      <c r="A1596" s="37"/>
      <c r="B1596" s="38" t="str">
        <f t="shared" si="146"/>
        <v>143-Ba</v>
      </c>
      <c r="C1596" s="39">
        <v>143</v>
      </c>
      <c r="D1596" s="40"/>
      <c r="E1596" s="39">
        <v>31</v>
      </c>
      <c r="F1596" s="39">
        <v>87</v>
      </c>
      <c r="G1596" s="39">
        <v>56</v>
      </c>
      <c r="H1596" s="39" t="s">
        <v>121</v>
      </c>
      <c r="I1596" s="40"/>
      <c r="J1596" s="18">
        <v>-73944.606</v>
      </c>
      <c r="K1596" s="18">
        <v>13.331</v>
      </c>
      <c r="L1596" s="18">
        <v>1184331.977</v>
      </c>
      <c r="M1596" s="18">
        <v>13.333</v>
      </c>
      <c r="N1596" s="39" t="s">
        <v>28</v>
      </c>
      <c r="O1596" s="18">
        <v>4246.25</v>
      </c>
      <c r="P1596" s="18">
        <v>17.611000000000001</v>
      </c>
      <c r="Q1596" s="18">
        <v>142920617.18399999</v>
      </c>
      <c r="R1596" s="18">
        <v>14.311</v>
      </c>
      <c r="S1596" s="16">
        <f t="shared" si="147"/>
        <v>142.92061718399998</v>
      </c>
      <c r="T1596" s="16">
        <f t="shared" si="149"/>
        <v>133129.64233567359</v>
      </c>
      <c r="U1596" s="41">
        <f t="shared" si="148"/>
        <v>8282.0417972027972</v>
      </c>
      <c r="V1596" s="18">
        <f t="shared" si="150"/>
        <v>143</v>
      </c>
      <c r="W1596" s="154">
        <f t="shared" si="151"/>
        <v>930.97651982988521</v>
      </c>
    </row>
    <row r="1597" spans="1:23" ht="16" customHeight="1">
      <c r="A1597" s="37"/>
      <c r="B1597" s="38" t="str">
        <f t="shared" si="146"/>
        <v>143-La</v>
      </c>
      <c r="C1597" s="39">
        <v>143</v>
      </c>
      <c r="D1597" s="40"/>
      <c r="E1597" s="39">
        <v>29</v>
      </c>
      <c r="F1597" s="39">
        <v>86</v>
      </c>
      <c r="G1597" s="39">
        <v>57</v>
      </c>
      <c r="H1597" s="39" t="s">
        <v>122</v>
      </c>
      <c r="I1597" s="40"/>
      <c r="J1597" s="18">
        <v>-78190.856</v>
      </c>
      <c r="K1597" s="18">
        <v>15.298999999999999</v>
      </c>
      <c r="L1597" s="18">
        <v>1187795.8729999999</v>
      </c>
      <c r="M1597" s="18">
        <v>15.3</v>
      </c>
      <c r="N1597" s="39" t="s">
        <v>28</v>
      </c>
      <c r="O1597" s="18">
        <v>3425.558</v>
      </c>
      <c r="P1597" s="18">
        <v>15.016</v>
      </c>
      <c r="Q1597" s="18">
        <v>142916058.646</v>
      </c>
      <c r="R1597" s="18">
        <v>16.423999999999999</v>
      </c>
      <c r="S1597" s="16">
        <f t="shared" si="147"/>
        <v>142.91605864600001</v>
      </c>
      <c r="T1597" s="16">
        <f t="shared" si="149"/>
        <v>133125.39608663361</v>
      </c>
      <c r="U1597" s="41">
        <f t="shared" si="148"/>
        <v>8306.2648461538447</v>
      </c>
      <c r="V1597" s="18">
        <f t="shared" si="150"/>
        <v>143</v>
      </c>
      <c r="W1597" s="154">
        <f t="shared" si="151"/>
        <v>930.94682578065465</v>
      </c>
    </row>
    <row r="1598" spans="1:23" ht="16" customHeight="1">
      <c r="A1598" s="37"/>
      <c r="B1598" s="38" t="str">
        <f t="shared" si="146"/>
        <v>143-Ce</v>
      </c>
      <c r="C1598" s="39">
        <v>143</v>
      </c>
      <c r="D1598" s="40"/>
      <c r="E1598" s="39">
        <v>27</v>
      </c>
      <c r="F1598" s="39">
        <v>85</v>
      </c>
      <c r="G1598" s="39">
        <v>58</v>
      </c>
      <c r="H1598" s="39" t="s">
        <v>123</v>
      </c>
      <c r="I1598" s="40"/>
      <c r="J1598" s="18">
        <v>-81616.413</v>
      </c>
      <c r="K1598" s="18">
        <v>3.4220000000000002</v>
      </c>
      <c r="L1598" s="18">
        <v>1190439.078</v>
      </c>
      <c r="M1598" s="18">
        <v>3.4279999999999999</v>
      </c>
      <c r="N1598" s="39" t="s">
        <v>28</v>
      </c>
      <c r="O1598" s="18">
        <v>1461.444</v>
      </c>
      <c r="P1598" s="18">
        <v>1.829</v>
      </c>
      <c r="Q1598" s="18">
        <v>142912381.15799999</v>
      </c>
      <c r="R1598" s="18">
        <v>3.6739999999999999</v>
      </c>
      <c r="S1598" s="16">
        <f t="shared" si="147"/>
        <v>142.91238115799999</v>
      </c>
      <c r="T1598" s="16">
        <f t="shared" si="149"/>
        <v>133121.97053004295</v>
      </c>
      <c r="U1598" s="41">
        <f t="shared" si="148"/>
        <v>8324.7487972027975</v>
      </c>
      <c r="V1598" s="18">
        <f t="shared" si="150"/>
        <v>143</v>
      </c>
      <c r="W1598" s="154">
        <f t="shared" si="151"/>
        <v>930.92287083946121</v>
      </c>
    </row>
    <row r="1599" spans="1:23" ht="16" customHeight="1">
      <c r="A1599" s="37"/>
      <c r="B1599" s="38" t="str">
        <f t="shared" si="146"/>
        <v>143-Pr</v>
      </c>
      <c r="C1599" s="39">
        <v>143</v>
      </c>
      <c r="D1599" s="40"/>
      <c r="E1599" s="39">
        <v>25</v>
      </c>
      <c r="F1599" s="39">
        <v>84</v>
      </c>
      <c r="G1599" s="39">
        <v>59</v>
      </c>
      <c r="H1599" s="39" t="s">
        <v>124</v>
      </c>
      <c r="I1599" s="40"/>
      <c r="J1599" s="18">
        <v>-83077.857999999993</v>
      </c>
      <c r="K1599" s="18">
        <v>3.0870000000000002</v>
      </c>
      <c r="L1599" s="18">
        <v>1191118.1680000001</v>
      </c>
      <c r="M1599" s="18">
        <v>3.0939999999999999</v>
      </c>
      <c r="N1599" s="39" t="s">
        <v>28</v>
      </c>
      <c r="O1599" s="18">
        <v>933.92200000000003</v>
      </c>
      <c r="P1599" s="18">
        <v>1.355</v>
      </c>
      <c r="Q1599" s="18">
        <v>142910812.23300001</v>
      </c>
      <c r="R1599" s="18">
        <v>3.3140000000000001</v>
      </c>
      <c r="S1599" s="16">
        <f t="shared" si="147"/>
        <v>142.910812233</v>
      </c>
      <c r="T1599" s="16">
        <f t="shared" si="149"/>
        <v>133120.50908642329</v>
      </c>
      <c r="U1599" s="41">
        <f t="shared" si="148"/>
        <v>8329.4976783216789</v>
      </c>
      <c r="V1599" s="18">
        <f t="shared" si="150"/>
        <v>143</v>
      </c>
      <c r="W1599" s="154">
        <f t="shared" si="151"/>
        <v>930.912650954009</v>
      </c>
    </row>
    <row r="1600" spans="1:23" ht="16" customHeight="1">
      <c r="A1600" s="37"/>
      <c r="B1600" s="38" t="str">
        <f t="shared" si="146"/>
        <v>143-Nd</v>
      </c>
      <c r="C1600" s="39">
        <v>143</v>
      </c>
      <c r="D1600" s="40"/>
      <c r="E1600" s="39">
        <v>23</v>
      </c>
      <c r="F1600" s="39">
        <v>83</v>
      </c>
      <c r="G1600" s="39">
        <v>60</v>
      </c>
      <c r="H1600" s="39" t="s">
        <v>125</v>
      </c>
      <c r="I1600" s="40"/>
      <c r="J1600" s="18">
        <v>-84011.78</v>
      </c>
      <c r="K1600" s="18">
        <v>2.819</v>
      </c>
      <c r="L1600" s="18">
        <v>1191269.737</v>
      </c>
      <c r="M1600" s="18">
        <v>2.8260000000000001</v>
      </c>
      <c r="N1600" s="39" t="s">
        <v>28</v>
      </c>
      <c r="O1600" s="18">
        <v>-1041.3589999999999</v>
      </c>
      <c r="P1600" s="18">
        <v>2.383</v>
      </c>
      <c r="Q1600" s="18">
        <v>142909809.62599999</v>
      </c>
      <c r="R1600" s="18">
        <v>3.0259999999999998</v>
      </c>
      <c r="S1600" s="16">
        <f t="shared" si="147"/>
        <v>142.909809626</v>
      </c>
      <c r="T1600" s="16">
        <f t="shared" si="149"/>
        <v>133119.57516440461</v>
      </c>
      <c r="U1600" s="41">
        <f t="shared" si="148"/>
        <v>8330.557601398601</v>
      </c>
      <c r="V1600" s="18">
        <f t="shared" si="150"/>
        <v>143</v>
      </c>
      <c r="W1600" s="154">
        <f t="shared" si="151"/>
        <v>930.9061200308015</v>
      </c>
    </row>
    <row r="1601" spans="1:23" ht="16" customHeight="1">
      <c r="A1601" s="37"/>
      <c r="B1601" s="38" t="str">
        <f t="shared" si="146"/>
        <v>143-Pm</v>
      </c>
      <c r="C1601" s="39">
        <v>143</v>
      </c>
      <c r="D1601" s="40"/>
      <c r="E1601" s="39">
        <v>21</v>
      </c>
      <c r="F1601" s="39">
        <v>82</v>
      </c>
      <c r="G1601" s="39">
        <v>61</v>
      </c>
      <c r="H1601" s="39" t="s">
        <v>126</v>
      </c>
      <c r="I1601" s="40"/>
      <c r="J1601" s="18">
        <v>-82970.42</v>
      </c>
      <c r="K1601" s="18">
        <v>3.6520000000000001</v>
      </c>
      <c r="L1601" s="18">
        <v>1189446.024</v>
      </c>
      <c r="M1601" s="18">
        <v>3.657</v>
      </c>
      <c r="N1601" s="39" t="s">
        <v>28</v>
      </c>
      <c r="O1601" s="18">
        <v>-3442.7860000000001</v>
      </c>
      <c r="P1601" s="18">
        <v>3.552</v>
      </c>
      <c r="Q1601" s="18">
        <v>142910927.57100001</v>
      </c>
      <c r="R1601" s="18">
        <v>3.92</v>
      </c>
      <c r="S1601" s="16">
        <f t="shared" si="147"/>
        <v>142.910927571</v>
      </c>
      <c r="T1601" s="16">
        <f t="shared" si="149"/>
        <v>133120.61652303385</v>
      </c>
      <c r="U1601" s="41">
        <f t="shared" si="148"/>
        <v>8317.8043636363636</v>
      </c>
      <c r="V1601" s="18">
        <f t="shared" si="150"/>
        <v>143</v>
      </c>
      <c r="W1601" s="154">
        <f t="shared" si="151"/>
        <v>930.91340225897795</v>
      </c>
    </row>
    <row r="1602" spans="1:23" ht="16" customHeight="1">
      <c r="A1602" s="37"/>
      <c r="B1602" s="38" t="str">
        <f t="shared" si="146"/>
        <v>143-Sm</v>
      </c>
      <c r="C1602" s="39">
        <v>143</v>
      </c>
      <c r="D1602" s="40"/>
      <c r="E1602" s="39">
        <v>19</v>
      </c>
      <c r="F1602" s="39">
        <v>81</v>
      </c>
      <c r="G1602" s="39">
        <v>62</v>
      </c>
      <c r="H1602" s="39" t="s">
        <v>127</v>
      </c>
      <c r="I1602" s="40"/>
      <c r="J1602" s="18">
        <v>-79527.634000000005</v>
      </c>
      <c r="K1602" s="18">
        <v>4.0289999999999999</v>
      </c>
      <c r="L1602" s="18">
        <v>1185220.885</v>
      </c>
      <c r="M1602" s="18">
        <v>4.0339999999999998</v>
      </c>
      <c r="N1602" s="39" t="s">
        <v>28</v>
      </c>
      <c r="O1602" s="18">
        <v>-5275.1229999999996</v>
      </c>
      <c r="P1602" s="18">
        <v>13.733000000000001</v>
      </c>
      <c r="Q1602" s="18">
        <v>142914623.55500001</v>
      </c>
      <c r="R1602" s="18">
        <v>4.3250000000000002</v>
      </c>
      <c r="S1602" s="16">
        <f t="shared" si="147"/>
        <v>142.91462355500002</v>
      </c>
      <c r="T1602" s="16">
        <f t="shared" si="149"/>
        <v>133124.05930853041</v>
      </c>
      <c r="U1602" s="41">
        <f t="shared" si="148"/>
        <v>8288.2579370629373</v>
      </c>
      <c r="V1602" s="18">
        <f t="shared" si="150"/>
        <v>143</v>
      </c>
      <c r="W1602" s="154">
        <f t="shared" si="151"/>
        <v>930.93747768203082</v>
      </c>
    </row>
    <row r="1603" spans="1:23" ht="16" customHeight="1">
      <c r="A1603" s="37"/>
      <c r="B1603" s="38" t="str">
        <f t="shared" si="146"/>
        <v>143-Eu</v>
      </c>
      <c r="C1603" s="39">
        <v>143</v>
      </c>
      <c r="D1603" s="40"/>
      <c r="E1603" s="39">
        <v>17</v>
      </c>
      <c r="F1603" s="39">
        <v>80</v>
      </c>
      <c r="G1603" s="39">
        <v>63</v>
      </c>
      <c r="H1603" s="39" t="s">
        <v>128</v>
      </c>
      <c r="I1603" s="40"/>
      <c r="J1603" s="18">
        <v>-74252.510999999999</v>
      </c>
      <c r="K1603" s="18">
        <v>13.371</v>
      </c>
      <c r="L1603" s="18">
        <v>1179163.4080000001</v>
      </c>
      <c r="M1603" s="18">
        <v>13.372999999999999</v>
      </c>
      <c r="N1603" s="39" t="s">
        <v>28</v>
      </c>
      <c r="O1603" s="18">
        <v>-6010</v>
      </c>
      <c r="P1603" s="18">
        <v>200</v>
      </c>
      <c r="Q1603" s="18">
        <v>142920286.634</v>
      </c>
      <c r="R1603" s="18">
        <v>14.355</v>
      </c>
      <c r="S1603" s="16">
        <f t="shared" si="147"/>
        <v>142.92028663400001</v>
      </c>
      <c r="T1603" s="16">
        <f t="shared" si="149"/>
        <v>133129.33443045922</v>
      </c>
      <c r="U1603" s="41">
        <f t="shared" si="148"/>
        <v>8245.8979580419582</v>
      </c>
      <c r="V1603" s="18">
        <f t="shared" si="150"/>
        <v>143</v>
      </c>
      <c r="W1603" s="154">
        <f t="shared" si="151"/>
        <v>930.974366646568</v>
      </c>
    </row>
    <row r="1604" spans="1:23" ht="16" customHeight="1">
      <c r="A1604" s="37"/>
      <c r="B1604" s="38" t="str">
        <f t="shared" si="146"/>
        <v>143-Gd</v>
      </c>
      <c r="C1604" s="39">
        <v>143</v>
      </c>
      <c r="D1604" s="40"/>
      <c r="E1604" s="39">
        <v>15</v>
      </c>
      <c r="F1604" s="39">
        <v>79</v>
      </c>
      <c r="G1604" s="39">
        <v>64</v>
      </c>
      <c r="H1604" s="39" t="s">
        <v>129</v>
      </c>
      <c r="I1604" s="39" t="s">
        <v>39</v>
      </c>
      <c r="J1604" s="18">
        <v>-68242.510999999999</v>
      </c>
      <c r="K1604" s="18">
        <v>200.446</v>
      </c>
      <c r="L1604" s="18">
        <v>1172371.0549999999</v>
      </c>
      <c r="M1604" s="18">
        <v>200.447</v>
      </c>
      <c r="N1604" s="39" t="s">
        <v>28</v>
      </c>
      <c r="O1604" s="18">
        <v>-7463</v>
      </c>
      <c r="P1604" s="18">
        <v>448</v>
      </c>
      <c r="Q1604" s="18">
        <v>142926738.63600001</v>
      </c>
      <c r="R1604" s="18">
        <v>215.18799999999999</v>
      </c>
      <c r="S1604" s="16">
        <f t="shared" si="147"/>
        <v>142.92673863600001</v>
      </c>
      <c r="T1604" s="16">
        <f t="shared" si="149"/>
        <v>133135.34442912514</v>
      </c>
      <c r="U1604" s="41">
        <f t="shared" si="148"/>
        <v>8198.3989860139864</v>
      </c>
      <c r="V1604" s="18">
        <f t="shared" si="150"/>
        <v>143</v>
      </c>
      <c r="W1604" s="154">
        <f t="shared" si="151"/>
        <v>931.01639460926674</v>
      </c>
    </row>
    <row r="1605" spans="1:23" ht="16" customHeight="1">
      <c r="A1605" s="37"/>
      <c r="B1605" s="38" t="str">
        <f t="shared" si="146"/>
        <v>143-Tb</v>
      </c>
      <c r="C1605" s="39">
        <v>143</v>
      </c>
      <c r="D1605" s="40"/>
      <c r="E1605" s="39">
        <v>13</v>
      </c>
      <c r="F1605" s="39">
        <v>78</v>
      </c>
      <c r="G1605" s="39">
        <v>65</v>
      </c>
      <c r="H1605" s="39" t="s">
        <v>130</v>
      </c>
      <c r="I1605" s="39" t="s">
        <v>37</v>
      </c>
      <c r="J1605" s="18">
        <v>-60780</v>
      </c>
      <c r="K1605" s="18">
        <v>401</v>
      </c>
      <c r="L1605" s="18">
        <v>1164126</v>
      </c>
      <c r="M1605" s="18">
        <v>401</v>
      </c>
      <c r="N1605" s="39" t="s">
        <v>28</v>
      </c>
      <c r="O1605" s="18">
        <v>-8458</v>
      </c>
      <c r="P1605" s="18">
        <v>643</v>
      </c>
      <c r="Q1605" s="18">
        <v>142934750</v>
      </c>
      <c r="R1605" s="18">
        <v>430</v>
      </c>
      <c r="S1605" s="16">
        <f t="shared" si="147"/>
        <v>142.93475000000001</v>
      </c>
      <c r="T1605" s="16">
        <f t="shared" si="149"/>
        <v>133142.8069635373</v>
      </c>
      <c r="U1605" s="41">
        <f t="shared" si="148"/>
        <v>8140.7412587412591</v>
      </c>
      <c r="V1605" s="18">
        <f t="shared" si="150"/>
        <v>143</v>
      </c>
      <c r="W1605" s="154">
        <f t="shared" si="151"/>
        <v>931.06858016459648</v>
      </c>
    </row>
    <row r="1606" spans="1:23" ht="16" customHeight="1">
      <c r="A1606" s="37"/>
      <c r="B1606" s="38" t="str">
        <f t="shared" si="146"/>
        <v>143-Dy</v>
      </c>
      <c r="C1606" s="39">
        <v>143</v>
      </c>
      <c r="D1606" s="40"/>
      <c r="E1606" s="39">
        <v>11</v>
      </c>
      <c r="F1606" s="39">
        <v>77</v>
      </c>
      <c r="G1606" s="39">
        <v>66</v>
      </c>
      <c r="H1606" s="39" t="s">
        <v>131</v>
      </c>
      <c r="I1606" s="39" t="s">
        <v>37</v>
      </c>
      <c r="J1606" s="18">
        <v>-52322</v>
      </c>
      <c r="K1606" s="18">
        <v>503</v>
      </c>
      <c r="L1606" s="18">
        <v>1154886</v>
      </c>
      <c r="M1606" s="18">
        <v>503</v>
      </c>
      <c r="N1606" s="39" t="s">
        <v>28</v>
      </c>
      <c r="O1606" s="18">
        <v>-10116</v>
      </c>
      <c r="P1606" s="18">
        <v>861</v>
      </c>
      <c r="Q1606" s="18">
        <v>142943830</v>
      </c>
      <c r="R1606" s="18">
        <v>540</v>
      </c>
      <c r="S1606" s="16">
        <f t="shared" si="147"/>
        <v>142.94382999999999</v>
      </c>
      <c r="T1606" s="16">
        <f t="shared" si="149"/>
        <v>133151.26492556001</v>
      </c>
      <c r="U1606" s="41">
        <f t="shared" si="148"/>
        <v>8076.1258741258744</v>
      </c>
      <c r="V1606" s="18">
        <f t="shared" si="150"/>
        <v>143</v>
      </c>
      <c r="W1606" s="154">
        <f t="shared" si="151"/>
        <v>931.12772675216786</v>
      </c>
    </row>
    <row r="1607" spans="1:23" ht="16" customHeight="1">
      <c r="A1607" s="37"/>
      <c r="B1607" s="38" t="str">
        <f t="shared" si="146"/>
        <v>143-Ho</v>
      </c>
      <c r="C1607" s="39">
        <v>143</v>
      </c>
      <c r="D1607" s="40"/>
      <c r="E1607" s="39">
        <v>9</v>
      </c>
      <c r="F1607" s="39">
        <v>76</v>
      </c>
      <c r="G1607" s="39">
        <v>67</v>
      </c>
      <c r="H1607" s="39" t="s">
        <v>132</v>
      </c>
      <c r="I1607" s="39" t="s">
        <v>37</v>
      </c>
      <c r="J1607" s="18">
        <v>-42206</v>
      </c>
      <c r="K1607" s="18">
        <v>699</v>
      </c>
      <c r="L1607" s="18">
        <v>1143987</v>
      </c>
      <c r="M1607" s="18">
        <v>699</v>
      </c>
      <c r="N1607" s="39" t="s">
        <v>28</v>
      </c>
      <c r="O1607" s="18" t="s">
        <v>30</v>
      </c>
      <c r="P1607" s="42"/>
      <c r="Q1607" s="18">
        <v>142954690</v>
      </c>
      <c r="R1607" s="18">
        <v>750</v>
      </c>
      <c r="S1607" s="16">
        <f t="shared" si="147"/>
        <v>142.95469</v>
      </c>
      <c r="T1607" s="16">
        <f t="shared" si="149"/>
        <v>133161.38094621716</v>
      </c>
      <c r="U1607" s="41">
        <f t="shared" si="148"/>
        <v>7999.909090909091</v>
      </c>
      <c r="V1607" s="18">
        <f t="shared" si="150"/>
        <v>143</v>
      </c>
      <c r="W1607" s="154">
        <f t="shared" si="151"/>
        <v>931.19846815536482</v>
      </c>
    </row>
    <row r="1608" spans="1:23" ht="16" customHeight="1">
      <c r="A1608" s="37"/>
      <c r="B1608" s="38" t="str">
        <f t="shared" si="146"/>
        <v>144-I</v>
      </c>
      <c r="C1608" s="39">
        <v>144</v>
      </c>
      <c r="D1608" s="39">
        <v>0</v>
      </c>
      <c r="E1608" s="39">
        <v>38</v>
      </c>
      <c r="F1608" s="39">
        <v>91</v>
      </c>
      <c r="G1608" s="39">
        <v>53</v>
      </c>
      <c r="H1608" s="39" t="s">
        <v>117</v>
      </c>
      <c r="I1608" s="39" t="s">
        <v>37</v>
      </c>
      <c r="J1608" s="18">
        <v>-46938</v>
      </c>
      <c r="K1608" s="18">
        <v>503</v>
      </c>
      <c r="L1608" s="18">
        <v>1167744</v>
      </c>
      <c r="M1608" s="18">
        <v>503</v>
      </c>
      <c r="N1608" s="39" t="s">
        <v>28</v>
      </c>
      <c r="O1608" s="18">
        <v>10600</v>
      </c>
      <c r="P1608" s="18">
        <v>594</v>
      </c>
      <c r="Q1608" s="18">
        <v>143949610</v>
      </c>
      <c r="R1608" s="18">
        <v>540</v>
      </c>
      <c r="S1608" s="16">
        <f t="shared" si="147"/>
        <v>143.94961000000001</v>
      </c>
      <c r="T1608" s="16">
        <f t="shared" si="149"/>
        <v>134088.14257349228</v>
      </c>
      <c r="U1608" s="41">
        <f t="shared" si="148"/>
        <v>8109.333333333333</v>
      </c>
      <c r="V1608" s="18">
        <f t="shared" si="150"/>
        <v>144</v>
      </c>
      <c r="W1608" s="154">
        <f t="shared" si="151"/>
        <v>931.16765676036312</v>
      </c>
    </row>
    <row r="1609" spans="1:23" ht="16" customHeight="1">
      <c r="A1609" s="37"/>
      <c r="B1609" s="38" t="str">
        <f t="shared" si="146"/>
        <v>144-Xe</v>
      </c>
      <c r="C1609" s="39">
        <v>144</v>
      </c>
      <c r="D1609" s="40"/>
      <c r="E1609" s="39">
        <v>36</v>
      </c>
      <c r="F1609" s="39">
        <v>90</v>
      </c>
      <c r="G1609" s="39">
        <v>54</v>
      </c>
      <c r="H1609" s="39" t="s">
        <v>118</v>
      </c>
      <c r="I1609" s="39" t="s">
        <v>37</v>
      </c>
      <c r="J1609" s="18">
        <v>-57538</v>
      </c>
      <c r="K1609" s="18">
        <v>317</v>
      </c>
      <c r="L1609" s="18">
        <v>1177562</v>
      </c>
      <c r="M1609" s="18">
        <v>317</v>
      </c>
      <c r="N1609" s="39" t="s">
        <v>28</v>
      </c>
      <c r="O1609" s="18">
        <v>5778</v>
      </c>
      <c r="P1609" s="18">
        <v>318</v>
      </c>
      <c r="Q1609" s="18">
        <v>143938230</v>
      </c>
      <c r="R1609" s="18">
        <v>340</v>
      </c>
      <c r="S1609" s="16">
        <f t="shared" si="147"/>
        <v>143.93823</v>
      </c>
      <c r="T1609" s="16">
        <f t="shared" si="149"/>
        <v>134077.54217615543</v>
      </c>
      <c r="U1609" s="41">
        <f t="shared" si="148"/>
        <v>8177.5138888888887</v>
      </c>
      <c r="V1609" s="18">
        <f t="shared" si="150"/>
        <v>144</v>
      </c>
      <c r="W1609" s="154">
        <f t="shared" si="151"/>
        <v>931.09404288996825</v>
      </c>
    </row>
    <row r="1610" spans="1:23" ht="16" customHeight="1">
      <c r="A1610" s="37"/>
      <c r="B1610" s="38" t="str">
        <f t="shared" si="146"/>
        <v>144-Cs</v>
      </c>
      <c r="C1610" s="39">
        <v>144</v>
      </c>
      <c r="D1610" s="40"/>
      <c r="E1610" s="39">
        <v>34</v>
      </c>
      <c r="F1610" s="39">
        <v>89</v>
      </c>
      <c r="G1610" s="39">
        <v>55</v>
      </c>
      <c r="H1610" s="39" t="s">
        <v>119</v>
      </c>
      <c r="I1610" s="40"/>
      <c r="J1610" s="18">
        <v>-63316.084000000003</v>
      </c>
      <c r="K1610" s="18">
        <v>28.472000000000001</v>
      </c>
      <c r="L1610" s="18">
        <v>1182557.132</v>
      </c>
      <c r="M1610" s="18">
        <v>28.472999999999999</v>
      </c>
      <c r="N1610" s="39" t="s">
        <v>28</v>
      </c>
      <c r="O1610" s="18">
        <v>8464.3960000000006</v>
      </c>
      <c r="P1610" s="18">
        <v>27.045999999999999</v>
      </c>
      <c r="Q1610" s="18">
        <v>143932027.373</v>
      </c>
      <c r="R1610" s="18">
        <v>30.565999999999999</v>
      </c>
      <c r="S1610" s="16">
        <f t="shared" si="147"/>
        <v>143.93202737299998</v>
      </c>
      <c r="T1610" s="16">
        <f t="shared" si="149"/>
        <v>134071.76446870968</v>
      </c>
      <c r="U1610" s="41">
        <f t="shared" si="148"/>
        <v>8212.2023055555546</v>
      </c>
      <c r="V1610" s="18">
        <f t="shared" si="150"/>
        <v>144</v>
      </c>
      <c r="W1610" s="154">
        <f t="shared" si="151"/>
        <v>931.05391992159502</v>
      </c>
    </row>
    <row r="1611" spans="1:23" ht="16" customHeight="1">
      <c r="A1611" s="37"/>
      <c r="B1611" s="38" t="str">
        <f t="shared" si="146"/>
        <v>144-Ba</v>
      </c>
      <c r="C1611" s="39">
        <v>144</v>
      </c>
      <c r="D1611" s="40"/>
      <c r="E1611" s="39">
        <v>32</v>
      </c>
      <c r="F1611" s="39">
        <v>88</v>
      </c>
      <c r="G1611" s="39">
        <v>56</v>
      </c>
      <c r="H1611" s="39" t="s">
        <v>121</v>
      </c>
      <c r="I1611" s="40"/>
      <c r="J1611" s="18">
        <v>-71780.481</v>
      </c>
      <c r="K1611" s="18">
        <v>13.846</v>
      </c>
      <c r="L1611" s="18">
        <v>1190239.175</v>
      </c>
      <c r="M1611" s="18">
        <v>13.848000000000001</v>
      </c>
      <c r="N1611" s="39" t="s">
        <v>28</v>
      </c>
      <c r="O1611" s="18">
        <v>3119.3890000000001</v>
      </c>
      <c r="P1611" s="18">
        <v>55.508000000000003</v>
      </c>
      <c r="Q1611" s="18">
        <v>143922940.46799999</v>
      </c>
      <c r="R1611" s="18">
        <v>14.864000000000001</v>
      </c>
      <c r="S1611" s="16">
        <f t="shared" si="147"/>
        <v>143.92294046800001</v>
      </c>
      <c r="T1611" s="16">
        <f t="shared" si="149"/>
        <v>134063.30007472355</v>
      </c>
      <c r="U1611" s="41">
        <f t="shared" si="148"/>
        <v>8265.5498263888894</v>
      </c>
      <c r="V1611" s="18">
        <f t="shared" si="150"/>
        <v>144</v>
      </c>
      <c r="W1611" s="154">
        <f t="shared" si="151"/>
        <v>930.99513940780241</v>
      </c>
    </row>
    <row r="1612" spans="1:23" ht="16" customHeight="1">
      <c r="A1612" s="37"/>
      <c r="B1612" s="38" t="str">
        <f t="shared" si="146"/>
        <v>144-La</v>
      </c>
      <c r="C1612" s="39">
        <v>144</v>
      </c>
      <c r="D1612" s="40"/>
      <c r="E1612" s="39">
        <v>30</v>
      </c>
      <c r="F1612" s="39">
        <v>87</v>
      </c>
      <c r="G1612" s="39">
        <v>57</v>
      </c>
      <c r="H1612" s="39" t="s">
        <v>122</v>
      </c>
      <c r="I1612" s="40"/>
      <c r="J1612" s="18">
        <v>-74899.869000000006</v>
      </c>
      <c r="K1612" s="18">
        <v>55.96</v>
      </c>
      <c r="L1612" s="18">
        <v>1192576.21</v>
      </c>
      <c r="M1612" s="18">
        <v>55.960999999999999</v>
      </c>
      <c r="N1612" s="39" t="s">
        <v>28</v>
      </c>
      <c r="O1612" s="18">
        <v>5541.4380000000001</v>
      </c>
      <c r="P1612" s="18">
        <v>55.944000000000003</v>
      </c>
      <c r="Q1612" s="18">
        <v>143919591.66600001</v>
      </c>
      <c r="R1612" s="18">
        <v>60.076000000000001</v>
      </c>
      <c r="S1612" s="16">
        <f t="shared" si="147"/>
        <v>143.919591666</v>
      </c>
      <c r="T1612" s="16">
        <f t="shared" si="149"/>
        <v>134060.1806870432</v>
      </c>
      <c r="U1612" s="41">
        <f t="shared" si="148"/>
        <v>8281.7792361111115</v>
      </c>
      <c r="V1612" s="18">
        <f t="shared" si="150"/>
        <v>144</v>
      </c>
      <c r="W1612" s="154">
        <f t="shared" si="151"/>
        <v>930.97347699335558</v>
      </c>
    </row>
    <row r="1613" spans="1:23" ht="16" customHeight="1">
      <c r="A1613" s="37"/>
      <c r="B1613" s="38" t="str">
        <f t="shared" si="146"/>
        <v>144-Ce</v>
      </c>
      <c r="C1613" s="39">
        <v>144</v>
      </c>
      <c r="D1613" s="40"/>
      <c r="E1613" s="39">
        <v>28</v>
      </c>
      <c r="F1613" s="39">
        <v>86</v>
      </c>
      <c r="G1613" s="39">
        <v>58</v>
      </c>
      <c r="H1613" s="39" t="s">
        <v>123</v>
      </c>
      <c r="I1613" s="40"/>
      <c r="J1613" s="18">
        <v>-80441.308000000005</v>
      </c>
      <c r="K1613" s="18">
        <v>3.794</v>
      </c>
      <c r="L1613" s="18">
        <v>1197335.2949999999</v>
      </c>
      <c r="M1613" s="18">
        <v>3.8</v>
      </c>
      <c r="N1613" s="39" t="s">
        <v>28</v>
      </c>
      <c r="O1613" s="18">
        <v>318.65499999999997</v>
      </c>
      <c r="P1613" s="18">
        <v>0.83199999999999996</v>
      </c>
      <c r="Q1613" s="18">
        <v>143913642.68599999</v>
      </c>
      <c r="R1613" s="18">
        <v>4.0730000000000004</v>
      </c>
      <c r="S1613" s="16">
        <f t="shared" si="147"/>
        <v>143.913642686</v>
      </c>
      <c r="T1613" s="16">
        <f t="shared" si="149"/>
        <v>134054.63925015839</v>
      </c>
      <c r="U1613" s="41">
        <f t="shared" si="148"/>
        <v>8314.8284375000003</v>
      </c>
      <c r="V1613" s="18">
        <f t="shared" si="150"/>
        <v>144</v>
      </c>
      <c r="W1613" s="154">
        <f t="shared" si="151"/>
        <v>930.93499479276659</v>
      </c>
    </row>
    <row r="1614" spans="1:23" ht="16" customHeight="1">
      <c r="A1614" s="37"/>
      <c r="B1614" s="38" t="str">
        <f t="shared" si="146"/>
        <v>144-Pr</v>
      </c>
      <c r="C1614" s="39">
        <v>144</v>
      </c>
      <c r="D1614" s="40"/>
      <c r="E1614" s="39">
        <v>26</v>
      </c>
      <c r="F1614" s="39">
        <v>85</v>
      </c>
      <c r="G1614" s="39">
        <v>59</v>
      </c>
      <c r="H1614" s="39" t="s">
        <v>124</v>
      </c>
      <c r="I1614" s="40"/>
      <c r="J1614" s="18">
        <v>-80759.963000000003</v>
      </c>
      <c r="K1614" s="18">
        <v>3.702</v>
      </c>
      <c r="L1614" s="18">
        <v>1196871.5970000001</v>
      </c>
      <c r="M1614" s="18">
        <v>3.7069999999999999</v>
      </c>
      <c r="N1614" s="39" t="s">
        <v>28</v>
      </c>
      <c r="O1614" s="18">
        <v>2997.5160000000001</v>
      </c>
      <c r="P1614" s="18">
        <v>2.399</v>
      </c>
      <c r="Q1614" s="18">
        <v>143913300.595</v>
      </c>
      <c r="R1614" s="18">
        <v>3.9740000000000002</v>
      </c>
      <c r="S1614" s="16">
        <f t="shared" si="147"/>
        <v>143.91330059500001</v>
      </c>
      <c r="T1614" s="16">
        <f t="shared" si="149"/>
        <v>134054.32059457622</v>
      </c>
      <c r="U1614" s="41">
        <f t="shared" si="148"/>
        <v>8311.6083125000005</v>
      </c>
      <c r="V1614" s="18">
        <f t="shared" si="150"/>
        <v>144</v>
      </c>
      <c r="W1614" s="154">
        <f t="shared" si="151"/>
        <v>930.93278190677927</v>
      </c>
    </row>
    <row r="1615" spans="1:23" ht="16" customHeight="1">
      <c r="A1615" s="37"/>
      <c r="B1615" s="38" t="str">
        <f t="shared" ref="B1615:B1678" si="152">CONCATENATE(C1615,"-",H1615)</f>
        <v>144-Nd</v>
      </c>
      <c r="C1615" s="39">
        <v>144</v>
      </c>
      <c r="D1615" s="40"/>
      <c r="E1615" s="39">
        <v>24</v>
      </c>
      <c r="F1615" s="39">
        <v>84</v>
      </c>
      <c r="G1615" s="39">
        <v>60</v>
      </c>
      <c r="H1615" s="39" t="s">
        <v>125</v>
      </c>
      <c r="I1615" s="40"/>
      <c r="J1615" s="18">
        <v>-83757.479000000007</v>
      </c>
      <c r="K1615" s="18">
        <v>2.819</v>
      </c>
      <c r="L1615" s="18">
        <v>1199086.7590000001</v>
      </c>
      <c r="M1615" s="18">
        <v>2.827</v>
      </c>
      <c r="N1615" s="39" t="s">
        <v>28</v>
      </c>
      <c r="O1615" s="18">
        <v>-2331.6590000000001</v>
      </c>
      <c r="P1615" s="18">
        <v>2.23</v>
      </c>
      <c r="Q1615" s="18">
        <v>143910082.62900001</v>
      </c>
      <c r="R1615" s="18">
        <v>3.0270000000000001</v>
      </c>
      <c r="S1615" s="16">
        <f t="shared" ref="S1615:S1678" si="153">Q1615/1000000</f>
        <v>143.91008262900002</v>
      </c>
      <c r="T1615" s="16">
        <f t="shared" si="149"/>
        <v>134051.32307979444</v>
      </c>
      <c r="U1615" s="41">
        <f t="shared" ref="U1615:U1678" si="154">L1615/C1615</f>
        <v>8326.9913819444446</v>
      </c>
      <c r="V1615" s="18">
        <f t="shared" si="150"/>
        <v>144</v>
      </c>
      <c r="W1615" s="154">
        <f t="shared" si="151"/>
        <v>930.91196583190583</v>
      </c>
    </row>
    <row r="1616" spans="1:23" ht="16" customHeight="1">
      <c r="A1616" s="37"/>
      <c r="B1616" s="38" t="str">
        <f t="shared" si="152"/>
        <v>144-Pm</v>
      </c>
      <c r="C1616" s="39">
        <v>144</v>
      </c>
      <c r="D1616" s="40"/>
      <c r="E1616" s="39">
        <v>22</v>
      </c>
      <c r="F1616" s="39">
        <v>83</v>
      </c>
      <c r="G1616" s="39">
        <v>61</v>
      </c>
      <c r="H1616" s="39" t="s">
        <v>126</v>
      </c>
      <c r="I1616" s="40"/>
      <c r="J1616" s="18">
        <v>-81425.820000000007</v>
      </c>
      <c r="K1616" s="18">
        <v>3.5569999999999999</v>
      </c>
      <c r="L1616" s="18">
        <v>1195972.747</v>
      </c>
      <c r="M1616" s="18">
        <v>3.5630000000000002</v>
      </c>
      <c r="N1616" s="39" t="s">
        <v>28</v>
      </c>
      <c r="O1616" s="18">
        <v>550.54899999999998</v>
      </c>
      <c r="P1616" s="18">
        <v>2.5409999999999999</v>
      </c>
      <c r="Q1616" s="18">
        <v>143912585.76800001</v>
      </c>
      <c r="R1616" s="18">
        <v>3.8180000000000001</v>
      </c>
      <c r="S1616" s="16">
        <f t="shared" si="153"/>
        <v>143.91258576800001</v>
      </c>
      <c r="T1616" s="16">
        <f t="shared" ref="T1616:T1679" si="155">S1616*$W$9</f>
        <v>134053.65473779</v>
      </c>
      <c r="U1616" s="41">
        <f t="shared" si="154"/>
        <v>8305.3662986111103</v>
      </c>
      <c r="V1616" s="18">
        <f t="shared" ref="V1616:V1679" si="156">C1616</f>
        <v>144</v>
      </c>
      <c r="W1616" s="154">
        <f t="shared" ref="W1616:W1679" si="157">T1616/V1616</f>
        <v>930.92815790131942</v>
      </c>
    </row>
    <row r="1617" spans="1:23" ht="16" customHeight="1">
      <c r="A1617" s="37"/>
      <c r="B1617" s="38" t="str">
        <f t="shared" si="152"/>
        <v>144-Sm</v>
      </c>
      <c r="C1617" s="39">
        <v>144</v>
      </c>
      <c r="D1617" s="40"/>
      <c r="E1617" s="39">
        <v>20</v>
      </c>
      <c r="F1617" s="39">
        <v>82</v>
      </c>
      <c r="G1617" s="39">
        <v>62</v>
      </c>
      <c r="H1617" s="39" t="s">
        <v>127</v>
      </c>
      <c r="I1617" s="40"/>
      <c r="J1617" s="18">
        <v>-81976.369000000006</v>
      </c>
      <c r="K1617" s="18">
        <v>3.2789999999999999</v>
      </c>
      <c r="L1617" s="18">
        <v>1195740.942</v>
      </c>
      <c r="M1617" s="18">
        <v>3.2850000000000001</v>
      </c>
      <c r="N1617" s="39" t="s">
        <v>28</v>
      </c>
      <c r="O1617" s="18">
        <v>-6314.9570000000003</v>
      </c>
      <c r="P1617" s="18">
        <v>17.28</v>
      </c>
      <c r="Q1617" s="18">
        <v>143911994.72999999</v>
      </c>
      <c r="R1617" s="18">
        <v>3.52</v>
      </c>
      <c r="S1617" s="16">
        <f t="shared" si="153"/>
        <v>143.91199472999998</v>
      </c>
      <c r="T1617" s="16">
        <f t="shared" si="155"/>
        <v>134053.10418966683</v>
      </c>
      <c r="U1617" s="41">
        <f t="shared" si="154"/>
        <v>8303.7565416666675</v>
      </c>
      <c r="V1617" s="18">
        <f t="shared" si="156"/>
        <v>144</v>
      </c>
      <c r="W1617" s="154">
        <f t="shared" si="157"/>
        <v>930.92433465046406</v>
      </c>
    </row>
    <row r="1618" spans="1:23" ht="16" customHeight="1">
      <c r="A1618" s="37"/>
      <c r="B1618" s="38" t="str">
        <f t="shared" si="152"/>
        <v>144-Eu</v>
      </c>
      <c r="C1618" s="39">
        <v>144</v>
      </c>
      <c r="D1618" s="40"/>
      <c r="E1618" s="39">
        <v>18</v>
      </c>
      <c r="F1618" s="39">
        <v>81</v>
      </c>
      <c r="G1618" s="39">
        <v>63</v>
      </c>
      <c r="H1618" s="39" t="s">
        <v>128</v>
      </c>
      <c r="I1618" s="39" t="s">
        <v>39</v>
      </c>
      <c r="J1618" s="18">
        <v>-75661.411999999997</v>
      </c>
      <c r="K1618" s="18">
        <v>17.588000000000001</v>
      </c>
      <c r="L1618" s="18">
        <v>1188643.632</v>
      </c>
      <c r="M1618" s="18">
        <v>17.588999999999999</v>
      </c>
      <c r="N1618" s="39" t="s">
        <v>28</v>
      </c>
      <c r="O1618" s="18">
        <v>-3740</v>
      </c>
      <c r="P1618" s="18">
        <v>200</v>
      </c>
      <c r="Q1618" s="18">
        <v>143918774.116</v>
      </c>
      <c r="R1618" s="18">
        <v>18.882000000000001</v>
      </c>
      <c r="S1618" s="16">
        <f t="shared" si="153"/>
        <v>143.91877411600001</v>
      </c>
      <c r="T1618" s="16">
        <f t="shared" si="155"/>
        <v>134059.41914443841</v>
      </c>
      <c r="U1618" s="41">
        <f t="shared" si="154"/>
        <v>8254.4696666666659</v>
      </c>
      <c r="V1618" s="18">
        <f t="shared" si="156"/>
        <v>144</v>
      </c>
      <c r="W1618" s="154">
        <f t="shared" si="157"/>
        <v>930.96818850304453</v>
      </c>
    </row>
    <row r="1619" spans="1:23" ht="16" customHeight="1">
      <c r="A1619" s="37"/>
      <c r="B1619" s="38" t="str">
        <f t="shared" si="152"/>
        <v>144-Gd</v>
      </c>
      <c r="C1619" s="39">
        <v>144</v>
      </c>
      <c r="D1619" s="40"/>
      <c r="E1619" s="39">
        <v>16</v>
      </c>
      <c r="F1619" s="39">
        <v>80</v>
      </c>
      <c r="G1619" s="39">
        <v>64</v>
      </c>
      <c r="H1619" s="39" t="s">
        <v>129</v>
      </c>
      <c r="I1619" s="39" t="s">
        <v>39</v>
      </c>
      <c r="J1619" s="18">
        <v>-71921</v>
      </c>
      <c r="K1619" s="18">
        <v>201</v>
      </c>
      <c r="L1619" s="18">
        <v>1184121</v>
      </c>
      <c r="M1619" s="18">
        <v>201</v>
      </c>
      <c r="N1619" s="39" t="s">
        <v>28</v>
      </c>
      <c r="O1619" s="18">
        <v>-9074</v>
      </c>
      <c r="P1619" s="18">
        <v>359</v>
      </c>
      <c r="Q1619" s="18">
        <v>143922789</v>
      </c>
      <c r="R1619" s="18">
        <v>216</v>
      </c>
      <c r="S1619" s="16">
        <f t="shared" si="153"/>
        <v>143.92278899999999</v>
      </c>
      <c r="T1619" s="16">
        <f t="shared" si="155"/>
        <v>134063.15898324869</v>
      </c>
      <c r="U1619" s="41">
        <f t="shared" si="154"/>
        <v>8223.0625</v>
      </c>
      <c r="V1619" s="18">
        <f t="shared" si="156"/>
        <v>144</v>
      </c>
      <c r="W1619" s="154">
        <f t="shared" si="157"/>
        <v>930.99415960589374</v>
      </c>
    </row>
    <row r="1620" spans="1:23" ht="16" customHeight="1">
      <c r="A1620" s="37"/>
      <c r="B1620" s="38" t="str">
        <f t="shared" si="152"/>
        <v>144-Tb</v>
      </c>
      <c r="C1620" s="39">
        <v>144</v>
      </c>
      <c r="D1620" s="40"/>
      <c r="E1620" s="39">
        <v>14</v>
      </c>
      <c r="F1620" s="39">
        <v>79</v>
      </c>
      <c r="G1620" s="39">
        <v>65</v>
      </c>
      <c r="H1620" s="39" t="s">
        <v>130</v>
      </c>
      <c r="I1620" s="39" t="s">
        <v>37</v>
      </c>
      <c r="J1620" s="18">
        <v>-62848</v>
      </c>
      <c r="K1620" s="18">
        <v>298</v>
      </c>
      <c r="L1620" s="18">
        <v>1174265</v>
      </c>
      <c r="M1620" s="18">
        <v>298</v>
      </c>
      <c r="N1620" s="39" t="s">
        <v>28</v>
      </c>
      <c r="O1620" s="18">
        <v>-6092</v>
      </c>
      <c r="P1620" s="18">
        <v>499</v>
      </c>
      <c r="Q1620" s="18">
        <v>143932530</v>
      </c>
      <c r="R1620" s="18">
        <v>320</v>
      </c>
      <c r="S1620" s="16">
        <f t="shared" si="153"/>
        <v>143.93253000000001</v>
      </c>
      <c r="T1620" s="16">
        <f t="shared" si="155"/>
        <v>134072.23266255084</v>
      </c>
      <c r="U1620" s="41">
        <f t="shared" si="154"/>
        <v>8154.6180555555557</v>
      </c>
      <c r="V1620" s="18">
        <f t="shared" si="156"/>
        <v>144</v>
      </c>
      <c r="W1620" s="154">
        <f t="shared" si="157"/>
        <v>931.05717126771424</v>
      </c>
    </row>
    <row r="1621" spans="1:23" ht="16" customHeight="1">
      <c r="A1621" s="37"/>
      <c r="B1621" s="38" t="str">
        <f t="shared" si="152"/>
        <v>144-Dy</v>
      </c>
      <c r="C1621" s="39">
        <v>144</v>
      </c>
      <c r="D1621" s="40"/>
      <c r="E1621" s="39">
        <v>12</v>
      </c>
      <c r="F1621" s="39">
        <v>78</v>
      </c>
      <c r="G1621" s="39">
        <v>66</v>
      </c>
      <c r="H1621" s="39" t="s">
        <v>131</v>
      </c>
      <c r="I1621" s="39" t="s">
        <v>37</v>
      </c>
      <c r="J1621" s="18">
        <v>-56756</v>
      </c>
      <c r="K1621" s="18">
        <v>401</v>
      </c>
      <c r="L1621" s="18">
        <v>1167391</v>
      </c>
      <c r="M1621" s="18">
        <v>401</v>
      </c>
      <c r="N1621" s="39" t="s">
        <v>28</v>
      </c>
      <c r="O1621" s="18">
        <v>-11709</v>
      </c>
      <c r="P1621" s="18">
        <v>718</v>
      </c>
      <c r="Q1621" s="18">
        <v>143939070</v>
      </c>
      <c r="R1621" s="18">
        <v>430</v>
      </c>
      <c r="S1621" s="16">
        <f t="shared" si="153"/>
        <v>143.93906999999999</v>
      </c>
      <c r="T1621" s="16">
        <f t="shared" si="155"/>
        <v>134078.32463079187</v>
      </c>
      <c r="U1621" s="41">
        <f t="shared" si="154"/>
        <v>8106.8819444444443</v>
      </c>
      <c r="V1621" s="18">
        <f t="shared" si="156"/>
        <v>144</v>
      </c>
      <c r="W1621" s="154">
        <f t="shared" si="157"/>
        <v>931.09947660272132</v>
      </c>
    </row>
    <row r="1622" spans="1:23" ht="16" customHeight="1">
      <c r="A1622" s="37"/>
      <c r="B1622" s="38" t="str">
        <f t="shared" si="152"/>
        <v>144-Ho</v>
      </c>
      <c r="C1622" s="39">
        <v>144</v>
      </c>
      <c r="D1622" s="40"/>
      <c r="E1622" s="39">
        <v>10</v>
      </c>
      <c r="F1622" s="39">
        <v>77</v>
      </c>
      <c r="G1622" s="39">
        <v>67</v>
      </c>
      <c r="H1622" s="39" t="s">
        <v>132</v>
      </c>
      <c r="I1622" s="39" t="s">
        <v>37</v>
      </c>
      <c r="J1622" s="18">
        <v>-45047</v>
      </c>
      <c r="K1622" s="18">
        <v>596</v>
      </c>
      <c r="L1622" s="18">
        <v>1154900</v>
      </c>
      <c r="M1622" s="18">
        <v>596</v>
      </c>
      <c r="N1622" s="39" t="s">
        <v>28</v>
      </c>
      <c r="O1622" s="18">
        <v>-8337</v>
      </c>
      <c r="P1622" s="18">
        <v>999</v>
      </c>
      <c r="Q1622" s="18">
        <v>143951640</v>
      </c>
      <c r="R1622" s="18">
        <v>640</v>
      </c>
      <c r="S1622" s="16">
        <f t="shared" si="153"/>
        <v>143.95164</v>
      </c>
      <c r="T1622" s="16">
        <f t="shared" si="155"/>
        <v>134090.03350553042</v>
      </c>
      <c r="U1622" s="41">
        <f t="shared" si="154"/>
        <v>8020.1388888888887</v>
      </c>
      <c r="V1622" s="18">
        <f t="shared" si="156"/>
        <v>144</v>
      </c>
      <c r="W1622" s="154">
        <f t="shared" si="157"/>
        <v>931.18078823285009</v>
      </c>
    </row>
    <row r="1623" spans="1:23" ht="16" customHeight="1">
      <c r="A1623" s="37"/>
      <c r="B1623" s="38" t="str">
        <f t="shared" si="152"/>
        <v>144-Er</v>
      </c>
      <c r="C1623" s="39">
        <v>144</v>
      </c>
      <c r="D1623" s="40"/>
      <c r="E1623" s="39">
        <v>8</v>
      </c>
      <c r="F1623" s="39">
        <v>76</v>
      </c>
      <c r="G1623" s="39">
        <v>68</v>
      </c>
      <c r="H1623" s="39" t="s">
        <v>133</v>
      </c>
      <c r="I1623" s="39" t="s">
        <v>37</v>
      </c>
      <c r="J1623" s="18">
        <v>-36710</v>
      </c>
      <c r="K1623" s="18">
        <v>801</v>
      </c>
      <c r="L1623" s="18">
        <v>1145781</v>
      </c>
      <c r="M1623" s="18">
        <v>801</v>
      </c>
      <c r="N1623" s="39" t="s">
        <v>28</v>
      </c>
      <c r="O1623" s="18" t="s">
        <v>30</v>
      </c>
      <c r="P1623" s="42"/>
      <c r="Q1623" s="18">
        <v>143960590</v>
      </c>
      <c r="R1623" s="18">
        <v>860</v>
      </c>
      <c r="S1623" s="16">
        <f t="shared" si="153"/>
        <v>143.96059</v>
      </c>
      <c r="T1623" s="16">
        <f t="shared" si="155"/>
        <v>134098.37037338322</v>
      </c>
      <c r="U1623" s="41">
        <f t="shared" si="154"/>
        <v>7956.8125</v>
      </c>
      <c r="V1623" s="18">
        <f t="shared" si="156"/>
        <v>144</v>
      </c>
      <c r="W1623" s="154">
        <f t="shared" si="157"/>
        <v>931.2386831484946</v>
      </c>
    </row>
    <row r="1624" spans="1:23" ht="16" customHeight="1">
      <c r="A1624" s="37"/>
      <c r="B1624" s="38" t="str">
        <f t="shared" si="152"/>
        <v>145-Xe</v>
      </c>
      <c r="C1624" s="39">
        <v>145</v>
      </c>
      <c r="D1624" s="39">
        <v>0</v>
      </c>
      <c r="E1624" s="39">
        <v>37</v>
      </c>
      <c r="F1624" s="39">
        <v>91</v>
      </c>
      <c r="G1624" s="39">
        <v>54</v>
      </c>
      <c r="H1624" s="39" t="s">
        <v>118</v>
      </c>
      <c r="I1624" s="39" t="s">
        <v>37</v>
      </c>
      <c r="J1624" s="18">
        <v>-52471</v>
      </c>
      <c r="K1624" s="18">
        <v>401</v>
      </c>
      <c r="L1624" s="18">
        <v>1180566</v>
      </c>
      <c r="M1624" s="18">
        <v>401</v>
      </c>
      <c r="N1624" s="39" t="s">
        <v>28</v>
      </c>
      <c r="O1624" s="18">
        <v>7714</v>
      </c>
      <c r="P1624" s="18">
        <v>404</v>
      </c>
      <c r="Q1624" s="18">
        <v>144943670</v>
      </c>
      <c r="R1624" s="18">
        <v>430</v>
      </c>
      <c r="S1624" s="16">
        <f t="shared" si="153"/>
        <v>144.94367</v>
      </c>
      <c r="T1624" s="16">
        <f t="shared" si="155"/>
        <v>135014.10311625863</v>
      </c>
      <c r="U1624" s="41">
        <f t="shared" si="154"/>
        <v>8141.8344827586207</v>
      </c>
      <c r="V1624" s="18">
        <f t="shared" si="156"/>
        <v>145</v>
      </c>
      <c r="W1624" s="154">
        <f t="shared" si="157"/>
        <v>931.1317456293699</v>
      </c>
    </row>
    <row r="1625" spans="1:23" ht="16" customHeight="1">
      <c r="A1625" s="37"/>
      <c r="B1625" s="38" t="str">
        <f t="shared" si="152"/>
        <v>145-Cs</v>
      </c>
      <c r="C1625" s="39">
        <v>145</v>
      </c>
      <c r="D1625" s="40"/>
      <c r="E1625" s="39">
        <v>35</v>
      </c>
      <c r="F1625" s="39">
        <v>90</v>
      </c>
      <c r="G1625" s="39">
        <v>55</v>
      </c>
      <c r="H1625" s="39" t="s">
        <v>119</v>
      </c>
      <c r="I1625" s="40"/>
      <c r="J1625" s="18">
        <v>-60185.470999999998</v>
      </c>
      <c r="K1625" s="18">
        <v>50.085999999999999</v>
      </c>
      <c r="L1625" s="18">
        <v>1187497.841</v>
      </c>
      <c r="M1625" s="18">
        <v>50.087000000000003</v>
      </c>
      <c r="N1625" s="39" t="s">
        <v>28</v>
      </c>
      <c r="O1625" s="18">
        <v>7884.5540000000001</v>
      </c>
      <c r="P1625" s="18">
        <v>39.683999999999997</v>
      </c>
      <c r="Q1625" s="18">
        <v>144935388.22600001</v>
      </c>
      <c r="R1625" s="18">
        <v>53.77</v>
      </c>
      <c r="S1625" s="16">
        <f t="shared" si="153"/>
        <v>144.93538822600001</v>
      </c>
      <c r="T1625" s="16">
        <f t="shared" si="155"/>
        <v>135006.38869665813</v>
      </c>
      <c r="U1625" s="41">
        <f t="shared" si="154"/>
        <v>8189.6402827586207</v>
      </c>
      <c r="V1625" s="18">
        <f t="shared" si="156"/>
        <v>145</v>
      </c>
      <c r="W1625" s="154">
        <f t="shared" si="157"/>
        <v>931.07854273557336</v>
      </c>
    </row>
    <row r="1626" spans="1:23" ht="16" customHeight="1">
      <c r="A1626" s="37"/>
      <c r="B1626" s="38" t="str">
        <f t="shared" si="152"/>
        <v>145-Ba</v>
      </c>
      <c r="C1626" s="39">
        <v>145</v>
      </c>
      <c r="D1626" s="40"/>
      <c r="E1626" s="39">
        <v>33</v>
      </c>
      <c r="F1626" s="39">
        <v>89</v>
      </c>
      <c r="G1626" s="39">
        <v>56</v>
      </c>
      <c r="H1626" s="39" t="s">
        <v>121</v>
      </c>
      <c r="I1626" s="40"/>
      <c r="J1626" s="18">
        <v>-68070.024999999994</v>
      </c>
      <c r="K1626" s="18">
        <v>59.582999999999998</v>
      </c>
      <c r="L1626" s="18">
        <v>1194600.0419999999</v>
      </c>
      <c r="M1626" s="18">
        <v>59.584000000000003</v>
      </c>
      <c r="N1626" s="39" t="s">
        <v>28</v>
      </c>
      <c r="O1626" s="18">
        <v>4923.3519999999999</v>
      </c>
      <c r="P1626" s="18">
        <v>65.328000000000003</v>
      </c>
      <c r="Q1626" s="18">
        <v>144926923.80700001</v>
      </c>
      <c r="R1626" s="18">
        <v>63.965000000000003</v>
      </c>
      <c r="S1626" s="16">
        <f t="shared" si="153"/>
        <v>144.92692380700001</v>
      </c>
      <c r="T1626" s="16">
        <f t="shared" si="155"/>
        <v>134998.5041444063</v>
      </c>
      <c r="U1626" s="41">
        <f t="shared" si="154"/>
        <v>8238.6209793103444</v>
      </c>
      <c r="V1626" s="18">
        <f t="shared" si="156"/>
        <v>145</v>
      </c>
      <c r="W1626" s="154">
        <f t="shared" si="157"/>
        <v>931.02416651314684</v>
      </c>
    </row>
    <row r="1627" spans="1:23" ht="16" customHeight="1">
      <c r="A1627" s="37"/>
      <c r="B1627" s="38" t="str">
        <f t="shared" si="152"/>
        <v>145-La</v>
      </c>
      <c r="C1627" s="39">
        <v>145</v>
      </c>
      <c r="D1627" s="40"/>
      <c r="E1627" s="39">
        <v>31</v>
      </c>
      <c r="F1627" s="39">
        <v>88</v>
      </c>
      <c r="G1627" s="39">
        <v>57</v>
      </c>
      <c r="H1627" s="39" t="s">
        <v>122</v>
      </c>
      <c r="I1627" s="40"/>
      <c r="J1627" s="18">
        <v>-72993.376999999993</v>
      </c>
      <c r="K1627" s="18">
        <v>68.504000000000005</v>
      </c>
      <c r="L1627" s="18">
        <v>1198741.041</v>
      </c>
      <c r="M1627" s="18">
        <v>68.504000000000005</v>
      </c>
      <c r="N1627" s="39" t="s">
        <v>28</v>
      </c>
      <c r="O1627" s="18">
        <v>4108.3519999999999</v>
      </c>
      <c r="P1627" s="18">
        <v>65.328000000000003</v>
      </c>
      <c r="Q1627" s="18">
        <v>144921638.37</v>
      </c>
      <c r="R1627" s="18">
        <v>73.542000000000002</v>
      </c>
      <c r="S1627" s="16">
        <f t="shared" si="153"/>
        <v>144.92163837000001</v>
      </c>
      <c r="T1627" s="16">
        <f t="shared" si="155"/>
        <v>134993.58079358918</v>
      </c>
      <c r="U1627" s="41">
        <f t="shared" si="154"/>
        <v>8267.1795931034485</v>
      </c>
      <c r="V1627" s="18">
        <f t="shared" si="156"/>
        <v>145</v>
      </c>
      <c r="W1627" s="154">
        <f t="shared" si="157"/>
        <v>930.99021236958049</v>
      </c>
    </row>
    <row r="1628" spans="1:23" ht="16" customHeight="1">
      <c r="A1628" s="37"/>
      <c r="B1628" s="38" t="str">
        <f t="shared" si="152"/>
        <v>145-Ce</v>
      </c>
      <c r="C1628" s="39">
        <v>145</v>
      </c>
      <c r="D1628" s="40"/>
      <c r="E1628" s="39">
        <v>29</v>
      </c>
      <c r="F1628" s="39">
        <v>87</v>
      </c>
      <c r="G1628" s="39">
        <v>58</v>
      </c>
      <c r="H1628" s="39" t="s">
        <v>123</v>
      </c>
      <c r="I1628" s="40"/>
      <c r="J1628" s="18">
        <v>-77101.73</v>
      </c>
      <c r="K1628" s="18">
        <v>39.633000000000003</v>
      </c>
      <c r="L1628" s="18">
        <v>1202067.04</v>
      </c>
      <c r="M1628" s="18">
        <v>39.634</v>
      </c>
      <c r="N1628" s="39" t="s">
        <v>28</v>
      </c>
      <c r="O1628" s="18">
        <v>2534.5709999999999</v>
      </c>
      <c r="P1628" s="18">
        <v>39.014000000000003</v>
      </c>
      <c r="Q1628" s="18">
        <v>144917227.87099999</v>
      </c>
      <c r="R1628" s="18">
        <v>42.548000000000002</v>
      </c>
      <c r="S1628" s="16">
        <f t="shared" si="153"/>
        <v>144.91722787099999</v>
      </c>
      <c r="T1628" s="16">
        <f t="shared" si="155"/>
        <v>134989.47244193239</v>
      </c>
      <c r="U1628" s="41">
        <f t="shared" si="154"/>
        <v>8290.1175172413787</v>
      </c>
      <c r="V1628" s="18">
        <f t="shared" si="156"/>
        <v>145</v>
      </c>
      <c r="W1628" s="154">
        <f t="shared" si="157"/>
        <v>930.96187890987858</v>
      </c>
    </row>
    <row r="1629" spans="1:23" ht="16" customHeight="1">
      <c r="A1629" s="37"/>
      <c r="B1629" s="38" t="str">
        <f t="shared" si="152"/>
        <v>145-Pr</v>
      </c>
      <c r="C1629" s="39">
        <v>145</v>
      </c>
      <c r="D1629" s="40"/>
      <c r="E1629" s="39">
        <v>27</v>
      </c>
      <c r="F1629" s="39">
        <v>86</v>
      </c>
      <c r="G1629" s="39">
        <v>59</v>
      </c>
      <c r="H1629" s="39" t="s">
        <v>124</v>
      </c>
      <c r="I1629" s="40"/>
      <c r="J1629" s="18">
        <v>-79636.301000000007</v>
      </c>
      <c r="K1629" s="18">
        <v>7.6120000000000001</v>
      </c>
      <c r="L1629" s="18">
        <v>1203819.257</v>
      </c>
      <c r="M1629" s="18">
        <v>7.6139999999999999</v>
      </c>
      <c r="N1629" s="39" t="s">
        <v>28</v>
      </c>
      <c r="O1629" s="18">
        <v>1805.2819999999999</v>
      </c>
      <c r="P1629" s="18">
        <v>7.0620000000000003</v>
      </c>
      <c r="Q1629" s="18">
        <v>144914506.89700001</v>
      </c>
      <c r="R1629" s="18">
        <v>8.1709999999999994</v>
      </c>
      <c r="S1629" s="16">
        <f t="shared" si="153"/>
        <v>144.91450689700002</v>
      </c>
      <c r="T1629" s="16">
        <f t="shared" si="155"/>
        <v>134986.9378720253</v>
      </c>
      <c r="U1629" s="41">
        <f t="shared" si="154"/>
        <v>8302.2017724137932</v>
      </c>
      <c r="V1629" s="18">
        <f t="shared" si="156"/>
        <v>145</v>
      </c>
      <c r="W1629" s="154">
        <f t="shared" si="157"/>
        <v>930.94439911741586</v>
      </c>
    </row>
    <row r="1630" spans="1:23" ht="16" customHeight="1">
      <c r="A1630" s="37"/>
      <c r="B1630" s="38" t="str">
        <f t="shared" si="152"/>
        <v>145-Nd</v>
      </c>
      <c r="C1630" s="39">
        <v>145</v>
      </c>
      <c r="D1630" s="40"/>
      <c r="E1630" s="39">
        <v>25</v>
      </c>
      <c r="F1630" s="39">
        <v>85</v>
      </c>
      <c r="G1630" s="39">
        <v>60</v>
      </c>
      <c r="H1630" s="39" t="s">
        <v>125</v>
      </c>
      <c r="I1630" s="40"/>
      <c r="J1630" s="18">
        <v>-81441.581999999995</v>
      </c>
      <c r="K1630" s="18">
        <v>2.843</v>
      </c>
      <c r="L1630" s="18">
        <v>1204842.1850000001</v>
      </c>
      <c r="M1630" s="18">
        <v>2.851</v>
      </c>
      <c r="N1630" s="39" t="s">
        <v>28</v>
      </c>
      <c r="O1630" s="18">
        <v>-163.041</v>
      </c>
      <c r="P1630" s="18">
        <v>2.1840000000000002</v>
      </c>
      <c r="Q1630" s="18">
        <v>144912568.847</v>
      </c>
      <c r="R1630" s="18">
        <v>3.0529999999999999</v>
      </c>
      <c r="S1630" s="16">
        <f t="shared" si="153"/>
        <v>144.91256884700002</v>
      </c>
      <c r="T1630" s="16">
        <f t="shared" si="155"/>
        <v>134985.13259082506</v>
      </c>
      <c r="U1630" s="41">
        <f t="shared" si="154"/>
        <v>8309.2564482758626</v>
      </c>
      <c r="V1630" s="18">
        <f t="shared" si="156"/>
        <v>145</v>
      </c>
      <c r="W1630" s="154">
        <f t="shared" si="157"/>
        <v>930.93194890224174</v>
      </c>
    </row>
    <row r="1631" spans="1:23" ht="16" customHeight="1">
      <c r="A1631" s="37"/>
      <c r="B1631" s="38" t="str">
        <f t="shared" si="152"/>
        <v>145-Pm</v>
      </c>
      <c r="C1631" s="39">
        <v>145</v>
      </c>
      <c r="D1631" s="40"/>
      <c r="E1631" s="39">
        <v>23</v>
      </c>
      <c r="F1631" s="39">
        <v>84</v>
      </c>
      <c r="G1631" s="39">
        <v>61</v>
      </c>
      <c r="H1631" s="39" t="s">
        <v>126</v>
      </c>
      <c r="I1631" s="40"/>
      <c r="J1631" s="18">
        <v>-81278.540999999997</v>
      </c>
      <c r="K1631" s="18">
        <v>3.5110000000000001</v>
      </c>
      <c r="L1631" s="18">
        <v>1203896.791</v>
      </c>
      <c r="M1631" s="18">
        <v>3.5169999999999999</v>
      </c>
      <c r="N1631" s="39" t="s">
        <v>28</v>
      </c>
      <c r="O1631" s="18">
        <v>-616.399</v>
      </c>
      <c r="P1631" s="18">
        <v>2.4119999999999999</v>
      </c>
      <c r="Q1631" s="18">
        <v>144912743.87900001</v>
      </c>
      <c r="R1631" s="18">
        <v>3.7690000000000001</v>
      </c>
      <c r="S1631" s="16">
        <f t="shared" si="153"/>
        <v>144.912743879</v>
      </c>
      <c r="T1631" s="16">
        <f t="shared" si="155"/>
        <v>134985.29563201542</v>
      </c>
      <c r="U1631" s="41">
        <f t="shared" si="154"/>
        <v>8302.7364896551717</v>
      </c>
      <c r="V1631" s="18">
        <f t="shared" si="156"/>
        <v>145</v>
      </c>
      <c r="W1631" s="154">
        <f t="shared" si="157"/>
        <v>930.93307332424422</v>
      </c>
    </row>
    <row r="1632" spans="1:23" ht="16" customHeight="1">
      <c r="A1632" s="37"/>
      <c r="B1632" s="38" t="str">
        <f t="shared" si="152"/>
        <v>145-Sm</v>
      </c>
      <c r="C1632" s="39">
        <v>145</v>
      </c>
      <c r="D1632" s="40"/>
      <c r="E1632" s="39">
        <v>21</v>
      </c>
      <c r="F1632" s="39">
        <v>83</v>
      </c>
      <c r="G1632" s="39">
        <v>62</v>
      </c>
      <c r="H1632" s="39" t="s">
        <v>127</v>
      </c>
      <c r="I1632" s="40"/>
      <c r="J1632" s="18">
        <v>-80662.142000000007</v>
      </c>
      <c r="K1632" s="18">
        <v>3.2839999999999998</v>
      </c>
      <c r="L1632" s="18">
        <v>1202498.0379999999</v>
      </c>
      <c r="M1632" s="18">
        <v>3.29</v>
      </c>
      <c r="N1632" s="39" t="s">
        <v>28</v>
      </c>
      <c r="O1632" s="18">
        <v>-2660.0430000000001</v>
      </c>
      <c r="P1632" s="18">
        <v>2.7509999999999999</v>
      </c>
      <c r="Q1632" s="18">
        <v>144913405.611</v>
      </c>
      <c r="R1632" s="18">
        <v>3.5259999999999998</v>
      </c>
      <c r="S1632" s="16">
        <f t="shared" si="153"/>
        <v>144.913405611</v>
      </c>
      <c r="T1632" s="16">
        <f t="shared" si="155"/>
        <v>134985.91203114815</v>
      </c>
      <c r="U1632" s="41">
        <f t="shared" si="154"/>
        <v>8293.0899172413792</v>
      </c>
      <c r="V1632" s="18">
        <f t="shared" si="156"/>
        <v>145</v>
      </c>
      <c r="W1632" s="154">
        <f t="shared" si="157"/>
        <v>930.93732435274592</v>
      </c>
    </row>
    <row r="1633" spans="1:23" ht="16" customHeight="1">
      <c r="A1633" s="37"/>
      <c r="B1633" s="38" t="str">
        <f t="shared" si="152"/>
        <v>145-Eu</v>
      </c>
      <c r="C1633" s="39">
        <v>145</v>
      </c>
      <c r="D1633" s="40"/>
      <c r="E1633" s="39">
        <v>19</v>
      </c>
      <c r="F1633" s="39">
        <v>82</v>
      </c>
      <c r="G1633" s="39">
        <v>63</v>
      </c>
      <c r="H1633" s="39" t="s">
        <v>128</v>
      </c>
      <c r="I1633" s="40"/>
      <c r="J1633" s="18">
        <v>-78002.099000000002</v>
      </c>
      <c r="K1633" s="18">
        <v>4.2489999999999997</v>
      </c>
      <c r="L1633" s="18">
        <v>1199055.642</v>
      </c>
      <c r="M1633" s="18">
        <v>4.2539999999999996</v>
      </c>
      <c r="N1633" s="39" t="s">
        <v>28</v>
      </c>
      <c r="O1633" s="18">
        <v>-5054.4840000000004</v>
      </c>
      <c r="P1633" s="18">
        <v>36.235999999999997</v>
      </c>
      <c r="Q1633" s="18">
        <v>144916261.285</v>
      </c>
      <c r="R1633" s="18">
        <v>4.5620000000000003</v>
      </c>
      <c r="S1633" s="16">
        <f t="shared" si="153"/>
        <v>144.91626128499999</v>
      </c>
      <c r="T1633" s="16">
        <f t="shared" si="155"/>
        <v>134988.57207324522</v>
      </c>
      <c r="U1633" s="41">
        <f t="shared" si="154"/>
        <v>8269.3492551724139</v>
      </c>
      <c r="V1633" s="18">
        <f t="shared" si="156"/>
        <v>145</v>
      </c>
      <c r="W1633" s="154">
        <f t="shared" si="157"/>
        <v>930.95566947065663</v>
      </c>
    </row>
    <row r="1634" spans="1:23" ht="16" customHeight="1">
      <c r="A1634" s="37"/>
      <c r="B1634" s="38" t="str">
        <f t="shared" si="152"/>
        <v>145-Gd</v>
      </c>
      <c r="C1634" s="39">
        <v>145</v>
      </c>
      <c r="D1634" s="40"/>
      <c r="E1634" s="39">
        <v>17</v>
      </c>
      <c r="F1634" s="39">
        <v>81</v>
      </c>
      <c r="G1634" s="39">
        <v>64</v>
      </c>
      <c r="H1634" s="39" t="s">
        <v>129</v>
      </c>
      <c r="I1634" s="39" t="s">
        <v>39</v>
      </c>
      <c r="J1634" s="18">
        <v>-72947.615000000005</v>
      </c>
      <c r="K1634" s="18">
        <v>36.484999999999999</v>
      </c>
      <c r="L1634" s="18">
        <v>1193218.804</v>
      </c>
      <c r="M1634" s="18">
        <v>36.484999999999999</v>
      </c>
      <c r="N1634" s="39" t="s">
        <v>28</v>
      </c>
      <c r="O1634" s="18">
        <v>-6700</v>
      </c>
      <c r="P1634" s="18">
        <v>224</v>
      </c>
      <c r="Q1634" s="18">
        <v>144921687.498</v>
      </c>
      <c r="R1634" s="18">
        <v>39.167999999999999</v>
      </c>
      <c r="S1634" s="16">
        <f t="shared" si="153"/>
        <v>144.92168749799998</v>
      </c>
      <c r="T1634" s="16">
        <f t="shared" si="155"/>
        <v>134993.62655600745</v>
      </c>
      <c r="U1634" s="41">
        <f t="shared" si="154"/>
        <v>8229.0951999999997</v>
      </c>
      <c r="V1634" s="18">
        <f t="shared" si="156"/>
        <v>145</v>
      </c>
      <c r="W1634" s="154">
        <f t="shared" si="157"/>
        <v>930.9905279724652</v>
      </c>
    </row>
    <row r="1635" spans="1:23" ht="16" customHeight="1">
      <c r="A1635" s="37"/>
      <c r="B1635" s="38" t="str">
        <f t="shared" si="152"/>
        <v>145-Tb</v>
      </c>
      <c r="C1635" s="39">
        <v>145</v>
      </c>
      <c r="D1635" s="40"/>
      <c r="E1635" s="39">
        <v>15</v>
      </c>
      <c r="F1635" s="39">
        <v>80</v>
      </c>
      <c r="G1635" s="39">
        <v>65</v>
      </c>
      <c r="H1635" s="39" t="s">
        <v>130</v>
      </c>
      <c r="I1635" s="39" t="s">
        <v>49</v>
      </c>
      <c r="J1635" s="18">
        <v>-66248</v>
      </c>
      <c r="K1635" s="18">
        <v>227</v>
      </c>
      <c r="L1635" s="18">
        <v>1185736</v>
      </c>
      <c r="M1635" s="18">
        <v>227</v>
      </c>
      <c r="N1635" s="39" t="s">
        <v>28</v>
      </c>
      <c r="O1635" s="18">
        <v>-7520</v>
      </c>
      <c r="P1635" s="18">
        <v>200</v>
      </c>
      <c r="Q1635" s="18">
        <v>144928880</v>
      </c>
      <c r="R1635" s="18">
        <v>243</v>
      </c>
      <c r="S1635" s="16">
        <f t="shared" si="153"/>
        <v>144.92887999999999</v>
      </c>
      <c r="T1635" s="16">
        <f t="shared" si="155"/>
        <v>135000.32632569518</v>
      </c>
      <c r="U1635" s="41">
        <f t="shared" si="154"/>
        <v>8177.4896551724141</v>
      </c>
      <c r="V1635" s="18">
        <f t="shared" si="156"/>
        <v>145</v>
      </c>
      <c r="W1635" s="154">
        <f t="shared" si="157"/>
        <v>931.03673328065634</v>
      </c>
    </row>
    <row r="1636" spans="1:23" ht="16" customHeight="1">
      <c r="A1636" s="37"/>
      <c r="B1636" s="38" t="str">
        <f t="shared" si="152"/>
        <v>145-Dy</v>
      </c>
      <c r="C1636" s="39">
        <v>145</v>
      </c>
      <c r="D1636" s="40"/>
      <c r="E1636" s="39">
        <v>13</v>
      </c>
      <c r="F1636" s="39">
        <v>79</v>
      </c>
      <c r="G1636" s="39">
        <v>66</v>
      </c>
      <c r="H1636" s="39" t="s">
        <v>131</v>
      </c>
      <c r="I1636" s="39" t="s">
        <v>39</v>
      </c>
      <c r="J1636" s="18">
        <v>-58728</v>
      </c>
      <c r="K1636" s="18">
        <v>302</v>
      </c>
      <c r="L1636" s="18">
        <v>1177434</v>
      </c>
      <c r="M1636" s="18">
        <v>302</v>
      </c>
      <c r="N1636" s="39" t="s">
        <v>28</v>
      </c>
      <c r="O1636" s="18">
        <v>-9247</v>
      </c>
      <c r="P1636" s="18">
        <v>668</v>
      </c>
      <c r="Q1636" s="18">
        <v>144936953</v>
      </c>
      <c r="R1636" s="18">
        <v>324</v>
      </c>
      <c r="S1636" s="16">
        <f t="shared" si="153"/>
        <v>144.93695299999999</v>
      </c>
      <c r="T1636" s="16">
        <f t="shared" si="155"/>
        <v>135007.84627364777</v>
      </c>
      <c r="U1636" s="41">
        <f t="shared" si="154"/>
        <v>8120.2344827586203</v>
      </c>
      <c r="V1636" s="18">
        <f t="shared" si="156"/>
        <v>145</v>
      </c>
      <c r="W1636" s="154">
        <f t="shared" si="157"/>
        <v>931.08859499067421</v>
      </c>
    </row>
    <row r="1637" spans="1:23" ht="16" customHeight="1">
      <c r="A1637" s="37"/>
      <c r="B1637" s="38" t="str">
        <f t="shared" si="152"/>
        <v>145-Ho</v>
      </c>
      <c r="C1637" s="39">
        <v>145</v>
      </c>
      <c r="D1637" s="40"/>
      <c r="E1637" s="39">
        <v>11</v>
      </c>
      <c r="F1637" s="39">
        <v>78</v>
      </c>
      <c r="G1637" s="39">
        <v>67</v>
      </c>
      <c r="H1637" s="39" t="s">
        <v>132</v>
      </c>
      <c r="I1637" s="39" t="s">
        <v>37</v>
      </c>
      <c r="J1637" s="18">
        <v>-49481</v>
      </c>
      <c r="K1637" s="18">
        <v>596</v>
      </c>
      <c r="L1637" s="18">
        <v>1167405</v>
      </c>
      <c r="M1637" s="18">
        <v>596</v>
      </c>
      <c r="N1637" s="39" t="s">
        <v>28</v>
      </c>
      <c r="O1637" s="18">
        <v>-9855</v>
      </c>
      <c r="P1637" s="18">
        <v>918</v>
      </c>
      <c r="Q1637" s="18">
        <v>144946880</v>
      </c>
      <c r="R1637" s="18">
        <v>640</v>
      </c>
      <c r="S1637" s="16">
        <f t="shared" si="153"/>
        <v>144.94687999999999</v>
      </c>
      <c r="T1637" s="16">
        <f t="shared" si="155"/>
        <v>135017.09321076228</v>
      </c>
      <c r="U1637" s="41">
        <f t="shared" si="154"/>
        <v>8051.0689655172409</v>
      </c>
      <c r="V1637" s="18">
        <f t="shared" si="156"/>
        <v>145</v>
      </c>
      <c r="W1637" s="154">
        <f t="shared" si="157"/>
        <v>931.15236697077432</v>
      </c>
    </row>
    <row r="1638" spans="1:23" ht="16" customHeight="1">
      <c r="A1638" s="37"/>
      <c r="B1638" s="38" t="str">
        <f t="shared" si="152"/>
        <v>145-Er</v>
      </c>
      <c r="C1638" s="39">
        <v>145</v>
      </c>
      <c r="D1638" s="40"/>
      <c r="E1638" s="39">
        <v>9</v>
      </c>
      <c r="F1638" s="39">
        <v>77</v>
      </c>
      <c r="G1638" s="39">
        <v>68</v>
      </c>
      <c r="H1638" s="39" t="s">
        <v>133</v>
      </c>
      <c r="I1638" s="39" t="s">
        <v>37</v>
      </c>
      <c r="J1638" s="18">
        <v>-39626</v>
      </c>
      <c r="K1638" s="18">
        <v>699</v>
      </c>
      <c r="L1638" s="18">
        <v>1156768</v>
      </c>
      <c r="M1638" s="18">
        <v>699</v>
      </c>
      <c r="N1638" s="39" t="s">
        <v>28</v>
      </c>
      <c r="O1638" s="18" t="s">
        <v>30</v>
      </c>
      <c r="P1638" s="42"/>
      <c r="Q1638" s="18">
        <v>144957460</v>
      </c>
      <c r="R1638" s="18">
        <v>750</v>
      </c>
      <c r="S1638" s="16">
        <f t="shared" si="153"/>
        <v>144.95746</v>
      </c>
      <c r="T1638" s="16">
        <f t="shared" si="155"/>
        <v>135026.94841320725</v>
      </c>
      <c r="U1638" s="41">
        <f t="shared" si="154"/>
        <v>7977.7103448275866</v>
      </c>
      <c r="V1638" s="18">
        <f t="shared" si="156"/>
        <v>145</v>
      </c>
      <c r="W1638" s="154">
        <f t="shared" si="157"/>
        <v>931.22033388418799</v>
      </c>
    </row>
    <row r="1639" spans="1:23" ht="16" customHeight="1">
      <c r="A1639" s="37"/>
      <c r="B1639" s="38" t="str">
        <f t="shared" si="152"/>
        <v>146-Xe</v>
      </c>
      <c r="C1639" s="39">
        <v>146</v>
      </c>
      <c r="D1639" s="39">
        <v>0</v>
      </c>
      <c r="E1639" s="39">
        <v>38</v>
      </c>
      <c r="F1639" s="39">
        <v>92</v>
      </c>
      <c r="G1639" s="39">
        <v>54</v>
      </c>
      <c r="H1639" s="39" t="s">
        <v>118</v>
      </c>
      <c r="I1639" s="39" t="s">
        <v>37</v>
      </c>
      <c r="J1639" s="18">
        <v>-49090</v>
      </c>
      <c r="K1639" s="18">
        <v>401</v>
      </c>
      <c r="L1639" s="18">
        <v>1185256</v>
      </c>
      <c r="M1639" s="18">
        <v>401</v>
      </c>
      <c r="N1639" s="39" t="s">
        <v>28</v>
      </c>
      <c r="O1639" s="18">
        <v>6649</v>
      </c>
      <c r="P1639" s="18">
        <v>408</v>
      </c>
      <c r="Q1639" s="18">
        <v>145947300</v>
      </c>
      <c r="R1639" s="18">
        <v>430</v>
      </c>
      <c r="S1639" s="16">
        <f t="shared" si="153"/>
        <v>145.94730000000001</v>
      </c>
      <c r="T1639" s="16">
        <f t="shared" si="155"/>
        <v>135948.97805291903</v>
      </c>
      <c r="U1639" s="41">
        <f t="shared" si="154"/>
        <v>8118.1917808219177</v>
      </c>
      <c r="V1639" s="18">
        <f t="shared" si="156"/>
        <v>146</v>
      </c>
      <c r="W1639" s="154">
        <f t="shared" si="157"/>
        <v>931.15738392410299</v>
      </c>
    </row>
    <row r="1640" spans="1:23" ht="16" customHeight="1">
      <c r="A1640" s="37"/>
      <c r="B1640" s="38" t="str">
        <f t="shared" si="152"/>
        <v>146-Cs</v>
      </c>
      <c r="C1640" s="39">
        <v>146</v>
      </c>
      <c r="D1640" s="40"/>
      <c r="E1640" s="39">
        <v>36</v>
      </c>
      <c r="F1640" s="39">
        <v>91</v>
      </c>
      <c r="G1640" s="39">
        <v>55</v>
      </c>
      <c r="H1640" s="39" t="s">
        <v>119</v>
      </c>
      <c r="I1640" s="40"/>
      <c r="J1640" s="18">
        <v>-55738.703999999998</v>
      </c>
      <c r="K1640" s="18">
        <v>80.156000000000006</v>
      </c>
      <c r="L1640" s="18">
        <v>1191122.3970000001</v>
      </c>
      <c r="M1640" s="18">
        <v>80.156000000000006</v>
      </c>
      <c r="N1640" s="39" t="s">
        <v>28</v>
      </c>
      <c r="O1640" s="18">
        <v>9366.5280000000002</v>
      </c>
      <c r="P1640" s="18">
        <v>37.314</v>
      </c>
      <c r="Q1640" s="18">
        <v>145940162.028</v>
      </c>
      <c r="R1640" s="18">
        <v>86.051000000000002</v>
      </c>
      <c r="S1640" s="16">
        <f t="shared" si="153"/>
        <v>145.940162028</v>
      </c>
      <c r="T1640" s="16">
        <f t="shared" si="155"/>
        <v>135942.32907757812</v>
      </c>
      <c r="U1640" s="41">
        <f t="shared" si="154"/>
        <v>8158.3725821917815</v>
      </c>
      <c r="V1640" s="18">
        <f t="shared" si="156"/>
        <v>146</v>
      </c>
      <c r="W1640" s="154">
        <f t="shared" si="157"/>
        <v>931.11184299711044</v>
      </c>
    </row>
    <row r="1641" spans="1:23" ht="16" customHeight="1">
      <c r="A1641" s="37"/>
      <c r="B1641" s="38" t="str">
        <f t="shared" si="152"/>
        <v>146-Ba</v>
      </c>
      <c r="C1641" s="39">
        <v>146</v>
      </c>
      <c r="D1641" s="40"/>
      <c r="E1641" s="39">
        <v>34</v>
      </c>
      <c r="F1641" s="39">
        <v>90</v>
      </c>
      <c r="G1641" s="39">
        <v>56</v>
      </c>
      <c r="H1641" s="39" t="s">
        <v>121</v>
      </c>
      <c r="I1641" s="40"/>
      <c r="J1641" s="18">
        <v>-65105.231</v>
      </c>
      <c r="K1641" s="18">
        <v>78.316999999999993</v>
      </c>
      <c r="L1641" s="18">
        <v>1199706.571</v>
      </c>
      <c r="M1641" s="18">
        <v>78.316999999999993</v>
      </c>
      <c r="N1641" s="39" t="s">
        <v>28</v>
      </c>
      <c r="O1641" s="18">
        <v>4104.6260000000002</v>
      </c>
      <c r="P1641" s="18">
        <v>42.981000000000002</v>
      </c>
      <c r="Q1641" s="18">
        <v>145930106.64500001</v>
      </c>
      <c r="R1641" s="18">
        <v>84.075999999999993</v>
      </c>
      <c r="S1641" s="16">
        <f t="shared" si="153"/>
        <v>145.93010664500002</v>
      </c>
      <c r="T1641" s="16">
        <f t="shared" si="155"/>
        <v>135932.96255251887</v>
      </c>
      <c r="U1641" s="41">
        <f t="shared" si="154"/>
        <v>8217.1682945205484</v>
      </c>
      <c r="V1641" s="18">
        <f t="shared" si="156"/>
        <v>146</v>
      </c>
      <c r="W1641" s="154">
        <f t="shared" si="157"/>
        <v>931.04768871588271</v>
      </c>
    </row>
    <row r="1642" spans="1:23" ht="16" customHeight="1">
      <c r="A1642" s="37"/>
      <c r="B1642" s="38" t="str">
        <f t="shared" si="152"/>
        <v>146-La</v>
      </c>
      <c r="C1642" s="39">
        <v>146</v>
      </c>
      <c r="D1642" s="40"/>
      <c r="E1642" s="39">
        <v>32</v>
      </c>
      <c r="F1642" s="39">
        <v>89</v>
      </c>
      <c r="G1642" s="39">
        <v>57</v>
      </c>
      <c r="H1642" s="39" t="s">
        <v>122</v>
      </c>
      <c r="I1642" s="40"/>
      <c r="J1642" s="18">
        <v>-69209.857999999993</v>
      </c>
      <c r="K1642" s="18">
        <v>73.980999999999995</v>
      </c>
      <c r="L1642" s="18">
        <v>1203028.844</v>
      </c>
      <c r="M1642" s="18">
        <v>73.980999999999995</v>
      </c>
      <c r="N1642" s="39" t="s">
        <v>28</v>
      </c>
      <c r="O1642" s="18">
        <v>6530.1670000000004</v>
      </c>
      <c r="P1642" s="18">
        <v>47.125999999999998</v>
      </c>
      <c r="Q1642" s="18">
        <v>145925700.146</v>
      </c>
      <c r="R1642" s="18">
        <v>79.421999999999997</v>
      </c>
      <c r="S1642" s="16">
        <f t="shared" si="153"/>
        <v>145.925700146</v>
      </c>
      <c r="T1642" s="16">
        <f t="shared" si="155"/>
        <v>135928.85792683656</v>
      </c>
      <c r="U1642" s="41">
        <f t="shared" si="154"/>
        <v>8239.9235890410964</v>
      </c>
      <c r="V1642" s="18">
        <f t="shared" si="156"/>
        <v>146</v>
      </c>
      <c r="W1642" s="154">
        <f t="shared" si="157"/>
        <v>931.0195748413463</v>
      </c>
    </row>
    <row r="1643" spans="1:23" ht="16" customHeight="1">
      <c r="A1643" s="37"/>
      <c r="B1643" s="38" t="str">
        <f t="shared" si="152"/>
        <v>146-Ce</v>
      </c>
      <c r="C1643" s="39">
        <v>146</v>
      </c>
      <c r="D1643" s="40"/>
      <c r="E1643" s="39">
        <v>30</v>
      </c>
      <c r="F1643" s="39">
        <v>88</v>
      </c>
      <c r="G1643" s="39">
        <v>58</v>
      </c>
      <c r="H1643" s="39" t="s">
        <v>123</v>
      </c>
      <c r="I1643" s="40"/>
      <c r="J1643" s="18">
        <v>-75740.024999999994</v>
      </c>
      <c r="K1643" s="18">
        <v>65.177999999999997</v>
      </c>
      <c r="L1643" s="18">
        <v>1208776.6569999999</v>
      </c>
      <c r="M1643" s="18">
        <v>65.177999999999997</v>
      </c>
      <c r="N1643" s="39" t="s">
        <v>28</v>
      </c>
      <c r="O1643" s="18">
        <v>1026.232</v>
      </c>
      <c r="P1643" s="18">
        <v>35.433999999999997</v>
      </c>
      <c r="Q1643" s="18">
        <v>145918689.722</v>
      </c>
      <c r="R1643" s="18">
        <v>69.971000000000004</v>
      </c>
      <c r="S1643" s="16">
        <f t="shared" si="153"/>
        <v>145.91868972200001</v>
      </c>
      <c r="T1643" s="16">
        <f t="shared" si="155"/>
        <v>135922.32776164328</v>
      </c>
      <c r="U1643" s="41">
        <f t="shared" si="154"/>
        <v>8279.2921712328753</v>
      </c>
      <c r="V1643" s="18">
        <f t="shared" si="156"/>
        <v>146</v>
      </c>
      <c r="W1643" s="154">
        <f t="shared" si="157"/>
        <v>930.97484768248819</v>
      </c>
    </row>
    <row r="1644" spans="1:23" ht="16" customHeight="1">
      <c r="A1644" s="37"/>
      <c r="B1644" s="38" t="str">
        <f t="shared" si="152"/>
        <v>146-Pr</v>
      </c>
      <c r="C1644" s="39">
        <v>146</v>
      </c>
      <c r="D1644" s="40"/>
      <c r="E1644" s="39">
        <v>28</v>
      </c>
      <c r="F1644" s="39">
        <v>87</v>
      </c>
      <c r="G1644" s="39">
        <v>59</v>
      </c>
      <c r="H1644" s="39" t="s">
        <v>124</v>
      </c>
      <c r="I1644" s="40"/>
      <c r="J1644" s="18">
        <v>-76766.256999999998</v>
      </c>
      <c r="K1644" s="18">
        <v>58.28</v>
      </c>
      <c r="L1644" s="18">
        <v>1209020.5360000001</v>
      </c>
      <c r="M1644" s="18">
        <v>58.28</v>
      </c>
      <c r="N1644" s="39" t="s">
        <v>28</v>
      </c>
      <c r="O1644" s="18">
        <v>4169.2520000000004</v>
      </c>
      <c r="P1644" s="18">
        <v>58.218000000000004</v>
      </c>
      <c r="Q1644" s="18">
        <v>145917588.016</v>
      </c>
      <c r="R1644" s="18">
        <v>62.566000000000003</v>
      </c>
      <c r="S1644" s="16">
        <f t="shared" si="153"/>
        <v>145.917588016</v>
      </c>
      <c r="T1644" s="16">
        <f t="shared" si="155"/>
        <v>135921.30152953882</v>
      </c>
      <c r="U1644" s="41">
        <f t="shared" si="154"/>
        <v>8280.9625753424662</v>
      </c>
      <c r="V1644" s="18">
        <f t="shared" si="156"/>
        <v>146</v>
      </c>
      <c r="W1644" s="154">
        <f t="shared" si="157"/>
        <v>930.96781869547135</v>
      </c>
    </row>
    <row r="1645" spans="1:23" ht="16" customHeight="1">
      <c r="A1645" s="37"/>
      <c r="B1645" s="38" t="str">
        <f t="shared" si="152"/>
        <v>146-Nd</v>
      </c>
      <c r="C1645" s="39">
        <v>146</v>
      </c>
      <c r="D1645" s="40"/>
      <c r="E1645" s="39">
        <v>26</v>
      </c>
      <c r="F1645" s="39">
        <v>86</v>
      </c>
      <c r="G1645" s="39">
        <v>60</v>
      </c>
      <c r="H1645" s="39" t="s">
        <v>125</v>
      </c>
      <c r="I1645" s="40"/>
      <c r="J1645" s="18">
        <v>-80935.509000000005</v>
      </c>
      <c r="K1645" s="18">
        <v>2.8439999999999999</v>
      </c>
      <c r="L1645" s="18">
        <v>1212407.4350000001</v>
      </c>
      <c r="M1645" s="18">
        <v>2.851</v>
      </c>
      <c r="N1645" s="39" t="s">
        <v>28</v>
      </c>
      <c r="O1645" s="18">
        <v>-1471.7850000000001</v>
      </c>
      <c r="P1645" s="18">
        <v>4.173</v>
      </c>
      <c r="Q1645" s="18">
        <v>145913112.139</v>
      </c>
      <c r="R1645" s="18">
        <v>3.0529999999999999</v>
      </c>
      <c r="S1645" s="16">
        <f t="shared" si="153"/>
        <v>145.91311213899999</v>
      </c>
      <c r="T1645" s="16">
        <f t="shared" si="155"/>
        <v>135917.1322786925</v>
      </c>
      <c r="U1645" s="41">
        <f t="shared" si="154"/>
        <v>8304.1605136986309</v>
      </c>
      <c r="V1645" s="18">
        <f t="shared" si="156"/>
        <v>146</v>
      </c>
      <c r="W1645" s="154">
        <f t="shared" si="157"/>
        <v>930.93926218282536</v>
      </c>
    </row>
    <row r="1646" spans="1:23" ht="16" customHeight="1">
      <c r="A1646" s="37"/>
      <c r="B1646" s="38" t="str">
        <f t="shared" si="152"/>
        <v>146-Pm</v>
      </c>
      <c r="C1646" s="39">
        <v>146</v>
      </c>
      <c r="D1646" s="40"/>
      <c r="E1646" s="39">
        <v>24</v>
      </c>
      <c r="F1646" s="39">
        <v>85</v>
      </c>
      <c r="G1646" s="39">
        <v>61</v>
      </c>
      <c r="H1646" s="39" t="s">
        <v>126</v>
      </c>
      <c r="I1646" s="39" t="s">
        <v>40</v>
      </c>
      <c r="J1646" s="18">
        <v>-79463.724000000002</v>
      </c>
      <c r="K1646" s="18">
        <v>4.9770000000000003</v>
      </c>
      <c r="L1646" s="18">
        <v>1210153.297</v>
      </c>
      <c r="M1646" s="18">
        <v>4.9809999999999999</v>
      </c>
      <c r="N1646" s="39" t="s">
        <v>28</v>
      </c>
      <c r="O1646" s="18">
        <v>1542</v>
      </c>
      <c r="P1646" s="18">
        <v>3</v>
      </c>
      <c r="Q1646" s="18">
        <v>145914692.16499999</v>
      </c>
      <c r="R1646" s="18">
        <v>5.343</v>
      </c>
      <c r="S1646" s="16">
        <f t="shared" si="153"/>
        <v>145.91469216499999</v>
      </c>
      <c r="T1646" s="16">
        <f t="shared" si="155"/>
        <v>135918.60406282279</v>
      </c>
      <c r="U1646" s="41">
        <f t="shared" si="154"/>
        <v>8288.7212123287682</v>
      </c>
      <c r="V1646" s="18">
        <f t="shared" si="156"/>
        <v>146</v>
      </c>
      <c r="W1646" s="154">
        <f t="shared" si="157"/>
        <v>930.94934289604657</v>
      </c>
    </row>
    <row r="1647" spans="1:23" ht="16" customHeight="1">
      <c r="A1647" s="37"/>
      <c r="B1647" s="38" t="str">
        <f t="shared" si="152"/>
        <v>146-Sm</v>
      </c>
      <c r="C1647" s="39">
        <v>146</v>
      </c>
      <c r="D1647" s="40"/>
      <c r="E1647" s="39">
        <v>22</v>
      </c>
      <c r="F1647" s="39">
        <v>84</v>
      </c>
      <c r="G1647" s="39">
        <v>62</v>
      </c>
      <c r="H1647" s="39" t="s">
        <v>127</v>
      </c>
      <c r="I1647" s="40"/>
      <c r="J1647" s="18">
        <v>-81005.724000000002</v>
      </c>
      <c r="K1647" s="18">
        <v>3.9710000000000001</v>
      </c>
      <c r="L1647" s="18">
        <v>1210912.943</v>
      </c>
      <c r="M1647" s="18">
        <v>3.9769999999999999</v>
      </c>
      <c r="N1647" s="39" t="s">
        <v>28</v>
      </c>
      <c r="O1647" s="18">
        <v>-3877.7669999999998</v>
      </c>
      <c r="P1647" s="18">
        <v>6.3579999999999997</v>
      </c>
      <c r="Q1647" s="18">
        <v>145913036.75999999</v>
      </c>
      <c r="R1647" s="18">
        <v>4.2629999999999999</v>
      </c>
      <c r="S1647" s="16">
        <f t="shared" si="153"/>
        <v>145.91303675999998</v>
      </c>
      <c r="T1647" s="16">
        <f t="shared" si="155"/>
        <v>135917.06206363533</v>
      </c>
      <c r="U1647" s="41">
        <f t="shared" si="154"/>
        <v>8293.9242671232878</v>
      </c>
      <c r="V1647" s="18">
        <f t="shared" si="156"/>
        <v>146</v>
      </c>
      <c r="W1647" s="154">
        <f t="shared" si="157"/>
        <v>930.93878125777621</v>
      </c>
    </row>
    <row r="1648" spans="1:23" ht="16" customHeight="1">
      <c r="A1648" s="37"/>
      <c r="B1648" s="38" t="str">
        <f t="shared" si="152"/>
        <v>146-Eu</v>
      </c>
      <c r="C1648" s="39">
        <v>146</v>
      </c>
      <c r="D1648" s="40"/>
      <c r="E1648" s="39">
        <v>20</v>
      </c>
      <c r="F1648" s="39">
        <v>83</v>
      </c>
      <c r="G1648" s="39">
        <v>63</v>
      </c>
      <c r="H1648" s="39" t="s">
        <v>128</v>
      </c>
      <c r="I1648" s="40"/>
      <c r="J1648" s="18">
        <v>-77127.957999999999</v>
      </c>
      <c r="K1648" s="18">
        <v>7.1619999999999999</v>
      </c>
      <c r="L1648" s="18">
        <v>1206252.8230000001</v>
      </c>
      <c r="M1648" s="18">
        <v>7.165</v>
      </c>
      <c r="N1648" s="39" t="s">
        <v>28</v>
      </c>
      <c r="O1648" s="18">
        <v>-1029.8879999999999</v>
      </c>
      <c r="P1648" s="18">
        <v>7.7249999999999996</v>
      </c>
      <c r="Q1648" s="18">
        <v>145917199.71399999</v>
      </c>
      <c r="R1648" s="18">
        <v>7.6890000000000001</v>
      </c>
      <c r="S1648" s="16">
        <f t="shared" si="153"/>
        <v>145.91719971399999</v>
      </c>
      <c r="T1648" s="16">
        <f t="shared" si="155"/>
        <v>135920.93982870519</v>
      </c>
      <c r="U1648" s="41">
        <f t="shared" si="154"/>
        <v>8262.0056369863014</v>
      </c>
      <c r="V1648" s="18">
        <f t="shared" si="156"/>
        <v>146</v>
      </c>
      <c r="W1648" s="154">
        <f t="shared" si="157"/>
        <v>930.96534129250131</v>
      </c>
    </row>
    <row r="1649" spans="1:23" ht="16" customHeight="1">
      <c r="A1649" s="37"/>
      <c r="B1649" s="38" t="str">
        <f t="shared" si="152"/>
        <v>146-Gd</v>
      </c>
      <c r="C1649" s="39">
        <v>146</v>
      </c>
      <c r="D1649" s="40"/>
      <c r="E1649" s="39">
        <v>18</v>
      </c>
      <c r="F1649" s="39">
        <v>82</v>
      </c>
      <c r="G1649" s="39">
        <v>64</v>
      </c>
      <c r="H1649" s="39" t="s">
        <v>129</v>
      </c>
      <c r="I1649" s="39" t="s">
        <v>62</v>
      </c>
      <c r="J1649" s="18">
        <v>-76098.070000000007</v>
      </c>
      <c r="K1649" s="18">
        <v>5.1719999999999997</v>
      </c>
      <c r="L1649" s="18">
        <v>1204440.5819999999</v>
      </c>
      <c r="M1649" s="18">
        <v>5.1760000000000002</v>
      </c>
      <c r="N1649" s="39" t="s">
        <v>28</v>
      </c>
      <c r="O1649" s="18">
        <v>-8267.2729999999992</v>
      </c>
      <c r="P1649" s="18">
        <v>45.226999999999997</v>
      </c>
      <c r="Q1649" s="18">
        <v>145918305.34400001</v>
      </c>
      <c r="R1649" s="18">
        <v>5.5519999999999996</v>
      </c>
      <c r="S1649" s="16">
        <f t="shared" si="153"/>
        <v>145.918305344</v>
      </c>
      <c r="T1649" s="16">
        <f t="shared" si="155"/>
        <v>135921.96971599056</v>
      </c>
      <c r="U1649" s="41">
        <f t="shared" si="154"/>
        <v>8249.593027397259</v>
      </c>
      <c r="V1649" s="18">
        <f t="shared" si="156"/>
        <v>146</v>
      </c>
      <c r="W1649" s="154">
        <f t="shared" si="157"/>
        <v>930.97239531500384</v>
      </c>
    </row>
    <row r="1650" spans="1:23" ht="16" customHeight="1">
      <c r="A1650" s="37"/>
      <c r="B1650" s="38" t="str">
        <f t="shared" si="152"/>
        <v>146-Tb</v>
      </c>
      <c r="C1650" s="39">
        <v>146</v>
      </c>
      <c r="D1650" s="40"/>
      <c r="E1650" s="39">
        <v>16</v>
      </c>
      <c r="F1650" s="39">
        <v>81</v>
      </c>
      <c r="G1650" s="39">
        <v>65</v>
      </c>
      <c r="H1650" s="39" t="s">
        <v>130</v>
      </c>
      <c r="I1650" s="39" t="s">
        <v>39</v>
      </c>
      <c r="J1650" s="18">
        <v>-67830.797000000006</v>
      </c>
      <c r="K1650" s="18">
        <v>45.521000000000001</v>
      </c>
      <c r="L1650" s="18">
        <v>1195390.956</v>
      </c>
      <c r="M1650" s="18">
        <v>45.521999999999998</v>
      </c>
      <c r="N1650" s="39" t="s">
        <v>28</v>
      </c>
      <c r="O1650" s="18">
        <v>-5160</v>
      </c>
      <c r="P1650" s="18">
        <v>100</v>
      </c>
      <c r="Q1650" s="18">
        <v>145927180.62900001</v>
      </c>
      <c r="R1650" s="18">
        <v>48.869</v>
      </c>
      <c r="S1650" s="16">
        <f t="shared" si="153"/>
        <v>145.92718062900002</v>
      </c>
      <c r="T1650" s="16">
        <f t="shared" si="155"/>
        <v>135930.23698729795</v>
      </c>
      <c r="U1650" s="41">
        <f t="shared" si="154"/>
        <v>8187.6092876712328</v>
      </c>
      <c r="V1650" s="18">
        <f t="shared" si="156"/>
        <v>146</v>
      </c>
      <c r="W1650" s="154">
        <f t="shared" si="157"/>
        <v>931.02902046094482</v>
      </c>
    </row>
    <row r="1651" spans="1:23" ht="16" customHeight="1">
      <c r="A1651" s="37"/>
      <c r="B1651" s="38" t="str">
        <f t="shared" si="152"/>
        <v>146-Dy</v>
      </c>
      <c r="C1651" s="39">
        <v>146</v>
      </c>
      <c r="D1651" s="40"/>
      <c r="E1651" s="39">
        <v>14</v>
      </c>
      <c r="F1651" s="39">
        <v>80</v>
      </c>
      <c r="G1651" s="39">
        <v>66</v>
      </c>
      <c r="H1651" s="39" t="s">
        <v>131</v>
      </c>
      <c r="I1651" s="39" t="s">
        <v>39</v>
      </c>
      <c r="J1651" s="18">
        <v>-62670.796999999999</v>
      </c>
      <c r="K1651" s="18">
        <v>109.874</v>
      </c>
      <c r="L1651" s="18">
        <v>1189448.6029999999</v>
      </c>
      <c r="M1651" s="18">
        <v>109.874</v>
      </c>
      <c r="N1651" s="39" t="s">
        <v>28</v>
      </c>
      <c r="O1651" s="18">
        <v>-10600</v>
      </c>
      <c r="P1651" s="18">
        <v>515</v>
      </c>
      <c r="Q1651" s="18">
        <v>145932720.118</v>
      </c>
      <c r="R1651" s="18">
        <v>117.95399999999999</v>
      </c>
      <c r="S1651" s="16">
        <f t="shared" si="153"/>
        <v>145.93272011799999</v>
      </c>
      <c r="T1651" s="16">
        <f t="shared" si="155"/>
        <v>135935.39698593091</v>
      </c>
      <c r="U1651" s="41">
        <f t="shared" si="154"/>
        <v>8146.9082397260263</v>
      </c>
      <c r="V1651" s="18">
        <f t="shared" si="156"/>
        <v>146</v>
      </c>
      <c r="W1651" s="154">
        <f t="shared" si="157"/>
        <v>931.06436291733507</v>
      </c>
    </row>
    <row r="1652" spans="1:23" ht="16" customHeight="1">
      <c r="A1652" s="37"/>
      <c r="B1652" s="38" t="str">
        <f t="shared" si="152"/>
        <v>146-Ho</v>
      </c>
      <c r="C1652" s="39">
        <v>146</v>
      </c>
      <c r="D1652" s="40"/>
      <c r="E1652" s="39">
        <v>12</v>
      </c>
      <c r="F1652" s="39">
        <v>79</v>
      </c>
      <c r="G1652" s="39">
        <v>67</v>
      </c>
      <c r="H1652" s="39" t="s">
        <v>132</v>
      </c>
      <c r="I1652" s="39" t="s">
        <v>37</v>
      </c>
      <c r="J1652" s="18">
        <v>-52071</v>
      </c>
      <c r="K1652" s="18">
        <v>503</v>
      </c>
      <c r="L1652" s="18">
        <v>1178066</v>
      </c>
      <c r="M1652" s="18">
        <v>503</v>
      </c>
      <c r="N1652" s="39" t="s">
        <v>28</v>
      </c>
      <c r="O1652" s="18">
        <v>-7471</v>
      </c>
      <c r="P1652" s="18">
        <v>780</v>
      </c>
      <c r="Q1652" s="18">
        <v>145944100</v>
      </c>
      <c r="R1652" s="18">
        <v>540</v>
      </c>
      <c r="S1652" s="16">
        <f t="shared" si="153"/>
        <v>145.94409999999999</v>
      </c>
      <c r="T1652" s="16">
        <f t="shared" si="155"/>
        <v>135945.99727335153</v>
      </c>
      <c r="U1652" s="41">
        <f t="shared" si="154"/>
        <v>8068.9452054794519</v>
      </c>
      <c r="V1652" s="18">
        <f t="shared" si="156"/>
        <v>146</v>
      </c>
      <c r="W1652" s="154">
        <f t="shared" si="157"/>
        <v>931.13696762569543</v>
      </c>
    </row>
    <row r="1653" spans="1:23" ht="16" customHeight="1">
      <c r="A1653" s="37"/>
      <c r="B1653" s="38" t="str">
        <f t="shared" si="152"/>
        <v>146-Er</v>
      </c>
      <c r="C1653" s="39">
        <v>146</v>
      </c>
      <c r="D1653" s="40"/>
      <c r="E1653" s="39">
        <v>10</v>
      </c>
      <c r="F1653" s="39">
        <v>78</v>
      </c>
      <c r="G1653" s="39">
        <v>68</v>
      </c>
      <c r="H1653" s="39" t="s">
        <v>133</v>
      </c>
      <c r="I1653" s="39" t="s">
        <v>37</v>
      </c>
      <c r="J1653" s="18">
        <v>-44600</v>
      </c>
      <c r="K1653" s="18">
        <v>596</v>
      </c>
      <c r="L1653" s="18">
        <v>1169813</v>
      </c>
      <c r="M1653" s="18">
        <v>596</v>
      </c>
      <c r="N1653" s="39" t="s">
        <v>28</v>
      </c>
      <c r="O1653" s="18">
        <v>-13390</v>
      </c>
      <c r="P1653" s="18">
        <v>918</v>
      </c>
      <c r="Q1653" s="18">
        <v>145952120</v>
      </c>
      <c r="R1653" s="18">
        <v>640</v>
      </c>
      <c r="S1653" s="16">
        <f t="shared" si="153"/>
        <v>145.95212000000001</v>
      </c>
      <c r="T1653" s="16">
        <f t="shared" si="155"/>
        <v>135953.46785214252</v>
      </c>
      <c r="U1653" s="41">
        <f t="shared" si="154"/>
        <v>8012.4178082191784</v>
      </c>
      <c r="V1653" s="18">
        <f t="shared" si="156"/>
        <v>146</v>
      </c>
      <c r="W1653" s="154">
        <f t="shared" si="157"/>
        <v>931.18813597357894</v>
      </c>
    </row>
    <row r="1654" spans="1:23" ht="16" customHeight="1">
      <c r="A1654" s="37"/>
      <c r="B1654" s="38" t="str">
        <f t="shared" si="152"/>
        <v>146-Tm</v>
      </c>
      <c r="C1654" s="39">
        <v>146</v>
      </c>
      <c r="D1654" s="40"/>
      <c r="E1654" s="39">
        <v>8</v>
      </c>
      <c r="F1654" s="39">
        <v>77</v>
      </c>
      <c r="G1654" s="39">
        <v>69</v>
      </c>
      <c r="H1654" s="39" t="s">
        <v>134</v>
      </c>
      <c r="I1654" s="39" t="s">
        <v>65</v>
      </c>
      <c r="J1654" s="18">
        <v>-31210</v>
      </c>
      <c r="K1654" s="18">
        <v>699</v>
      </c>
      <c r="L1654" s="18">
        <v>1155641</v>
      </c>
      <c r="M1654" s="18">
        <v>699</v>
      </c>
      <c r="N1654" s="39" t="s">
        <v>28</v>
      </c>
      <c r="O1654" s="18" t="s">
        <v>30</v>
      </c>
      <c r="P1654" s="42"/>
      <c r="Q1654" s="18">
        <v>145966495</v>
      </c>
      <c r="R1654" s="18">
        <v>750</v>
      </c>
      <c r="S1654" s="16">
        <f t="shared" si="153"/>
        <v>145.96649500000001</v>
      </c>
      <c r="T1654" s="16">
        <f t="shared" si="155"/>
        <v>135966.85807285583</v>
      </c>
      <c r="U1654" s="41">
        <f t="shared" si="154"/>
        <v>7915.3493150684935</v>
      </c>
      <c r="V1654" s="18">
        <f t="shared" si="156"/>
        <v>146</v>
      </c>
      <c r="W1654" s="154">
        <f t="shared" si="157"/>
        <v>931.27984981408099</v>
      </c>
    </row>
    <row r="1655" spans="1:23" ht="16" customHeight="1">
      <c r="A1655" s="37"/>
      <c r="B1655" s="38" t="str">
        <f t="shared" si="152"/>
        <v>147-Xe</v>
      </c>
      <c r="C1655" s="39">
        <v>147</v>
      </c>
      <c r="D1655" s="39">
        <v>0</v>
      </c>
      <c r="E1655" s="39">
        <v>39</v>
      </c>
      <c r="F1655" s="39">
        <v>93</v>
      </c>
      <c r="G1655" s="39">
        <v>54</v>
      </c>
      <c r="H1655" s="39" t="s">
        <v>118</v>
      </c>
      <c r="I1655" s="39" t="s">
        <v>37</v>
      </c>
      <c r="J1655" s="18">
        <v>-43771</v>
      </c>
      <c r="K1655" s="18">
        <v>503</v>
      </c>
      <c r="L1655" s="18">
        <v>1188008</v>
      </c>
      <c r="M1655" s="18">
        <v>503</v>
      </c>
      <c r="N1655" s="39" t="s">
        <v>28</v>
      </c>
      <c r="O1655" s="18">
        <v>8519</v>
      </c>
      <c r="P1655" s="18">
        <v>525</v>
      </c>
      <c r="Q1655" s="18">
        <v>146953010</v>
      </c>
      <c r="R1655" s="18">
        <v>540</v>
      </c>
      <c r="S1655" s="16">
        <f t="shared" si="153"/>
        <v>146.95301000000001</v>
      </c>
      <c r="T1655" s="16">
        <f t="shared" si="155"/>
        <v>136885.79049629823</v>
      </c>
      <c r="U1655" s="41">
        <f t="shared" si="154"/>
        <v>8081.6870748299316</v>
      </c>
      <c r="V1655" s="18">
        <f t="shared" si="156"/>
        <v>147</v>
      </c>
      <c r="W1655" s="154">
        <f t="shared" si="157"/>
        <v>931.19585371631445</v>
      </c>
    </row>
    <row r="1656" spans="1:23" ht="16" customHeight="1">
      <c r="A1656" s="37"/>
      <c r="B1656" s="38" t="str">
        <f t="shared" si="152"/>
        <v>147-Cs</v>
      </c>
      <c r="C1656" s="39">
        <v>147</v>
      </c>
      <c r="D1656" s="40"/>
      <c r="E1656" s="39">
        <v>37</v>
      </c>
      <c r="F1656" s="39">
        <v>92</v>
      </c>
      <c r="G1656" s="39">
        <v>55</v>
      </c>
      <c r="H1656" s="39" t="s">
        <v>119</v>
      </c>
      <c r="I1656" s="40"/>
      <c r="J1656" s="18">
        <v>-52289.934000000001</v>
      </c>
      <c r="K1656" s="18">
        <v>150.245</v>
      </c>
      <c r="L1656" s="18">
        <v>1195744.949</v>
      </c>
      <c r="M1656" s="18">
        <v>150.24600000000001</v>
      </c>
      <c r="N1656" s="39" t="s">
        <v>28</v>
      </c>
      <c r="O1656" s="18">
        <v>9195.6299999999992</v>
      </c>
      <c r="P1656" s="18">
        <v>176.27500000000001</v>
      </c>
      <c r="Q1656" s="18">
        <v>146943864.435</v>
      </c>
      <c r="R1656" s="18">
        <v>161.29499999999999</v>
      </c>
      <c r="S1656" s="16">
        <f t="shared" si="153"/>
        <v>146.94386443499999</v>
      </c>
      <c r="T1656" s="16">
        <f t="shared" si="155"/>
        <v>136877.27146089665</v>
      </c>
      <c r="U1656" s="41">
        <f t="shared" si="154"/>
        <v>8134.3193809523809</v>
      </c>
      <c r="V1656" s="18">
        <f t="shared" si="156"/>
        <v>147</v>
      </c>
      <c r="W1656" s="154">
        <f t="shared" si="157"/>
        <v>931.13790109453498</v>
      </c>
    </row>
    <row r="1657" spans="1:23" ht="16" customHeight="1">
      <c r="A1657" s="37"/>
      <c r="B1657" s="38" t="str">
        <f t="shared" si="152"/>
        <v>147-Ba</v>
      </c>
      <c r="C1657" s="39">
        <v>147</v>
      </c>
      <c r="D1657" s="40"/>
      <c r="E1657" s="39">
        <v>35</v>
      </c>
      <c r="F1657" s="39">
        <v>91</v>
      </c>
      <c r="G1657" s="39">
        <v>56</v>
      </c>
      <c r="H1657" s="39" t="s">
        <v>121</v>
      </c>
      <c r="I1657" s="39" t="s">
        <v>40</v>
      </c>
      <c r="J1657" s="18">
        <v>-61485.563000000002</v>
      </c>
      <c r="K1657" s="18">
        <v>92.263000000000005</v>
      </c>
      <c r="L1657" s="18">
        <v>1204158.226</v>
      </c>
      <c r="M1657" s="18">
        <v>92.263000000000005</v>
      </c>
      <c r="N1657" s="39" t="s">
        <v>28</v>
      </c>
      <c r="O1657" s="18">
        <v>5750</v>
      </c>
      <c r="P1657" s="18">
        <v>50</v>
      </c>
      <c r="Q1657" s="18">
        <v>146933992.51899999</v>
      </c>
      <c r="R1657" s="18">
        <v>99.048000000000002</v>
      </c>
      <c r="S1657" s="16">
        <f t="shared" si="153"/>
        <v>146.93399251899999</v>
      </c>
      <c r="T1657" s="16">
        <f t="shared" si="155"/>
        <v>136868.07583417642</v>
      </c>
      <c r="U1657" s="41">
        <f t="shared" si="154"/>
        <v>8191.5525578231291</v>
      </c>
      <c r="V1657" s="18">
        <f t="shared" si="156"/>
        <v>147</v>
      </c>
      <c r="W1657" s="154">
        <f t="shared" si="157"/>
        <v>931.07534581072389</v>
      </c>
    </row>
    <row r="1658" spans="1:23" ht="16" customHeight="1">
      <c r="A1658" s="37"/>
      <c r="B1658" s="38" t="str">
        <f t="shared" si="152"/>
        <v>147-La</v>
      </c>
      <c r="C1658" s="39">
        <v>147</v>
      </c>
      <c r="D1658" s="40"/>
      <c r="E1658" s="39">
        <v>33</v>
      </c>
      <c r="F1658" s="39">
        <v>90</v>
      </c>
      <c r="G1658" s="39">
        <v>57</v>
      </c>
      <c r="H1658" s="39" t="s">
        <v>122</v>
      </c>
      <c r="I1658" s="39" t="s">
        <v>40</v>
      </c>
      <c r="J1658" s="18">
        <v>-67235.562999999995</v>
      </c>
      <c r="K1658" s="18">
        <v>77.540000000000006</v>
      </c>
      <c r="L1658" s="18">
        <v>1209125.872</v>
      </c>
      <c r="M1658" s="18">
        <v>77.540000000000006</v>
      </c>
      <c r="N1658" s="39" t="s">
        <v>28</v>
      </c>
      <c r="O1658" s="18">
        <v>4945</v>
      </c>
      <c r="P1658" s="18">
        <v>55</v>
      </c>
      <c r="Q1658" s="18">
        <v>146927819.639</v>
      </c>
      <c r="R1658" s="18">
        <v>83.242000000000004</v>
      </c>
      <c r="S1658" s="16">
        <f t="shared" si="153"/>
        <v>146.92781963900001</v>
      </c>
      <c r="T1658" s="16">
        <f t="shared" si="155"/>
        <v>136862.32583587128</v>
      </c>
      <c r="U1658" s="41">
        <f t="shared" si="154"/>
        <v>8225.346068027211</v>
      </c>
      <c r="V1658" s="18">
        <f t="shared" si="156"/>
        <v>147</v>
      </c>
      <c r="W1658" s="154">
        <f t="shared" si="157"/>
        <v>931.03623017599512</v>
      </c>
    </row>
    <row r="1659" spans="1:23" ht="16" customHeight="1">
      <c r="A1659" s="37"/>
      <c r="B1659" s="38" t="str">
        <f t="shared" si="152"/>
        <v>147-Ce</v>
      </c>
      <c r="C1659" s="39">
        <v>147</v>
      </c>
      <c r="D1659" s="40"/>
      <c r="E1659" s="39">
        <v>31</v>
      </c>
      <c r="F1659" s="39">
        <v>89</v>
      </c>
      <c r="G1659" s="39">
        <v>58</v>
      </c>
      <c r="H1659" s="39" t="s">
        <v>123</v>
      </c>
      <c r="I1659" s="39" t="s">
        <v>40</v>
      </c>
      <c r="J1659" s="18">
        <v>-72180.562999999995</v>
      </c>
      <c r="K1659" s="18">
        <v>54.656999999999996</v>
      </c>
      <c r="L1659" s="18">
        <v>1213288.5190000001</v>
      </c>
      <c r="M1659" s="18">
        <v>54.658000000000001</v>
      </c>
      <c r="N1659" s="39" t="s">
        <v>28</v>
      </c>
      <c r="O1659" s="18">
        <v>3290</v>
      </c>
      <c r="P1659" s="18">
        <v>40</v>
      </c>
      <c r="Q1659" s="18">
        <v>146922510.96200001</v>
      </c>
      <c r="R1659" s="18">
        <v>58.677</v>
      </c>
      <c r="S1659" s="16">
        <f t="shared" si="153"/>
        <v>146.92251096200002</v>
      </c>
      <c r="T1659" s="16">
        <f t="shared" si="155"/>
        <v>136857.38083714253</v>
      </c>
      <c r="U1659" s="41">
        <f t="shared" si="154"/>
        <v>8253.6633945578233</v>
      </c>
      <c r="V1659" s="18">
        <f t="shared" si="156"/>
        <v>147</v>
      </c>
      <c r="W1659" s="154">
        <f t="shared" si="157"/>
        <v>931.0025907288607</v>
      </c>
    </row>
    <row r="1660" spans="1:23" ht="16" customHeight="1">
      <c r="A1660" s="37"/>
      <c r="B1660" s="38" t="str">
        <f t="shared" si="152"/>
        <v>147-Pr</v>
      </c>
      <c r="C1660" s="39">
        <v>147</v>
      </c>
      <c r="D1660" s="40"/>
      <c r="E1660" s="39">
        <v>29</v>
      </c>
      <c r="F1660" s="39">
        <v>88</v>
      </c>
      <c r="G1660" s="39">
        <v>59</v>
      </c>
      <c r="H1660" s="39" t="s">
        <v>124</v>
      </c>
      <c r="I1660" s="39" t="s">
        <v>40</v>
      </c>
      <c r="J1660" s="18">
        <v>-75470.562999999995</v>
      </c>
      <c r="K1660" s="18">
        <v>37.247999999999998</v>
      </c>
      <c r="L1660" s="18">
        <v>1215796.165</v>
      </c>
      <c r="M1660" s="18">
        <v>37.249000000000002</v>
      </c>
      <c r="N1660" s="39" t="s">
        <v>28</v>
      </c>
      <c r="O1660" s="18">
        <v>2685.69</v>
      </c>
      <c r="P1660" s="18">
        <v>37.139000000000003</v>
      </c>
      <c r="Q1660" s="18">
        <v>146918979.00099999</v>
      </c>
      <c r="R1660" s="18">
        <v>39.987000000000002</v>
      </c>
      <c r="S1660" s="16">
        <f t="shared" si="153"/>
        <v>146.918979001</v>
      </c>
      <c r="T1660" s="16">
        <f t="shared" si="155"/>
        <v>136854.09083802317</v>
      </c>
      <c r="U1660" s="41">
        <f t="shared" si="154"/>
        <v>8270.7222108843544</v>
      </c>
      <c r="V1660" s="18">
        <f t="shared" si="156"/>
        <v>147</v>
      </c>
      <c r="W1660" s="154">
        <f t="shared" si="157"/>
        <v>930.98020978247052</v>
      </c>
    </row>
    <row r="1661" spans="1:23" ht="16" customHeight="1">
      <c r="A1661" s="37"/>
      <c r="B1661" s="38" t="str">
        <f t="shared" si="152"/>
        <v>147-Nd</v>
      </c>
      <c r="C1661" s="39">
        <v>147</v>
      </c>
      <c r="D1661" s="40"/>
      <c r="E1661" s="39">
        <v>27</v>
      </c>
      <c r="F1661" s="39">
        <v>87</v>
      </c>
      <c r="G1661" s="39">
        <v>60</v>
      </c>
      <c r="H1661" s="39" t="s">
        <v>125</v>
      </c>
      <c r="I1661" s="40"/>
      <c r="J1661" s="18">
        <v>-78156.252999999997</v>
      </c>
      <c r="K1661" s="18">
        <v>2.8460000000000001</v>
      </c>
      <c r="L1661" s="18">
        <v>1217699.5020000001</v>
      </c>
      <c r="M1661" s="18">
        <v>2.8530000000000002</v>
      </c>
      <c r="N1661" s="39" t="s">
        <v>28</v>
      </c>
      <c r="O1661" s="18">
        <v>896</v>
      </c>
      <c r="P1661" s="18">
        <v>0.90400000000000003</v>
      </c>
      <c r="Q1661" s="18">
        <v>146916095.794</v>
      </c>
      <c r="R1661" s="18">
        <v>3.0550000000000002</v>
      </c>
      <c r="S1661" s="16">
        <f t="shared" si="153"/>
        <v>146.916095794</v>
      </c>
      <c r="T1661" s="16">
        <f t="shared" si="155"/>
        <v>136851.4051491124</v>
      </c>
      <c r="U1661" s="41">
        <f t="shared" si="154"/>
        <v>8283.6700816326538</v>
      </c>
      <c r="V1661" s="18">
        <f t="shared" si="156"/>
        <v>147</v>
      </c>
      <c r="W1661" s="154">
        <f t="shared" si="157"/>
        <v>930.96193978988026</v>
      </c>
    </row>
    <row r="1662" spans="1:23" ht="16" customHeight="1">
      <c r="A1662" s="37"/>
      <c r="B1662" s="38" t="str">
        <f t="shared" si="152"/>
        <v>147-Pm</v>
      </c>
      <c r="C1662" s="39">
        <v>147</v>
      </c>
      <c r="D1662" s="40"/>
      <c r="E1662" s="39">
        <v>25</v>
      </c>
      <c r="F1662" s="39">
        <v>86</v>
      </c>
      <c r="G1662" s="39">
        <v>61</v>
      </c>
      <c r="H1662" s="39" t="s">
        <v>126</v>
      </c>
      <c r="I1662" s="40"/>
      <c r="J1662" s="18">
        <v>-79052.252999999997</v>
      </c>
      <c r="K1662" s="18">
        <v>2.89</v>
      </c>
      <c r="L1662" s="18">
        <v>1217813.148</v>
      </c>
      <c r="M1662" s="18">
        <v>2.8969999999999998</v>
      </c>
      <c r="N1662" s="39" t="s">
        <v>28</v>
      </c>
      <c r="O1662" s="18">
        <v>224.13900000000001</v>
      </c>
      <c r="P1662" s="18">
        <v>0.30099999999999999</v>
      </c>
      <c r="Q1662" s="18">
        <v>146915133.898</v>
      </c>
      <c r="R1662" s="18">
        <v>3.1030000000000002</v>
      </c>
      <c r="S1662" s="16">
        <f t="shared" si="153"/>
        <v>146.91513389799999</v>
      </c>
      <c r="T1662" s="16">
        <f t="shared" si="155"/>
        <v>136850.50914913026</v>
      </c>
      <c r="U1662" s="41">
        <f t="shared" si="154"/>
        <v>8284.4431836734693</v>
      </c>
      <c r="V1662" s="18">
        <f t="shared" si="156"/>
        <v>147</v>
      </c>
      <c r="W1662" s="154">
        <f t="shared" si="157"/>
        <v>930.95584455190658</v>
      </c>
    </row>
    <row r="1663" spans="1:23" ht="16" customHeight="1">
      <c r="A1663" s="37"/>
      <c r="B1663" s="38" t="str">
        <f t="shared" si="152"/>
        <v>147-Sm</v>
      </c>
      <c r="C1663" s="39">
        <v>147</v>
      </c>
      <c r="D1663" s="40"/>
      <c r="E1663" s="39">
        <v>23</v>
      </c>
      <c r="F1663" s="39">
        <v>85</v>
      </c>
      <c r="G1663" s="39">
        <v>62</v>
      </c>
      <c r="H1663" s="39" t="s">
        <v>127</v>
      </c>
      <c r="I1663" s="40"/>
      <c r="J1663" s="18">
        <v>-79276.392000000007</v>
      </c>
      <c r="K1663" s="18">
        <v>2.891</v>
      </c>
      <c r="L1663" s="18">
        <v>1217254.933</v>
      </c>
      <c r="M1663" s="18">
        <v>2.8980000000000001</v>
      </c>
      <c r="N1663" s="39" t="s">
        <v>28</v>
      </c>
      <c r="O1663" s="18">
        <v>-1721.336</v>
      </c>
      <c r="P1663" s="18">
        <v>2.2759999999999998</v>
      </c>
      <c r="Q1663" s="18">
        <v>146914893.27500001</v>
      </c>
      <c r="R1663" s="18">
        <v>3.1030000000000002</v>
      </c>
      <c r="S1663" s="16">
        <f t="shared" si="153"/>
        <v>146.914893275</v>
      </c>
      <c r="T1663" s="16">
        <f t="shared" si="155"/>
        <v>136850.28501034217</v>
      </c>
      <c r="U1663" s="41">
        <f t="shared" si="154"/>
        <v>8280.6458027210883</v>
      </c>
      <c r="V1663" s="18">
        <f t="shared" si="156"/>
        <v>147</v>
      </c>
      <c r="W1663" s="154">
        <f t="shared" si="157"/>
        <v>930.95431979824605</v>
      </c>
    </row>
    <row r="1664" spans="1:23" ht="16" customHeight="1">
      <c r="A1664" s="37"/>
      <c r="B1664" s="38" t="str">
        <f t="shared" si="152"/>
        <v>147-Eu</v>
      </c>
      <c r="C1664" s="39">
        <v>147</v>
      </c>
      <c r="D1664" s="40"/>
      <c r="E1664" s="39">
        <v>21</v>
      </c>
      <c r="F1664" s="39">
        <v>84</v>
      </c>
      <c r="G1664" s="39">
        <v>63</v>
      </c>
      <c r="H1664" s="39" t="s">
        <v>128</v>
      </c>
      <c r="I1664" s="40"/>
      <c r="J1664" s="18">
        <v>-77555.054999999993</v>
      </c>
      <c r="K1664" s="18">
        <v>3.5979999999999999</v>
      </c>
      <c r="L1664" s="18">
        <v>1214751.2439999999</v>
      </c>
      <c r="M1664" s="18">
        <v>3.6030000000000002</v>
      </c>
      <c r="N1664" s="39" t="s">
        <v>28</v>
      </c>
      <c r="O1664" s="18">
        <v>-2187.3710000000001</v>
      </c>
      <c r="P1664" s="18">
        <v>2.7690000000000001</v>
      </c>
      <c r="Q1664" s="18">
        <v>146916741.206</v>
      </c>
      <c r="R1664" s="18">
        <v>3.8620000000000001</v>
      </c>
      <c r="S1664" s="16">
        <f t="shared" si="153"/>
        <v>146.91674120600001</v>
      </c>
      <c r="T1664" s="16">
        <f t="shared" si="155"/>
        <v>136852.00634626937</v>
      </c>
      <c r="U1664" s="41">
        <f t="shared" si="154"/>
        <v>8263.6139047619035</v>
      </c>
      <c r="V1664" s="18">
        <f t="shared" si="156"/>
        <v>147</v>
      </c>
      <c r="W1664" s="154">
        <f t="shared" si="157"/>
        <v>930.96602956645825</v>
      </c>
    </row>
    <row r="1665" spans="1:23" ht="16" customHeight="1">
      <c r="A1665" s="37"/>
      <c r="B1665" s="38" t="str">
        <f t="shared" si="152"/>
        <v>147-Gd</v>
      </c>
      <c r="C1665" s="39">
        <v>147</v>
      </c>
      <c r="D1665" s="40"/>
      <c r="E1665" s="39">
        <v>19</v>
      </c>
      <c r="F1665" s="39">
        <v>83</v>
      </c>
      <c r="G1665" s="39">
        <v>64</v>
      </c>
      <c r="H1665" s="39" t="s">
        <v>129</v>
      </c>
      <c r="I1665" s="40"/>
      <c r="J1665" s="18">
        <v>-75367.683999999994</v>
      </c>
      <c r="K1665" s="18">
        <v>3.512</v>
      </c>
      <c r="L1665" s="18">
        <v>1211781.5190000001</v>
      </c>
      <c r="M1665" s="18">
        <v>3.5179999999999998</v>
      </c>
      <c r="N1665" s="39" t="s">
        <v>28</v>
      </c>
      <c r="O1665" s="18">
        <v>-4608.78</v>
      </c>
      <c r="P1665" s="18">
        <v>11.5</v>
      </c>
      <c r="Q1665" s="18">
        <v>146919089.44600001</v>
      </c>
      <c r="R1665" s="18">
        <v>3.77</v>
      </c>
      <c r="S1665" s="16">
        <f t="shared" si="153"/>
        <v>146.91908944600002</v>
      </c>
      <c r="T1665" s="16">
        <f t="shared" si="155"/>
        <v>136854.19371683546</v>
      </c>
      <c r="U1665" s="41">
        <f t="shared" si="154"/>
        <v>8243.4116938775514</v>
      </c>
      <c r="V1665" s="18">
        <f t="shared" si="156"/>
        <v>147</v>
      </c>
      <c r="W1665" s="154">
        <f t="shared" si="157"/>
        <v>930.98090963833647</v>
      </c>
    </row>
    <row r="1666" spans="1:23" ht="16" customHeight="1">
      <c r="A1666" s="37"/>
      <c r="B1666" s="38" t="str">
        <f t="shared" si="152"/>
        <v>147-Tb</v>
      </c>
      <c r="C1666" s="39">
        <v>147</v>
      </c>
      <c r="D1666" s="40"/>
      <c r="E1666" s="39">
        <v>17</v>
      </c>
      <c r="F1666" s="39">
        <v>82</v>
      </c>
      <c r="G1666" s="39">
        <v>65</v>
      </c>
      <c r="H1666" s="39" t="s">
        <v>130</v>
      </c>
      <c r="I1666" s="40"/>
      <c r="J1666" s="18">
        <v>-70758.903999999995</v>
      </c>
      <c r="K1666" s="18">
        <v>12.023</v>
      </c>
      <c r="L1666" s="18">
        <v>1206390.385</v>
      </c>
      <c r="M1666" s="18">
        <v>12.023999999999999</v>
      </c>
      <c r="N1666" s="39" t="s">
        <v>28</v>
      </c>
      <c r="O1666" s="18">
        <v>-6372.6469999999999</v>
      </c>
      <c r="P1666" s="18">
        <v>51.45</v>
      </c>
      <c r="Q1666" s="18">
        <v>146924037.176</v>
      </c>
      <c r="R1666" s="18">
        <v>12.907</v>
      </c>
      <c r="S1666" s="16">
        <f t="shared" si="153"/>
        <v>146.92403717600001</v>
      </c>
      <c r="T1666" s="16">
        <f t="shared" si="155"/>
        <v>136858.8024957384</v>
      </c>
      <c r="U1666" s="41">
        <f t="shared" si="154"/>
        <v>8206.73731292517</v>
      </c>
      <c r="V1666" s="18">
        <f t="shared" si="156"/>
        <v>147</v>
      </c>
      <c r="W1666" s="154">
        <f t="shared" si="157"/>
        <v>931.0122618757714</v>
      </c>
    </row>
    <row r="1667" spans="1:23" ht="16" customHeight="1">
      <c r="A1667" s="37"/>
      <c r="B1667" s="38" t="str">
        <f t="shared" si="152"/>
        <v>147-Dy</v>
      </c>
      <c r="C1667" s="39">
        <v>147</v>
      </c>
      <c r="D1667" s="40"/>
      <c r="E1667" s="39">
        <v>15</v>
      </c>
      <c r="F1667" s="39">
        <v>81</v>
      </c>
      <c r="G1667" s="39">
        <v>66</v>
      </c>
      <c r="H1667" s="39" t="s">
        <v>131</v>
      </c>
      <c r="I1667" s="39" t="s">
        <v>39</v>
      </c>
      <c r="J1667" s="18">
        <v>-64386.256999999998</v>
      </c>
      <c r="K1667" s="18">
        <v>52.835999999999999</v>
      </c>
      <c r="L1667" s="18">
        <v>1199235.385</v>
      </c>
      <c r="M1667" s="18">
        <v>52.835999999999999</v>
      </c>
      <c r="N1667" s="39" t="s">
        <v>28</v>
      </c>
      <c r="O1667" s="18">
        <v>-8348</v>
      </c>
      <c r="P1667" s="18">
        <v>404</v>
      </c>
      <c r="Q1667" s="18">
        <v>146930878.49599999</v>
      </c>
      <c r="R1667" s="18">
        <v>56.720999999999997</v>
      </c>
      <c r="S1667" s="16">
        <f t="shared" si="153"/>
        <v>146.93087849599999</v>
      </c>
      <c r="T1667" s="16">
        <f t="shared" si="155"/>
        <v>136865.17514163547</v>
      </c>
      <c r="U1667" s="41">
        <f t="shared" si="154"/>
        <v>8158.0638435374149</v>
      </c>
      <c r="V1667" s="18">
        <f t="shared" si="156"/>
        <v>147</v>
      </c>
      <c r="W1667" s="154">
        <f t="shared" si="157"/>
        <v>931.05561320840457</v>
      </c>
    </row>
    <row r="1668" spans="1:23" ht="16" customHeight="1">
      <c r="A1668" s="37"/>
      <c r="B1668" s="38" t="str">
        <f t="shared" si="152"/>
        <v>147-Ho</v>
      </c>
      <c r="C1668" s="39">
        <v>147</v>
      </c>
      <c r="D1668" s="40"/>
      <c r="E1668" s="39">
        <v>13</v>
      </c>
      <c r="F1668" s="39">
        <v>80</v>
      </c>
      <c r="G1668" s="39">
        <v>67</v>
      </c>
      <c r="H1668" s="39" t="s">
        <v>132</v>
      </c>
      <c r="I1668" s="39" t="s">
        <v>37</v>
      </c>
      <c r="J1668" s="18">
        <v>-56039</v>
      </c>
      <c r="K1668" s="18">
        <v>401</v>
      </c>
      <c r="L1668" s="18">
        <v>1190105</v>
      </c>
      <c r="M1668" s="18">
        <v>401</v>
      </c>
      <c r="N1668" s="39" t="s">
        <v>28</v>
      </c>
      <c r="O1668" s="18">
        <v>-8821</v>
      </c>
      <c r="P1668" s="18">
        <v>643</v>
      </c>
      <c r="Q1668" s="18">
        <v>146939840</v>
      </c>
      <c r="R1668" s="18">
        <v>430</v>
      </c>
      <c r="S1668" s="16">
        <f t="shared" si="153"/>
        <v>146.93984</v>
      </c>
      <c r="T1668" s="16">
        <f t="shared" si="155"/>
        <v>136873.52272539082</v>
      </c>
      <c r="U1668" s="41">
        <f t="shared" si="154"/>
        <v>8095.9523809523807</v>
      </c>
      <c r="V1668" s="18">
        <f t="shared" si="156"/>
        <v>147</v>
      </c>
      <c r="W1668" s="154">
        <f t="shared" si="157"/>
        <v>931.11239949245453</v>
      </c>
    </row>
    <row r="1669" spans="1:23" ht="16" customHeight="1">
      <c r="A1669" s="37"/>
      <c r="B1669" s="38" t="str">
        <f t="shared" si="152"/>
        <v>147-Er</v>
      </c>
      <c r="C1669" s="39">
        <v>147</v>
      </c>
      <c r="D1669" s="40"/>
      <c r="E1669" s="39">
        <v>11</v>
      </c>
      <c r="F1669" s="39">
        <v>79</v>
      </c>
      <c r="G1669" s="39">
        <v>68</v>
      </c>
      <c r="H1669" s="39" t="s">
        <v>133</v>
      </c>
      <c r="I1669" s="39" t="s">
        <v>37</v>
      </c>
      <c r="J1669" s="18">
        <v>-47217</v>
      </c>
      <c r="K1669" s="18">
        <v>503</v>
      </c>
      <c r="L1669" s="18">
        <v>1180502</v>
      </c>
      <c r="M1669" s="18">
        <v>503</v>
      </c>
      <c r="N1669" s="39" t="s">
        <v>28</v>
      </c>
      <c r="O1669" s="18">
        <v>-10965</v>
      </c>
      <c r="P1669" s="18">
        <v>780</v>
      </c>
      <c r="Q1669" s="18">
        <v>146949310</v>
      </c>
      <c r="R1669" s="18">
        <v>540</v>
      </c>
      <c r="S1669" s="16">
        <f t="shared" si="153"/>
        <v>146.94931</v>
      </c>
      <c r="T1669" s="16">
        <f t="shared" si="155"/>
        <v>136882.34396992333</v>
      </c>
      <c r="U1669" s="41">
        <f t="shared" si="154"/>
        <v>8030.6258503401359</v>
      </c>
      <c r="V1669" s="18">
        <f t="shared" si="156"/>
        <v>147</v>
      </c>
      <c r="W1669" s="154">
        <f t="shared" si="157"/>
        <v>931.17240795866212</v>
      </c>
    </row>
    <row r="1670" spans="1:23" ht="16" customHeight="1">
      <c r="A1670" s="37"/>
      <c r="B1670" s="38" t="str">
        <f t="shared" si="152"/>
        <v>147-Tm</v>
      </c>
      <c r="C1670" s="39">
        <v>147</v>
      </c>
      <c r="D1670" s="40"/>
      <c r="E1670" s="39">
        <v>9</v>
      </c>
      <c r="F1670" s="39">
        <v>78</v>
      </c>
      <c r="G1670" s="39">
        <v>69</v>
      </c>
      <c r="H1670" s="39" t="s">
        <v>134</v>
      </c>
      <c r="I1670" s="39" t="s">
        <v>65</v>
      </c>
      <c r="J1670" s="18">
        <v>-36253</v>
      </c>
      <c r="K1670" s="18">
        <v>596</v>
      </c>
      <c r="L1670" s="18">
        <v>1168755</v>
      </c>
      <c r="M1670" s="18">
        <v>596</v>
      </c>
      <c r="N1670" s="39" t="s">
        <v>28</v>
      </c>
      <c r="O1670" s="18" t="s">
        <v>30</v>
      </c>
      <c r="P1670" s="42"/>
      <c r="Q1670" s="18">
        <v>146961081</v>
      </c>
      <c r="R1670" s="18">
        <v>640</v>
      </c>
      <c r="S1670" s="16">
        <f t="shared" si="153"/>
        <v>146.96108100000001</v>
      </c>
      <c r="T1670" s="16">
        <f t="shared" si="155"/>
        <v>136893.30858126361</v>
      </c>
      <c r="U1670" s="41">
        <f t="shared" si="154"/>
        <v>7950.7142857142853</v>
      </c>
      <c r="V1670" s="18">
        <f t="shared" si="156"/>
        <v>147</v>
      </c>
      <c r="W1670" s="154">
        <f t="shared" si="157"/>
        <v>931.24699715145312</v>
      </c>
    </row>
    <row r="1671" spans="1:23" ht="16" customHeight="1">
      <c r="A1671" s="37"/>
      <c r="B1671" s="38" t="str">
        <f t="shared" si="152"/>
        <v>148-Cs</v>
      </c>
      <c r="C1671" s="39">
        <v>148</v>
      </c>
      <c r="D1671" s="39">
        <v>0</v>
      </c>
      <c r="E1671" s="39">
        <v>38</v>
      </c>
      <c r="F1671" s="39">
        <v>93</v>
      </c>
      <c r="G1671" s="39">
        <v>55</v>
      </c>
      <c r="H1671" s="39" t="s">
        <v>119</v>
      </c>
      <c r="I1671" s="40"/>
      <c r="J1671" s="18">
        <v>-47599.766000000003</v>
      </c>
      <c r="K1671" s="18">
        <v>587.88499999999999</v>
      </c>
      <c r="L1671" s="18">
        <v>1199126.1040000001</v>
      </c>
      <c r="M1671" s="18">
        <v>587.88499999999999</v>
      </c>
      <c r="N1671" s="39" t="s">
        <v>28</v>
      </c>
      <c r="O1671" s="18">
        <v>10448.718000000001</v>
      </c>
      <c r="P1671" s="18">
        <v>604.52499999999998</v>
      </c>
      <c r="Q1671" s="18">
        <v>147948899.539</v>
      </c>
      <c r="R1671" s="18">
        <v>631.12099999999998</v>
      </c>
      <c r="S1671" s="16">
        <f t="shared" si="153"/>
        <v>147.948899539</v>
      </c>
      <c r="T1671" s="16">
        <f t="shared" si="155"/>
        <v>137813.45524296118</v>
      </c>
      <c r="U1671" s="41">
        <f t="shared" si="154"/>
        <v>8102.2034054054056</v>
      </c>
      <c r="V1671" s="18">
        <f t="shared" si="156"/>
        <v>148</v>
      </c>
      <c r="W1671" s="154">
        <f t="shared" si="157"/>
        <v>931.17199488487279</v>
      </c>
    </row>
    <row r="1672" spans="1:23" ht="16" customHeight="1">
      <c r="A1672" s="37"/>
      <c r="B1672" s="38" t="str">
        <f t="shared" si="152"/>
        <v>148-Ba</v>
      </c>
      <c r="C1672" s="39">
        <v>148</v>
      </c>
      <c r="D1672" s="40"/>
      <c r="E1672" s="39">
        <v>36</v>
      </c>
      <c r="F1672" s="39">
        <v>92</v>
      </c>
      <c r="G1672" s="39">
        <v>56</v>
      </c>
      <c r="H1672" s="39" t="s">
        <v>121</v>
      </c>
      <c r="I1672" s="39" t="s">
        <v>40</v>
      </c>
      <c r="J1672" s="18">
        <v>-58048.483</v>
      </c>
      <c r="K1672" s="18">
        <v>140.91200000000001</v>
      </c>
      <c r="L1672" s="18">
        <v>1208792.4680000001</v>
      </c>
      <c r="M1672" s="18">
        <v>140.91200000000001</v>
      </c>
      <c r="N1672" s="39" t="s">
        <v>28</v>
      </c>
      <c r="O1672" s="18">
        <v>5115</v>
      </c>
      <c r="P1672" s="18">
        <v>60</v>
      </c>
      <c r="Q1672" s="18">
        <v>147937682.377</v>
      </c>
      <c r="R1672" s="18">
        <v>151.27500000000001</v>
      </c>
      <c r="S1672" s="16">
        <f t="shared" si="153"/>
        <v>147.93768237700002</v>
      </c>
      <c r="T1672" s="16">
        <f t="shared" si="155"/>
        <v>137803.00652818161</v>
      </c>
      <c r="U1672" s="41">
        <f t="shared" si="154"/>
        <v>8167.5166756756762</v>
      </c>
      <c r="V1672" s="18">
        <f t="shared" si="156"/>
        <v>148</v>
      </c>
      <c r="W1672" s="154">
        <f t="shared" si="157"/>
        <v>931.10139546068649</v>
      </c>
    </row>
    <row r="1673" spans="1:23" ht="16" customHeight="1">
      <c r="A1673" s="37"/>
      <c r="B1673" s="38" t="str">
        <f t="shared" si="152"/>
        <v>148-La</v>
      </c>
      <c r="C1673" s="39">
        <v>148</v>
      </c>
      <c r="D1673" s="40"/>
      <c r="E1673" s="39">
        <v>34</v>
      </c>
      <c r="F1673" s="39">
        <v>91</v>
      </c>
      <c r="G1673" s="39">
        <v>57</v>
      </c>
      <c r="H1673" s="39" t="s">
        <v>122</v>
      </c>
      <c r="I1673" s="39" t="s">
        <v>40</v>
      </c>
      <c r="J1673" s="18">
        <v>-63163.483</v>
      </c>
      <c r="K1673" s="18">
        <v>127.5</v>
      </c>
      <c r="L1673" s="18">
        <v>1213125.115</v>
      </c>
      <c r="M1673" s="18">
        <v>127.5</v>
      </c>
      <c r="N1673" s="39" t="s">
        <v>28</v>
      </c>
      <c r="O1673" s="18">
        <v>7262.3540000000003</v>
      </c>
      <c r="P1673" s="18">
        <v>51.191000000000003</v>
      </c>
      <c r="Q1673" s="18">
        <v>147932191.197</v>
      </c>
      <c r="R1673" s="18">
        <v>136.87700000000001</v>
      </c>
      <c r="S1673" s="16">
        <f t="shared" si="153"/>
        <v>147.93219119700001</v>
      </c>
      <c r="T1673" s="16">
        <f t="shared" si="155"/>
        <v>137797.89152907368</v>
      </c>
      <c r="U1673" s="41">
        <f t="shared" si="154"/>
        <v>8196.7913175675676</v>
      </c>
      <c r="V1673" s="18">
        <f t="shared" si="156"/>
        <v>148</v>
      </c>
      <c r="W1673" s="154">
        <f t="shared" si="157"/>
        <v>931.06683465590322</v>
      </c>
    </row>
    <row r="1674" spans="1:23" ht="16" customHeight="1">
      <c r="A1674" s="37"/>
      <c r="B1674" s="38" t="str">
        <f t="shared" si="152"/>
        <v>148-Ce</v>
      </c>
      <c r="C1674" s="39">
        <v>148</v>
      </c>
      <c r="D1674" s="40"/>
      <c r="E1674" s="39">
        <v>32</v>
      </c>
      <c r="F1674" s="39">
        <v>90</v>
      </c>
      <c r="G1674" s="39">
        <v>58</v>
      </c>
      <c r="H1674" s="39" t="s">
        <v>123</v>
      </c>
      <c r="I1674" s="39" t="s">
        <v>40</v>
      </c>
      <c r="J1674" s="18">
        <v>-70425.837</v>
      </c>
      <c r="K1674" s="18">
        <v>116.77200000000001</v>
      </c>
      <c r="L1674" s="18">
        <v>1219605.115</v>
      </c>
      <c r="M1674" s="18">
        <v>116.77200000000001</v>
      </c>
      <c r="N1674" s="39" t="s">
        <v>28</v>
      </c>
      <c r="O1674" s="18">
        <v>2060</v>
      </c>
      <c r="P1674" s="18">
        <v>75</v>
      </c>
      <c r="Q1674" s="18">
        <v>147924394.73800001</v>
      </c>
      <c r="R1674" s="18">
        <v>125.36</v>
      </c>
      <c r="S1674" s="16">
        <f t="shared" si="153"/>
        <v>147.92439473800002</v>
      </c>
      <c r="T1674" s="16">
        <f t="shared" si="155"/>
        <v>137790.62917729683</v>
      </c>
      <c r="U1674" s="41">
        <f t="shared" si="154"/>
        <v>8240.5751013513509</v>
      </c>
      <c r="V1674" s="18">
        <f t="shared" si="156"/>
        <v>148</v>
      </c>
      <c r="W1674" s="154">
        <f t="shared" si="157"/>
        <v>931.01776471146502</v>
      </c>
    </row>
    <row r="1675" spans="1:23" ht="16" customHeight="1">
      <c r="A1675" s="37"/>
      <c r="B1675" s="38" t="str">
        <f t="shared" si="152"/>
        <v>148-Pr</v>
      </c>
      <c r="C1675" s="39">
        <v>148</v>
      </c>
      <c r="D1675" s="40"/>
      <c r="E1675" s="39">
        <v>30</v>
      </c>
      <c r="F1675" s="39">
        <v>89</v>
      </c>
      <c r="G1675" s="39">
        <v>59</v>
      </c>
      <c r="H1675" s="39" t="s">
        <v>124</v>
      </c>
      <c r="I1675" s="39" t="s">
        <v>40</v>
      </c>
      <c r="J1675" s="18">
        <v>-72485.837</v>
      </c>
      <c r="K1675" s="18">
        <v>89.501999999999995</v>
      </c>
      <c r="L1675" s="18">
        <v>1220882.7620000001</v>
      </c>
      <c r="M1675" s="18">
        <v>89.501999999999995</v>
      </c>
      <c r="N1675" s="39" t="s">
        <v>28</v>
      </c>
      <c r="O1675" s="18">
        <v>4932</v>
      </c>
      <c r="P1675" s="18">
        <v>89.442999999999998</v>
      </c>
      <c r="Q1675" s="18">
        <v>147922183.23699999</v>
      </c>
      <c r="R1675" s="18">
        <v>96.084000000000003</v>
      </c>
      <c r="S1675" s="16">
        <f t="shared" si="153"/>
        <v>147.92218323699998</v>
      </c>
      <c r="T1675" s="16">
        <f t="shared" si="155"/>
        <v>137788.5691782361</v>
      </c>
      <c r="U1675" s="41">
        <f t="shared" si="154"/>
        <v>8249.2078513513516</v>
      </c>
      <c r="V1675" s="18">
        <f t="shared" si="156"/>
        <v>148</v>
      </c>
      <c r="W1675" s="154">
        <f t="shared" si="157"/>
        <v>931.00384579889248</v>
      </c>
    </row>
    <row r="1676" spans="1:23" ht="16" customHeight="1">
      <c r="A1676" s="37"/>
      <c r="B1676" s="38" t="str">
        <f t="shared" si="152"/>
        <v>148-Nd</v>
      </c>
      <c r="C1676" s="39">
        <v>148</v>
      </c>
      <c r="D1676" s="40"/>
      <c r="E1676" s="39">
        <v>28</v>
      </c>
      <c r="F1676" s="39">
        <v>88</v>
      </c>
      <c r="G1676" s="39">
        <v>60</v>
      </c>
      <c r="H1676" s="39" t="s">
        <v>125</v>
      </c>
      <c r="I1676" s="40"/>
      <c r="J1676" s="18">
        <v>-77417.837</v>
      </c>
      <c r="K1676" s="18">
        <v>3.258</v>
      </c>
      <c r="L1676" s="18">
        <v>1225032.4080000001</v>
      </c>
      <c r="M1676" s="18">
        <v>3.2650000000000001</v>
      </c>
      <c r="N1676" s="39" t="s">
        <v>28</v>
      </c>
      <c r="O1676" s="18">
        <v>-539.58600000000001</v>
      </c>
      <c r="P1676" s="18">
        <v>6.3220000000000001</v>
      </c>
      <c r="Q1676" s="18">
        <v>147916888.516</v>
      </c>
      <c r="R1676" s="18">
        <v>3.4969999999999999</v>
      </c>
      <c r="S1676" s="16">
        <f t="shared" si="153"/>
        <v>147.916888516</v>
      </c>
      <c r="T1676" s="16">
        <f t="shared" si="155"/>
        <v>137783.63717943223</v>
      </c>
      <c r="U1676" s="41">
        <f t="shared" si="154"/>
        <v>8277.246000000001</v>
      </c>
      <c r="V1676" s="18">
        <f t="shared" si="156"/>
        <v>148</v>
      </c>
      <c r="W1676" s="154">
        <f t="shared" si="157"/>
        <v>930.97052148265027</v>
      </c>
    </row>
    <row r="1677" spans="1:23" ht="16" customHeight="1">
      <c r="A1677" s="37"/>
      <c r="B1677" s="38" t="str">
        <f t="shared" si="152"/>
        <v>148-Pm</v>
      </c>
      <c r="C1677" s="39">
        <v>148</v>
      </c>
      <c r="D1677" s="40"/>
      <c r="E1677" s="39">
        <v>26</v>
      </c>
      <c r="F1677" s="39">
        <v>87</v>
      </c>
      <c r="G1677" s="39">
        <v>61</v>
      </c>
      <c r="H1677" s="39" t="s">
        <v>126</v>
      </c>
      <c r="I1677" s="39" t="s">
        <v>74</v>
      </c>
      <c r="J1677" s="18">
        <v>-76878.251000000004</v>
      </c>
      <c r="K1677" s="18">
        <v>6.6740000000000004</v>
      </c>
      <c r="L1677" s="18">
        <v>1223710.469</v>
      </c>
      <c r="M1677" s="18">
        <v>6.6769999999999996</v>
      </c>
      <c r="N1677" s="39" t="s">
        <v>28</v>
      </c>
      <c r="O1677" s="18">
        <v>2468.3389999999999</v>
      </c>
      <c r="P1677" s="18">
        <v>6.0730000000000004</v>
      </c>
      <c r="Q1677" s="18">
        <v>147917467.78600001</v>
      </c>
      <c r="R1677" s="18">
        <v>7.1639999999999997</v>
      </c>
      <c r="S1677" s="16">
        <f t="shared" si="153"/>
        <v>147.917467786</v>
      </c>
      <c r="T1677" s="16">
        <f t="shared" si="155"/>
        <v>137784.17676573852</v>
      </c>
      <c r="U1677" s="41">
        <f t="shared" si="154"/>
        <v>8268.3139797297299</v>
      </c>
      <c r="V1677" s="18">
        <f t="shared" si="156"/>
        <v>148</v>
      </c>
      <c r="W1677" s="154">
        <f t="shared" si="157"/>
        <v>930.9741673360711</v>
      </c>
    </row>
    <row r="1678" spans="1:23" ht="16" customHeight="1">
      <c r="A1678" s="37"/>
      <c r="B1678" s="38" t="str">
        <f t="shared" si="152"/>
        <v>148-Sm</v>
      </c>
      <c r="C1678" s="39">
        <v>148</v>
      </c>
      <c r="D1678" s="40"/>
      <c r="E1678" s="39">
        <v>24</v>
      </c>
      <c r="F1678" s="39">
        <v>86</v>
      </c>
      <c r="G1678" s="39">
        <v>62</v>
      </c>
      <c r="H1678" s="39" t="s">
        <v>127</v>
      </c>
      <c r="I1678" s="40"/>
      <c r="J1678" s="18">
        <v>-79346.59</v>
      </c>
      <c r="K1678" s="18">
        <v>2.9060000000000001</v>
      </c>
      <c r="L1678" s="18">
        <v>1225396.4539999999</v>
      </c>
      <c r="M1678" s="18">
        <v>2.9129999999999998</v>
      </c>
      <c r="N1678" s="39" t="s">
        <v>28</v>
      </c>
      <c r="O1678" s="18">
        <v>-3107.3330000000001</v>
      </c>
      <c r="P1678" s="18">
        <v>17.321000000000002</v>
      </c>
      <c r="Q1678" s="18">
        <v>147914817.914</v>
      </c>
      <c r="R1678" s="18">
        <v>3.12</v>
      </c>
      <c r="S1678" s="16">
        <f t="shared" si="153"/>
        <v>147.914817914</v>
      </c>
      <c r="T1678" s="16">
        <f t="shared" si="155"/>
        <v>137781.70842689037</v>
      </c>
      <c r="U1678" s="41">
        <f t="shared" si="154"/>
        <v>8279.7057702702696</v>
      </c>
      <c r="V1678" s="18">
        <f t="shared" si="156"/>
        <v>148</v>
      </c>
      <c r="W1678" s="154">
        <f t="shared" si="157"/>
        <v>930.95748937088092</v>
      </c>
    </row>
    <row r="1679" spans="1:23" ht="16" customHeight="1">
      <c r="A1679" s="37"/>
      <c r="B1679" s="38" t="str">
        <f t="shared" ref="B1679:B1742" si="158">CONCATENATE(C1679,"-",H1679)</f>
        <v>148-Eu</v>
      </c>
      <c r="C1679" s="39">
        <v>148</v>
      </c>
      <c r="D1679" s="40"/>
      <c r="E1679" s="39">
        <v>22</v>
      </c>
      <c r="F1679" s="39">
        <v>85</v>
      </c>
      <c r="G1679" s="39">
        <v>63</v>
      </c>
      <c r="H1679" s="39" t="s">
        <v>128</v>
      </c>
      <c r="I1679" s="39" t="s">
        <v>39</v>
      </c>
      <c r="J1679" s="18">
        <v>-76239.255999999994</v>
      </c>
      <c r="K1679" s="18">
        <v>17.562999999999999</v>
      </c>
      <c r="L1679" s="18">
        <v>1221506.7679999999</v>
      </c>
      <c r="M1679" s="18">
        <v>17.564</v>
      </c>
      <c r="N1679" s="39" t="s">
        <v>28</v>
      </c>
      <c r="O1679" s="18">
        <v>40.988999999999997</v>
      </c>
      <c r="P1679" s="18">
        <v>17.434000000000001</v>
      </c>
      <c r="Q1679" s="18">
        <v>147918153.77500001</v>
      </c>
      <c r="R1679" s="18">
        <v>18.853999999999999</v>
      </c>
      <c r="S1679" s="16">
        <f t="shared" ref="S1679:S1742" si="159">Q1679/1000000</f>
        <v>147.91815377500001</v>
      </c>
      <c r="T1679" s="16">
        <f t="shared" si="155"/>
        <v>137784.81576011187</v>
      </c>
      <c r="U1679" s="41">
        <f t="shared" ref="U1679:U1742" si="160">L1679/C1679</f>
        <v>8253.4241081081072</v>
      </c>
      <c r="V1679" s="18">
        <f t="shared" si="156"/>
        <v>148</v>
      </c>
      <c r="W1679" s="154">
        <f t="shared" si="157"/>
        <v>930.97848486562077</v>
      </c>
    </row>
    <row r="1680" spans="1:23" ht="16" customHeight="1">
      <c r="A1680" s="37"/>
      <c r="B1680" s="38" t="str">
        <f t="shared" si="158"/>
        <v>148-Gd</v>
      </c>
      <c r="C1680" s="39">
        <v>148</v>
      </c>
      <c r="D1680" s="40"/>
      <c r="E1680" s="39">
        <v>20</v>
      </c>
      <c r="F1680" s="39">
        <v>84</v>
      </c>
      <c r="G1680" s="39">
        <v>64</v>
      </c>
      <c r="H1680" s="39" t="s">
        <v>129</v>
      </c>
      <c r="I1680" s="40"/>
      <c r="J1680" s="18">
        <v>-76280.244999999995</v>
      </c>
      <c r="K1680" s="18">
        <v>3.2789999999999999</v>
      </c>
      <c r="L1680" s="18">
        <v>1220765.4029999999</v>
      </c>
      <c r="M1680" s="18">
        <v>3.2850000000000001</v>
      </c>
      <c r="N1680" s="39" t="s">
        <v>28</v>
      </c>
      <c r="O1680" s="18">
        <v>-5764.8890000000001</v>
      </c>
      <c r="P1680" s="18">
        <v>30.353999999999999</v>
      </c>
      <c r="Q1680" s="18">
        <v>147918109.771</v>
      </c>
      <c r="R1680" s="18">
        <v>3.52</v>
      </c>
      <c r="S1680" s="16">
        <f t="shared" si="159"/>
        <v>147.91810977099999</v>
      </c>
      <c r="T1680" s="16">
        <f t="shared" ref="T1680:T1743" si="161">S1680*$W$9</f>
        <v>137784.77477066682</v>
      </c>
      <c r="U1680" s="41">
        <f t="shared" si="160"/>
        <v>8248.4148851351347</v>
      </c>
      <c r="V1680" s="18">
        <f t="shared" ref="V1680:V1743" si="162">C1680</f>
        <v>148</v>
      </c>
      <c r="W1680" s="154">
        <f t="shared" ref="W1680:W1743" si="163">T1680/V1680</f>
        <v>930.97820790991091</v>
      </c>
    </row>
    <row r="1681" spans="1:23" ht="16" customHeight="1">
      <c r="A1681" s="37"/>
      <c r="B1681" s="38" t="str">
        <f t="shared" si="158"/>
        <v>148-Tb</v>
      </c>
      <c r="C1681" s="39">
        <v>148</v>
      </c>
      <c r="D1681" s="40"/>
      <c r="E1681" s="39">
        <v>18</v>
      </c>
      <c r="F1681" s="39">
        <v>83</v>
      </c>
      <c r="G1681" s="39">
        <v>65</v>
      </c>
      <c r="H1681" s="39" t="s">
        <v>130</v>
      </c>
      <c r="I1681" s="39" t="s">
        <v>39</v>
      </c>
      <c r="J1681" s="18">
        <v>-70515.356</v>
      </c>
      <c r="K1681" s="18">
        <v>30.530999999999999</v>
      </c>
      <c r="L1681" s="18">
        <v>1214218.1599999999</v>
      </c>
      <c r="M1681" s="18">
        <v>30.530999999999999</v>
      </c>
      <c r="N1681" s="39" t="s">
        <v>28</v>
      </c>
      <c r="O1681" s="18">
        <v>-2682</v>
      </c>
      <c r="P1681" s="18">
        <v>10</v>
      </c>
      <c r="Q1681" s="18">
        <v>147924298.63600001</v>
      </c>
      <c r="R1681" s="18">
        <v>32.776000000000003</v>
      </c>
      <c r="S1681" s="16">
        <f t="shared" si="159"/>
        <v>147.924298636</v>
      </c>
      <c r="T1681" s="16">
        <f t="shared" si="161"/>
        <v>137790.53965889744</v>
      </c>
      <c r="U1681" s="41">
        <f t="shared" si="160"/>
        <v>8204.1767567567567</v>
      </c>
      <c r="V1681" s="18">
        <f t="shared" si="162"/>
        <v>148</v>
      </c>
      <c r="W1681" s="154">
        <f t="shared" si="163"/>
        <v>931.01715985741509</v>
      </c>
    </row>
    <row r="1682" spans="1:23" ht="16" customHeight="1">
      <c r="A1682" s="37"/>
      <c r="B1682" s="38" t="str">
        <f t="shared" si="158"/>
        <v>148-Dy</v>
      </c>
      <c r="C1682" s="39">
        <v>148</v>
      </c>
      <c r="D1682" s="40"/>
      <c r="E1682" s="39">
        <v>16</v>
      </c>
      <c r="F1682" s="39">
        <v>82</v>
      </c>
      <c r="G1682" s="39">
        <v>66</v>
      </c>
      <c r="H1682" s="39" t="s">
        <v>131</v>
      </c>
      <c r="I1682" s="39" t="s">
        <v>39</v>
      </c>
      <c r="J1682" s="18">
        <v>-67833.356</v>
      </c>
      <c r="K1682" s="18">
        <v>32.127000000000002</v>
      </c>
      <c r="L1682" s="18">
        <v>1210753.807</v>
      </c>
      <c r="M1682" s="18">
        <v>32.127000000000002</v>
      </c>
      <c r="N1682" s="39" t="s">
        <v>28</v>
      </c>
      <c r="O1682" s="18">
        <v>-9400</v>
      </c>
      <c r="P1682" s="18">
        <v>269</v>
      </c>
      <c r="Q1682" s="18">
        <v>147927177.882</v>
      </c>
      <c r="R1682" s="18">
        <v>34.488999999999997</v>
      </c>
      <c r="S1682" s="16">
        <f t="shared" si="159"/>
        <v>147.927177882</v>
      </c>
      <c r="T1682" s="16">
        <f t="shared" si="161"/>
        <v>137793.22165816199</v>
      </c>
      <c r="U1682" s="41">
        <f t="shared" si="160"/>
        <v>8180.7689662162165</v>
      </c>
      <c r="V1682" s="18">
        <f t="shared" si="162"/>
        <v>148</v>
      </c>
      <c r="W1682" s="154">
        <f t="shared" si="163"/>
        <v>931.03528147406746</v>
      </c>
    </row>
    <row r="1683" spans="1:23" ht="16" customHeight="1">
      <c r="A1683" s="37"/>
      <c r="B1683" s="38" t="str">
        <f t="shared" si="158"/>
        <v>148-Ho</v>
      </c>
      <c r="C1683" s="39">
        <v>148</v>
      </c>
      <c r="D1683" s="40"/>
      <c r="E1683" s="39">
        <v>14</v>
      </c>
      <c r="F1683" s="39">
        <v>81</v>
      </c>
      <c r="G1683" s="39">
        <v>67</v>
      </c>
      <c r="H1683" s="39" t="s">
        <v>132</v>
      </c>
      <c r="I1683" s="39" t="s">
        <v>49</v>
      </c>
      <c r="J1683" s="18">
        <v>-58433</v>
      </c>
      <c r="K1683" s="18">
        <v>271</v>
      </c>
      <c r="L1683" s="18">
        <v>1200571</v>
      </c>
      <c r="M1683" s="18">
        <v>271</v>
      </c>
      <c r="N1683" s="39" t="s">
        <v>28</v>
      </c>
      <c r="O1683" s="18">
        <v>-6680</v>
      </c>
      <c r="P1683" s="18">
        <v>484</v>
      </c>
      <c r="Q1683" s="18">
        <v>147937269</v>
      </c>
      <c r="R1683" s="18">
        <v>291</v>
      </c>
      <c r="S1683" s="16">
        <f t="shared" si="159"/>
        <v>147.93726899999999</v>
      </c>
      <c r="T1683" s="16">
        <f t="shared" si="161"/>
        <v>137802.62147014556</v>
      </c>
      <c r="U1683" s="41">
        <f t="shared" si="160"/>
        <v>8111.9662162162158</v>
      </c>
      <c r="V1683" s="18">
        <f t="shared" si="162"/>
        <v>148</v>
      </c>
      <c r="W1683" s="154">
        <f t="shared" si="163"/>
        <v>931.09879371719978</v>
      </c>
    </row>
    <row r="1684" spans="1:23" ht="16" customHeight="1">
      <c r="A1684" s="37"/>
      <c r="B1684" s="38" t="str">
        <f t="shared" si="158"/>
        <v>148-Er</v>
      </c>
      <c r="C1684" s="39">
        <v>148</v>
      </c>
      <c r="D1684" s="40"/>
      <c r="E1684" s="39">
        <v>12</v>
      </c>
      <c r="F1684" s="39">
        <v>80</v>
      </c>
      <c r="G1684" s="39">
        <v>68</v>
      </c>
      <c r="H1684" s="39" t="s">
        <v>133</v>
      </c>
      <c r="I1684" s="39" t="s">
        <v>37</v>
      </c>
      <c r="J1684" s="18">
        <v>-51754</v>
      </c>
      <c r="K1684" s="18">
        <v>401</v>
      </c>
      <c r="L1684" s="18">
        <v>1193110</v>
      </c>
      <c r="M1684" s="18">
        <v>401</v>
      </c>
      <c r="N1684" s="39" t="s">
        <v>28</v>
      </c>
      <c r="O1684" s="18">
        <v>-12212</v>
      </c>
      <c r="P1684" s="18">
        <v>805</v>
      </c>
      <c r="Q1684" s="18">
        <v>147944440</v>
      </c>
      <c r="R1684" s="18">
        <v>430</v>
      </c>
      <c r="S1684" s="16">
        <f t="shared" si="159"/>
        <v>147.94443999999999</v>
      </c>
      <c r="T1684" s="16">
        <f t="shared" si="161"/>
        <v>137809.30121085755</v>
      </c>
      <c r="U1684" s="41">
        <f t="shared" si="160"/>
        <v>8061.5540540540542</v>
      </c>
      <c r="V1684" s="18">
        <f t="shared" si="162"/>
        <v>148</v>
      </c>
      <c r="W1684" s="154">
        <f t="shared" si="163"/>
        <v>931.14392710038885</v>
      </c>
    </row>
    <row r="1685" spans="1:23" ht="16" customHeight="1">
      <c r="A1685" s="37"/>
      <c r="B1685" s="38" t="str">
        <f t="shared" si="158"/>
        <v>148-Tm</v>
      </c>
      <c r="C1685" s="39">
        <v>148</v>
      </c>
      <c r="D1685" s="40"/>
      <c r="E1685" s="39">
        <v>10</v>
      </c>
      <c r="F1685" s="39">
        <v>79</v>
      </c>
      <c r="G1685" s="39">
        <v>69</v>
      </c>
      <c r="H1685" s="39" t="s">
        <v>134</v>
      </c>
      <c r="I1685" s="39" t="s">
        <v>37</v>
      </c>
      <c r="J1685" s="18">
        <v>-39542</v>
      </c>
      <c r="K1685" s="18">
        <v>699</v>
      </c>
      <c r="L1685" s="18">
        <v>1180115</v>
      </c>
      <c r="M1685" s="18">
        <v>699</v>
      </c>
      <c r="N1685" s="39" t="s">
        <v>28</v>
      </c>
      <c r="O1685" s="18">
        <v>-8579</v>
      </c>
      <c r="P1685" s="18">
        <v>1063</v>
      </c>
      <c r="Q1685" s="18">
        <v>147957550</v>
      </c>
      <c r="R1685" s="18">
        <v>750</v>
      </c>
      <c r="S1685" s="16">
        <f t="shared" si="159"/>
        <v>147.95755</v>
      </c>
      <c r="T1685" s="16">
        <f t="shared" si="161"/>
        <v>137821.51309214809</v>
      </c>
      <c r="U1685" s="41">
        <f t="shared" si="160"/>
        <v>7973.75</v>
      </c>
      <c r="V1685" s="18">
        <f t="shared" si="162"/>
        <v>148</v>
      </c>
      <c r="W1685" s="154">
        <f t="shared" si="163"/>
        <v>931.22643981181136</v>
      </c>
    </row>
    <row r="1686" spans="1:23" ht="16" customHeight="1">
      <c r="A1686" s="37"/>
      <c r="B1686" s="38" t="str">
        <f t="shared" si="158"/>
        <v>148-Yb</v>
      </c>
      <c r="C1686" s="39">
        <v>148</v>
      </c>
      <c r="D1686" s="40"/>
      <c r="E1686" s="39">
        <v>8</v>
      </c>
      <c r="F1686" s="39">
        <v>78</v>
      </c>
      <c r="G1686" s="39">
        <v>70</v>
      </c>
      <c r="H1686" s="39" t="s">
        <v>135</v>
      </c>
      <c r="I1686" s="39" t="s">
        <v>37</v>
      </c>
      <c r="J1686" s="18">
        <v>-30963</v>
      </c>
      <c r="K1686" s="18">
        <v>801</v>
      </c>
      <c r="L1686" s="18">
        <v>1170754</v>
      </c>
      <c r="M1686" s="18">
        <v>801</v>
      </c>
      <c r="N1686" s="39" t="s">
        <v>28</v>
      </c>
      <c r="O1686" s="18" t="s">
        <v>30</v>
      </c>
      <c r="P1686" s="42"/>
      <c r="Q1686" s="18">
        <v>147966760</v>
      </c>
      <c r="R1686" s="18">
        <v>860</v>
      </c>
      <c r="S1686" s="16">
        <f t="shared" si="159"/>
        <v>147.96675999999999</v>
      </c>
      <c r="T1686" s="16">
        <f t="shared" si="161"/>
        <v>137830.09214834077</v>
      </c>
      <c r="U1686" s="41">
        <f t="shared" si="160"/>
        <v>7910.5</v>
      </c>
      <c r="V1686" s="18">
        <f t="shared" si="162"/>
        <v>148</v>
      </c>
      <c r="W1686" s="154">
        <f t="shared" si="163"/>
        <v>931.28440640770793</v>
      </c>
    </row>
    <row r="1687" spans="1:23" ht="16" customHeight="1">
      <c r="A1687" s="37"/>
      <c r="B1687" s="38" t="str">
        <f t="shared" si="158"/>
        <v>149-Cs</v>
      </c>
      <c r="C1687" s="39">
        <v>149</v>
      </c>
      <c r="D1687" s="39">
        <v>0</v>
      </c>
      <c r="E1687" s="39">
        <v>39</v>
      </c>
      <c r="F1687" s="39">
        <v>94</v>
      </c>
      <c r="G1687" s="39">
        <v>55</v>
      </c>
      <c r="H1687" s="39" t="s">
        <v>119</v>
      </c>
      <c r="I1687" s="39" t="s">
        <v>37</v>
      </c>
      <c r="J1687" s="18">
        <v>-44041</v>
      </c>
      <c r="K1687" s="18">
        <v>298</v>
      </c>
      <c r="L1687" s="18">
        <v>1203639</v>
      </c>
      <c r="M1687" s="18">
        <v>298</v>
      </c>
      <c r="N1687" s="39" t="s">
        <v>28</v>
      </c>
      <c r="O1687" s="18">
        <v>9557</v>
      </c>
      <c r="P1687" s="18">
        <v>499</v>
      </c>
      <c r="Q1687" s="18">
        <v>148952720</v>
      </c>
      <c r="R1687" s="18">
        <v>320</v>
      </c>
      <c r="S1687" s="16">
        <f t="shared" si="159"/>
        <v>148.95272</v>
      </c>
      <c r="T1687" s="16">
        <f t="shared" si="161"/>
        <v>138748.50759282694</v>
      </c>
      <c r="U1687" s="41">
        <f t="shared" si="160"/>
        <v>8078.1140939597317</v>
      </c>
      <c r="V1687" s="18">
        <f t="shared" si="162"/>
        <v>149</v>
      </c>
      <c r="W1687" s="154">
        <f t="shared" si="163"/>
        <v>931.19803753575127</v>
      </c>
    </row>
    <row r="1688" spans="1:23" ht="16" customHeight="1">
      <c r="A1688" s="37"/>
      <c r="B1688" s="38" t="str">
        <f t="shared" si="158"/>
        <v>149-Ba</v>
      </c>
      <c r="C1688" s="39">
        <v>149</v>
      </c>
      <c r="D1688" s="40"/>
      <c r="E1688" s="39">
        <v>37</v>
      </c>
      <c r="F1688" s="39">
        <v>93</v>
      </c>
      <c r="G1688" s="39">
        <v>56</v>
      </c>
      <c r="H1688" s="39" t="s">
        <v>121</v>
      </c>
      <c r="I1688" s="39" t="s">
        <v>37</v>
      </c>
      <c r="J1688" s="18">
        <v>-53598</v>
      </c>
      <c r="K1688" s="18">
        <v>401</v>
      </c>
      <c r="L1688" s="18">
        <v>1212413</v>
      </c>
      <c r="M1688" s="18">
        <v>401</v>
      </c>
      <c r="N1688" s="39" t="s">
        <v>28</v>
      </c>
      <c r="O1688" s="18">
        <v>7536</v>
      </c>
      <c r="P1688" s="18">
        <v>499</v>
      </c>
      <c r="Q1688" s="18">
        <v>148942460</v>
      </c>
      <c r="R1688" s="18">
        <v>430</v>
      </c>
      <c r="S1688" s="16">
        <f t="shared" si="159"/>
        <v>148.94246000000001</v>
      </c>
      <c r="T1688" s="16">
        <f t="shared" si="161"/>
        <v>138738.95046833871</v>
      </c>
      <c r="U1688" s="41">
        <f t="shared" si="160"/>
        <v>8137</v>
      </c>
      <c r="V1688" s="18">
        <f t="shared" si="162"/>
        <v>149</v>
      </c>
      <c r="W1688" s="154">
        <f t="shared" si="163"/>
        <v>931.13389576066243</v>
      </c>
    </row>
    <row r="1689" spans="1:23" ht="16" customHeight="1">
      <c r="A1689" s="37"/>
      <c r="B1689" s="38" t="str">
        <f t="shared" si="158"/>
        <v>149-La</v>
      </c>
      <c r="C1689" s="39">
        <v>149</v>
      </c>
      <c r="D1689" s="40"/>
      <c r="E1689" s="39">
        <v>35</v>
      </c>
      <c r="F1689" s="39">
        <v>92</v>
      </c>
      <c r="G1689" s="39">
        <v>57</v>
      </c>
      <c r="H1689" s="39" t="s">
        <v>122</v>
      </c>
      <c r="I1689" s="39" t="s">
        <v>37</v>
      </c>
      <c r="J1689" s="18">
        <v>-61134</v>
      </c>
      <c r="K1689" s="18">
        <v>298</v>
      </c>
      <c r="L1689" s="18">
        <v>1219167</v>
      </c>
      <c r="M1689" s="18">
        <v>298</v>
      </c>
      <c r="N1689" s="39" t="s">
        <v>28</v>
      </c>
      <c r="O1689" s="18">
        <v>5664</v>
      </c>
      <c r="P1689" s="18">
        <v>308</v>
      </c>
      <c r="Q1689" s="18">
        <v>148934370</v>
      </c>
      <c r="R1689" s="18">
        <v>320</v>
      </c>
      <c r="S1689" s="16">
        <f t="shared" si="159"/>
        <v>148.93437</v>
      </c>
      <c r="T1689" s="16">
        <f t="shared" si="161"/>
        <v>138731.41468499464</v>
      </c>
      <c r="U1689" s="41">
        <f t="shared" si="160"/>
        <v>8182.3288590604025</v>
      </c>
      <c r="V1689" s="18">
        <f t="shared" si="162"/>
        <v>149</v>
      </c>
      <c r="W1689" s="154">
        <f t="shared" si="163"/>
        <v>931.08332003352109</v>
      </c>
    </row>
    <row r="1690" spans="1:23" ht="16" customHeight="1">
      <c r="A1690" s="37"/>
      <c r="B1690" s="38" t="str">
        <f t="shared" si="158"/>
        <v>149-Ce</v>
      </c>
      <c r="C1690" s="39">
        <v>149</v>
      </c>
      <c r="D1690" s="40"/>
      <c r="E1690" s="39">
        <v>33</v>
      </c>
      <c r="F1690" s="39">
        <v>91</v>
      </c>
      <c r="G1690" s="39">
        <v>58</v>
      </c>
      <c r="H1690" s="39" t="s">
        <v>123</v>
      </c>
      <c r="I1690" s="39" t="s">
        <v>40</v>
      </c>
      <c r="J1690" s="18">
        <v>-66798.164000000004</v>
      </c>
      <c r="K1690" s="18">
        <v>75.747</v>
      </c>
      <c r="L1690" s="18">
        <v>1224048.7649999999</v>
      </c>
      <c r="M1690" s="18">
        <v>75.747</v>
      </c>
      <c r="N1690" s="39" t="s">
        <v>28</v>
      </c>
      <c r="O1690" s="18">
        <v>4190</v>
      </c>
      <c r="P1690" s="18">
        <v>75</v>
      </c>
      <c r="Q1690" s="18">
        <v>148928289.20699999</v>
      </c>
      <c r="R1690" s="18">
        <v>81.317999999999998</v>
      </c>
      <c r="S1690" s="16">
        <f t="shared" si="159"/>
        <v>148.92828920699998</v>
      </c>
      <c r="T1690" s="16">
        <f t="shared" si="161"/>
        <v>138725.75046514196</v>
      </c>
      <c r="U1690" s="41">
        <f t="shared" si="160"/>
        <v>8215.0923825503342</v>
      </c>
      <c r="V1690" s="18">
        <f t="shared" si="162"/>
        <v>149</v>
      </c>
      <c r="W1690" s="154">
        <f t="shared" si="163"/>
        <v>931.04530513518091</v>
      </c>
    </row>
    <row r="1691" spans="1:23" ht="16" customHeight="1">
      <c r="A1691" s="37"/>
      <c r="B1691" s="38" t="str">
        <f t="shared" si="158"/>
        <v>149-Pr</v>
      </c>
      <c r="C1691" s="39">
        <v>149</v>
      </c>
      <c r="D1691" s="40"/>
      <c r="E1691" s="39">
        <v>31</v>
      </c>
      <c r="F1691" s="39">
        <v>90</v>
      </c>
      <c r="G1691" s="39">
        <v>59</v>
      </c>
      <c r="H1691" s="39" t="s">
        <v>124</v>
      </c>
      <c r="I1691" s="39" t="s">
        <v>74</v>
      </c>
      <c r="J1691" s="18">
        <v>-70988.164000000004</v>
      </c>
      <c r="K1691" s="18">
        <v>10.612</v>
      </c>
      <c r="L1691" s="18">
        <v>1227456.4110000001</v>
      </c>
      <c r="M1691" s="18">
        <v>10.614000000000001</v>
      </c>
      <c r="N1691" s="39" t="s">
        <v>28</v>
      </c>
      <c r="O1691" s="18">
        <v>3397.0329999999999</v>
      </c>
      <c r="P1691" s="18">
        <v>10.362</v>
      </c>
      <c r="Q1691" s="18">
        <v>148923791.05599999</v>
      </c>
      <c r="R1691" s="18">
        <v>11.391999999999999</v>
      </c>
      <c r="S1691" s="16">
        <f t="shared" si="159"/>
        <v>148.923791056</v>
      </c>
      <c r="T1691" s="16">
        <f t="shared" si="161"/>
        <v>138721.56046620692</v>
      </c>
      <c r="U1691" s="41">
        <f t="shared" si="160"/>
        <v>8237.9624899328865</v>
      </c>
      <c r="V1691" s="18">
        <f t="shared" si="162"/>
        <v>149</v>
      </c>
      <c r="W1691" s="154">
        <f t="shared" si="163"/>
        <v>931.01718433695919</v>
      </c>
    </row>
    <row r="1692" spans="1:23" ht="16" customHeight="1">
      <c r="A1692" s="37"/>
      <c r="B1692" s="38" t="str">
        <f t="shared" si="158"/>
        <v>149-Nd</v>
      </c>
      <c r="C1692" s="39">
        <v>149</v>
      </c>
      <c r="D1692" s="40"/>
      <c r="E1692" s="39">
        <v>29</v>
      </c>
      <c r="F1692" s="39">
        <v>89</v>
      </c>
      <c r="G1692" s="39">
        <v>60</v>
      </c>
      <c r="H1692" s="39" t="s">
        <v>125</v>
      </c>
      <c r="I1692" s="40"/>
      <c r="J1692" s="18">
        <v>-74385.195999999996</v>
      </c>
      <c r="K1692" s="18">
        <v>3.2589999999999999</v>
      </c>
      <c r="L1692" s="18">
        <v>1230071.091</v>
      </c>
      <c r="M1692" s="18">
        <v>3.266</v>
      </c>
      <c r="N1692" s="39" t="s">
        <v>28</v>
      </c>
      <c r="O1692" s="18">
        <v>1690.6569999999999</v>
      </c>
      <c r="P1692" s="18">
        <v>3.45</v>
      </c>
      <c r="Q1692" s="18">
        <v>148920144.19</v>
      </c>
      <c r="R1692" s="18">
        <v>3.4990000000000001</v>
      </c>
      <c r="S1692" s="16">
        <f t="shared" si="159"/>
        <v>148.92014419</v>
      </c>
      <c r="T1692" s="16">
        <f t="shared" si="161"/>
        <v>138718.16343381375</v>
      </c>
      <c r="U1692" s="41">
        <f t="shared" si="160"/>
        <v>8255.5106778523495</v>
      </c>
      <c r="V1692" s="18">
        <f t="shared" si="162"/>
        <v>149</v>
      </c>
      <c r="W1692" s="154">
        <f t="shared" si="163"/>
        <v>930.99438546183728</v>
      </c>
    </row>
    <row r="1693" spans="1:23" ht="16" customHeight="1">
      <c r="A1693" s="37"/>
      <c r="B1693" s="38" t="str">
        <f t="shared" si="158"/>
        <v>149-Pm</v>
      </c>
      <c r="C1693" s="39">
        <v>149</v>
      </c>
      <c r="D1693" s="40"/>
      <c r="E1693" s="39">
        <v>27</v>
      </c>
      <c r="F1693" s="39">
        <v>88</v>
      </c>
      <c r="G1693" s="39">
        <v>61</v>
      </c>
      <c r="H1693" s="39" t="s">
        <v>126</v>
      </c>
      <c r="I1693" s="40"/>
      <c r="J1693" s="18">
        <v>-76075.853000000003</v>
      </c>
      <c r="K1693" s="18">
        <v>4.452</v>
      </c>
      <c r="L1693" s="18">
        <v>1230979.3940000001</v>
      </c>
      <c r="M1693" s="18">
        <v>4.4569999999999999</v>
      </c>
      <c r="N1693" s="39" t="s">
        <v>28</v>
      </c>
      <c r="O1693" s="18">
        <v>1070.915</v>
      </c>
      <c r="P1693" s="18">
        <v>3.512</v>
      </c>
      <c r="Q1693" s="18">
        <v>148918329.19499999</v>
      </c>
      <c r="R1693" s="18">
        <v>4.78</v>
      </c>
      <c r="S1693" s="16">
        <f t="shared" si="159"/>
        <v>148.91832919499998</v>
      </c>
      <c r="T1693" s="16">
        <f t="shared" si="161"/>
        <v>138716.47277756027</v>
      </c>
      <c r="U1693" s="41">
        <f t="shared" si="160"/>
        <v>8261.6066711409403</v>
      </c>
      <c r="V1693" s="18">
        <f t="shared" si="162"/>
        <v>149</v>
      </c>
      <c r="W1693" s="154">
        <f t="shared" si="163"/>
        <v>930.98303877557225</v>
      </c>
    </row>
    <row r="1694" spans="1:23" ht="16" customHeight="1">
      <c r="A1694" s="37"/>
      <c r="B1694" s="38" t="str">
        <f t="shared" si="158"/>
        <v>149-Sm</v>
      </c>
      <c r="C1694" s="39">
        <v>149</v>
      </c>
      <c r="D1694" s="40"/>
      <c r="E1694" s="39">
        <v>25</v>
      </c>
      <c r="F1694" s="39">
        <v>87</v>
      </c>
      <c r="G1694" s="39">
        <v>62</v>
      </c>
      <c r="H1694" s="39" t="s">
        <v>127</v>
      </c>
      <c r="I1694" s="40"/>
      <c r="J1694" s="18">
        <v>-77146.767999999996</v>
      </c>
      <c r="K1694" s="18">
        <v>2.9220000000000002</v>
      </c>
      <c r="L1694" s="18">
        <v>1231267.9550000001</v>
      </c>
      <c r="M1694" s="18">
        <v>2.9289999999999998</v>
      </c>
      <c r="N1694" s="39" t="s">
        <v>28</v>
      </c>
      <c r="O1694" s="18">
        <v>-695.26800000000003</v>
      </c>
      <c r="P1694" s="18">
        <v>3.8319999999999999</v>
      </c>
      <c r="Q1694" s="18">
        <v>148917179.521</v>
      </c>
      <c r="R1694" s="18">
        <v>3.137</v>
      </c>
      <c r="S1694" s="16">
        <f t="shared" si="159"/>
        <v>148.91717952100001</v>
      </c>
      <c r="T1694" s="16">
        <f t="shared" si="161"/>
        <v>138715.40186357015</v>
      </c>
      <c r="U1694" s="41">
        <f t="shared" si="160"/>
        <v>8263.5433221476524</v>
      </c>
      <c r="V1694" s="18">
        <f t="shared" si="162"/>
        <v>149</v>
      </c>
      <c r="W1694" s="154">
        <f t="shared" si="163"/>
        <v>930.97585143335675</v>
      </c>
    </row>
    <row r="1695" spans="1:23" ht="16" customHeight="1">
      <c r="A1695" s="37"/>
      <c r="B1695" s="38" t="str">
        <f t="shared" si="158"/>
        <v>149-Eu</v>
      </c>
      <c r="C1695" s="39">
        <v>149</v>
      </c>
      <c r="D1695" s="40"/>
      <c r="E1695" s="39">
        <v>23</v>
      </c>
      <c r="F1695" s="39">
        <v>86</v>
      </c>
      <c r="G1695" s="39">
        <v>63</v>
      </c>
      <c r="H1695" s="39" t="s">
        <v>128</v>
      </c>
      <c r="I1695" s="40"/>
      <c r="J1695" s="18">
        <v>-76451.5</v>
      </c>
      <c r="K1695" s="18">
        <v>4.7080000000000002</v>
      </c>
      <c r="L1695" s="18">
        <v>1229790.334</v>
      </c>
      <c r="M1695" s="18">
        <v>4.7130000000000001</v>
      </c>
      <c r="N1695" s="39" t="s">
        <v>28</v>
      </c>
      <c r="O1695" s="18">
        <v>-1313.877</v>
      </c>
      <c r="P1695" s="18">
        <v>4.1900000000000004</v>
      </c>
      <c r="Q1695" s="18">
        <v>148917925.92199999</v>
      </c>
      <c r="R1695" s="18">
        <v>5.0540000000000003</v>
      </c>
      <c r="S1695" s="16">
        <f t="shared" si="159"/>
        <v>148.91792592199999</v>
      </c>
      <c r="T1695" s="16">
        <f t="shared" si="161"/>
        <v>138716.09713133573</v>
      </c>
      <c r="U1695" s="41">
        <f t="shared" si="160"/>
        <v>8253.6264026845638</v>
      </c>
      <c r="V1695" s="18">
        <f t="shared" si="162"/>
        <v>149</v>
      </c>
      <c r="W1695" s="154">
        <f t="shared" si="163"/>
        <v>930.98051765997138</v>
      </c>
    </row>
    <row r="1696" spans="1:23" ht="16" customHeight="1">
      <c r="A1696" s="37"/>
      <c r="B1696" s="38" t="str">
        <f t="shared" si="158"/>
        <v>149-Gd</v>
      </c>
      <c r="C1696" s="39">
        <v>149</v>
      </c>
      <c r="D1696" s="40"/>
      <c r="E1696" s="39">
        <v>21</v>
      </c>
      <c r="F1696" s="39">
        <v>85</v>
      </c>
      <c r="G1696" s="39">
        <v>64</v>
      </c>
      <c r="H1696" s="39" t="s">
        <v>129</v>
      </c>
      <c r="I1696" s="40"/>
      <c r="J1696" s="18">
        <v>-75137.623000000007</v>
      </c>
      <c r="K1696" s="18">
        <v>4.2859999999999996</v>
      </c>
      <c r="L1696" s="18">
        <v>1227694.1040000001</v>
      </c>
      <c r="M1696" s="18">
        <v>4.2910000000000004</v>
      </c>
      <c r="N1696" s="39" t="s">
        <v>28</v>
      </c>
      <c r="O1696" s="18">
        <v>-3637.6729999999998</v>
      </c>
      <c r="P1696" s="18">
        <v>4.4989999999999997</v>
      </c>
      <c r="Q1696" s="18">
        <v>148919336.42699999</v>
      </c>
      <c r="R1696" s="18">
        <v>4.6020000000000003</v>
      </c>
      <c r="S1696" s="16">
        <f t="shared" si="159"/>
        <v>148.91933642699999</v>
      </c>
      <c r="T1696" s="16">
        <f t="shared" si="161"/>
        <v>138717.41100773693</v>
      </c>
      <c r="U1696" s="41">
        <f t="shared" si="160"/>
        <v>8239.5577449664434</v>
      </c>
      <c r="V1696" s="18">
        <f t="shared" si="162"/>
        <v>149</v>
      </c>
      <c r="W1696" s="154">
        <f t="shared" si="163"/>
        <v>930.98933562239552</v>
      </c>
    </row>
    <row r="1697" spans="1:23" ht="16" customHeight="1">
      <c r="A1697" s="37"/>
      <c r="B1697" s="38" t="str">
        <f t="shared" si="158"/>
        <v>149-Tb</v>
      </c>
      <c r="C1697" s="39">
        <v>149</v>
      </c>
      <c r="D1697" s="40"/>
      <c r="E1697" s="39">
        <v>19</v>
      </c>
      <c r="F1697" s="39">
        <v>84</v>
      </c>
      <c r="G1697" s="39">
        <v>65</v>
      </c>
      <c r="H1697" s="39" t="s">
        <v>130</v>
      </c>
      <c r="I1697" s="40"/>
      <c r="J1697" s="18">
        <v>-71499.95</v>
      </c>
      <c r="K1697" s="18">
        <v>4.7910000000000004</v>
      </c>
      <c r="L1697" s="18">
        <v>1223274.077</v>
      </c>
      <c r="M1697" s="18">
        <v>4.7949999999999999</v>
      </c>
      <c r="N1697" s="39" t="s">
        <v>28</v>
      </c>
      <c r="O1697" s="18">
        <v>-3812</v>
      </c>
      <c r="P1697" s="18">
        <v>10</v>
      </c>
      <c r="Q1697" s="18">
        <v>148923241.63</v>
      </c>
      <c r="R1697" s="18">
        <v>5.1429999999999998</v>
      </c>
      <c r="S1697" s="16">
        <f t="shared" si="159"/>
        <v>148.92324163000001</v>
      </c>
      <c r="T1697" s="16">
        <f t="shared" si="161"/>
        <v>138721.0486793961</v>
      </c>
      <c r="U1697" s="41">
        <f t="shared" si="160"/>
        <v>8209.8931342281885</v>
      </c>
      <c r="V1697" s="18">
        <f t="shared" si="162"/>
        <v>149</v>
      </c>
      <c r="W1697" s="154">
        <f t="shared" si="163"/>
        <v>931.01374952614833</v>
      </c>
    </row>
    <row r="1698" spans="1:23" ht="16" customHeight="1">
      <c r="A1698" s="37"/>
      <c r="B1698" s="38" t="str">
        <f t="shared" si="158"/>
        <v>149-Dy</v>
      </c>
      <c r="C1698" s="39">
        <v>149</v>
      </c>
      <c r="D1698" s="40"/>
      <c r="E1698" s="39">
        <v>17</v>
      </c>
      <c r="F1698" s="39">
        <v>83</v>
      </c>
      <c r="G1698" s="39">
        <v>66</v>
      </c>
      <c r="H1698" s="39" t="s">
        <v>131</v>
      </c>
      <c r="I1698" s="39" t="s">
        <v>39</v>
      </c>
      <c r="J1698" s="18">
        <v>-67687.95</v>
      </c>
      <c r="K1698" s="18">
        <v>11.087999999999999</v>
      </c>
      <c r="L1698" s="18">
        <v>1218679.7239999999</v>
      </c>
      <c r="M1698" s="18">
        <v>11.09</v>
      </c>
      <c r="N1698" s="39" t="s">
        <v>28</v>
      </c>
      <c r="O1698" s="18">
        <v>-6013.69</v>
      </c>
      <c r="P1698" s="18">
        <v>18.57</v>
      </c>
      <c r="Q1698" s="18">
        <v>148927333.98100001</v>
      </c>
      <c r="R1698" s="18">
        <v>11.904</v>
      </c>
      <c r="S1698" s="16">
        <f t="shared" si="159"/>
        <v>148.927333981</v>
      </c>
      <c r="T1698" s="16">
        <f t="shared" si="161"/>
        <v>138724.86067822226</v>
      </c>
      <c r="U1698" s="41">
        <f t="shared" si="160"/>
        <v>8179.0585503355696</v>
      </c>
      <c r="V1698" s="18">
        <f t="shared" si="162"/>
        <v>149</v>
      </c>
      <c r="W1698" s="154">
        <f t="shared" si="163"/>
        <v>931.03933341088771</v>
      </c>
    </row>
    <row r="1699" spans="1:23" ht="16" customHeight="1">
      <c r="A1699" s="37"/>
      <c r="B1699" s="38" t="str">
        <f t="shared" si="158"/>
        <v>149-Ho</v>
      </c>
      <c r="C1699" s="39">
        <v>149</v>
      </c>
      <c r="D1699" s="40"/>
      <c r="E1699" s="39">
        <v>15</v>
      </c>
      <c r="F1699" s="39">
        <v>82</v>
      </c>
      <c r="G1699" s="39">
        <v>67</v>
      </c>
      <c r="H1699" s="39" t="s">
        <v>132</v>
      </c>
      <c r="I1699" s="39" t="s">
        <v>39</v>
      </c>
      <c r="J1699" s="18">
        <v>-61674.260999999999</v>
      </c>
      <c r="K1699" s="18">
        <v>21.628</v>
      </c>
      <c r="L1699" s="18">
        <v>1211883.6810000001</v>
      </c>
      <c r="M1699" s="18">
        <v>21.629000000000001</v>
      </c>
      <c r="N1699" s="39" t="s">
        <v>28</v>
      </c>
      <c r="O1699" s="18">
        <v>-7810</v>
      </c>
      <c r="P1699" s="18">
        <v>472</v>
      </c>
      <c r="Q1699" s="18">
        <v>148933789.94400001</v>
      </c>
      <c r="R1699" s="18">
        <v>23.219000000000001</v>
      </c>
      <c r="S1699" s="16">
        <f t="shared" si="159"/>
        <v>148.93378994400001</v>
      </c>
      <c r="T1699" s="16">
        <f t="shared" si="161"/>
        <v>138730.87436653441</v>
      </c>
      <c r="U1699" s="41">
        <f t="shared" si="160"/>
        <v>8133.4475234899337</v>
      </c>
      <c r="V1699" s="18">
        <f t="shared" si="162"/>
        <v>149</v>
      </c>
      <c r="W1699" s="154">
        <f t="shared" si="163"/>
        <v>931.07969373513026</v>
      </c>
    </row>
    <row r="1700" spans="1:23" ht="16" customHeight="1">
      <c r="A1700" s="37"/>
      <c r="B1700" s="38" t="str">
        <f t="shared" si="158"/>
        <v>149-Er</v>
      </c>
      <c r="C1700" s="39">
        <v>149</v>
      </c>
      <c r="D1700" s="40"/>
      <c r="E1700" s="39">
        <v>13</v>
      </c>
      <c r="F1700" s="39">
        <v>81</v>
      </c>
      <c r="G1700" s="39">
        <v>68</v>
      </c>
      <c r="H1700" s="39" t="s">
        <v>133</v>
      </c>
      <c r="I1700" s="39" t="s">
        <v>97</v>
      </c>
      <c r="J1700" s="18">
        <v>-53864</v>
      </c>
      <c r="K1700" s="18">
        <v>471</v>
      </c>
      <c r="L1700" s="18">
        <v>1203291</v>
      </c>
      <c r="M1700" s="18">
        <v>471</v>
      </c>
      <c r="N1700" s="39" t="s">
        <v>28</v>
      </c>
      <c r="O1700" s="18">
        <v>-9758</v>
      </c>
      <c r="P1700" s="18">
        <v>760</v>
      </c>
      <c r="Q1700" s="18">
        <v>148942174</v>
      </c>
      <c r="R1700" s="18">
        <v>506</v>
      </c>
      <c r="S1700" s="16">
        <f t="shared" si="159"/>
        <v>148.94217399999999</v>
      </c>
      <c r="T1700" s="16">
        <f t="shared" si="161"/>
        <v>138738.68406116485</v>
      </c>
      <c r="U1700" s="41">
        <f t="shared" si="160"/>
        <v>8075.7785234899329</v>
      </c>
      <c r="V1700" s="18">
        <f t="shared" si="162"/>
        <v>149</v>
      </c>
      <c r="W1700" s="154">
        <f t="shared" si="163"/>
        <v>931.13210779305268</v>
      </c>
    </row>
    <row r="1701" spans="1:23" ht="16" customHeight="1">
      <c r="A1701" s="37"/>
      <c r="B1701" s="38" t="str">
        <f t="shared" si="158"/>
        <v>149-Tm</v>
      </c>
      <c r="C1701" s="39">
        <v>149</v>
      </c>
      <c r="D1701" s="40"/>
      <c r="E1701" s="39">
        <v>11</v>
      </c>
      <c r="F1701" s="39">
        <v>80</v>
      </c>
      <c r="G1701" s="39">
        <v>69</v>
      </c>
      <c r="H1701" s="39" t="s">
        <v>134</v>
      </c>
      <c r="I1701" s="39" t="s">
        <v>37</v>
      </c>
      <c r="J1701" s="18">
        <v>-44106</v>
      </c>
      <c r="K1701" s="18">
        <v>596</v>
      </c>
      <c r="L1701" s="18">
        <v>1192751</v>
      </c>
      <c r="M1701" s="18">
        <v>596</v>
      </c>
      <c r="N1701" s="39" t="s">
        <v>28</v>
      </c>
      <c r="O1701" s="18">
        <v>-10088</v>
      </c>
      <c r="P1701" s="18">
        <v>918</v>
      </c>
      <c r="Q1701" s="18">
        <v>148952650</v>
      </c>
      <c r="R1701" s="18">
        <v>640</v>
      </c>
      <c r="S1701" s="16">
        <f t="shared" si="159"/>
        <v>148.95265000000001</v>
      </c>
      <c r="T1701" s="16">
        <f t="shared" si="161"/>
        <v>138748.44238827389</v>
      </c>
      <c r="U1701" s="41">
        <f t="shared" si="160"/>
        <v>8005.040268456376</v>
      </c>
      <c r="V1701" s="18">
        <f t="shared" si="162"/>
        <v>149</v>
      </c>
      <c r="W1701" s="154">
        <f t="shared" si="163"/>
        <v>931.19759992130128</v>
      </c>
    </row>
    <row r="1702" spans="1:23" ht="16" customHeight="1">
      <c r="A1702" s="37"/>
      <c r="B1702" s="38" t="str">
        <f t="shared" si="158"/>
        <v>149-Yb</v>
      </c>
      <c r="C1702" s="39">
        <v>149</v>
      </c>
      <c r="D1702" s="40"/>
      <c r="E1702" s="39">
        <v>9</v>
      </c>
      <c r="F1702" s="39">
        <v>79</v>
      </c>
      <c r="G1702" s="39">
        <v>70</v>
      </c>
      <c r="H1702" s="39" t="s">
        <v>135</v>
      </c>
      <c r="I1702" s="39" t="s">
        <v>37</v>
      </c>
      <c r="J1702" s="18">
        <v>-34018</v>
      </c>
      <c r="K1702" s="18">
        <v>699</v>
      </c>
      <c r="L1702" s="18">
        <v>1181881</v>
      </c>
      <c r="M1702" s="18">
        <v>699</v>
      </c>
      <c r="N1702" s="39" t="s">
        <v>28</v>
      </c>
      <c r="O1702" s="18" t="s">
        <v>30</v>
      </c>
      <c r="P1702" s="42"/>
      <c r="Q1702" s="18">
        <v>148963480</v>
      </c>
      <c r="R1702" s="18">
        <v>750</v>
      </c>
      <c r="S1702" s="16">
        <f t="shared" si="159"/>
        <v>148.96348</v>
      </c>
      <c r="T1702" s="16">
        <f t="shared" si="161"/>
        <v>138758.5304641226</v>
      </c>
      <c r="U1702" s="41">
        <f t="shared" si="160"/>
        <v>7932.0872483221474</v>
      </c>
      <c r="V1702" s="18">
        <f t="shared" si="162"/>
        <v>149</v>
      </c>
      <c r="W1702" s="154">
        <f t="shared" si="163"/>
        <v>931.26530512833961</v>
      </c>
    </row>
    <row r="1703" spans="1:23" ht="16" customHeight="1">
      <c r="A1703" s="37"/>
      <c r="B1703" s="38" t="str">
        <f t="shared" si="158"/>
        <v>150-Cs</v>
      </c>
      <c r="C1703" s="39">
        <v>150</v>
      </c>
      <c r="D1703" s="39">
        <v>0</v>
      </c>
      <c r="E1703" s="39">
        <v>40</v>
      </c>
      <c r="F1703" s="39">
        <v>95</v>
      </c>
      <c r="G1703" s="39">
        <v>55</v>
      </c>
      <c r="H1703" s="39" t="s">
        <v>119</v>
      </c>
      <c r="I1703" s="39" t="s">
        <v>37</v>
      </c>
      <c r="J1703" s="18">
        <v>-39151</v>
      </c>
      <c r="K1703" s="18">
        <v>503</v>
      </c>
      <c r="L1703" s="18">
        <v>1206820</v>
      </c>
      <c r="M1703" s="18">
        <v>503</v>
      </c>
      <c r="N1703" s="39" t="s">
        <v>28</v>
      </c>
      <c r="O1703" s="18">
        <v>11504</v>
      </c>
      <c r="P1703" s="18">
        <v>711</v>
      </c>
      <c r="Q1703" s="18">
        <v>149957970</v>
      </c>
      <c r="R1703" s="18">
        <v>540</v>
      </c>
      <c r="S1703" s="16">
        <f t="shared" si="159"/>
        <v>149.95796999999999</v>
      </c>
      <c r="T1703" s="16">
        <f t="shared" si="161"/>
        <v>139684.89154914333</v>
      </c>
      <c r="U1703" s="41">
        <f t="shared" si="160"/>
        <v>8045.4666666666662</v>
      </c>
      <c r="V1703" s="18">
        <f t="shared" si="162"/>
        <v>150</v>
      </c>
      <c r="W1703" s="154">
        <f t="shared" si="163"/>
        <v>931.23261032762218</v>
      </c>
    </row>
    <row r="1704" spans="1:23" ht="16" customHeight="1">
      <c r="A1704" s="37"/>
      <c r="B1704" s="38" t="str">
        <f t="shared" si="158"/>
        <v>150-Ba</v>
      </c>
      <c r="C1704" s="39">
        <v>150</v>
      </c>
      <c r="D1704" s="40"/>
      <c r="E1704" s="39">
        <v>38</v>
      </c>
      <c r="F1704" s="39">
        <v>94</v>
      </c>
      <c r="G1704" s="39">
        <v>56</v>
      </c>
      <c r="H1704" s="39" t="s">
        <v>121</v>
      </c>
      <c r="I1704" s="39" t="s">
        <v>37</v>
      </c>
      <c r="J1704" s="18">
        <v>-50655</v>
      </c>
      <c r="K1704" s="18">
        <v>503</v>
      </c>
      <c r="L1704" s="18">
        <v>1217541</v>
      </c>
      <c r="M1704" s="18">
        <v>503</v>
      </c>
      <c r="N1704" s="39" t="s">
        <v>28</v>
      </c>
      <c r="O1704" s="18">
        <v>6567</v>
      </c>
      <c r="P1704" s="18">
        <v>643</v>
      </c>
      <c r="Q1704" s="18">
        <v>149945620</v>
      </c>
      <c r="R1704" s="18">
        <v>540</v>
      </c>
      <c r="S1704" s="16">
        <f t="shared" si="159"/>
        <v>149.94561999999999</v>
      </c>
      <c r="T1704" s="16">
        <f t="shared" si="161"/>
        <v>139673.38760300007</v>
      </c>
      <c r="U1704" s="41">
        <f t="shared" si="160"/>
        <v>8116.94</v>
      </c>
      <c r="V1704" s="18">
        <f t="shared" si="162"/>
        <v>150</v>
      </c>
      <c r="W1704" s="154">
        <f t="shared" si="163"/>
        <v>931.15591735333373</v>
      </c>
    </row>
    <row r="1705" spans="1:23" ht="16" customHeight="1">
      <c r="A1705" s="37"/>
      <c r="B1705" s="38" t="str">
        <f t="shared" si="158"/>
        <v>150-La</v>
      </c>
      <c r="C1705" s="39">
        <v>150</v>
      </c>
      <c r="D1705" s="40"/>
      <c r="E1705" s="39">
        <v>36</v>
      </c>
      <c r="F1705" s="39">
        <v>93</v>
      </c>
      <c r="G1705" s="39">
        <v>57</v>
      </c>
      <c r="H1705" s="39" t="s">
        <v>122</v>
      </c>
      <c r="I1705" s="39" t="s">
        <v>37</v>
      </c>
      <c r="J1705" s="18">
        <v>-57222</v>
      </c>
      <c r="K1705" s="18">
        <v>401</v>
      </c>
      <c r="L1705" s="18">
        <v>1223326</v>
      </c>
      <c r="M1705" s="18">
        <v>401</v>
      </c>
      <c r="N1705" s="39" t="s">
        <v>28</v>
      </c>
      <c r="O1705" s="18">
        <v>7772</v>
      </c>
      <c r="P1705" s="18">
        <v>418</v>
      </c>
      <c r="Q1705" s="18">
        <v>149938570</v>
      </c>
      <c r="R1705" s="18">
        <v>430</v>
      </c>
      <c r="S1705" s="16">
        <f t="shared" si="159"/>
        <v>149.93857</v>
      </c>
      <c r="T1705" s="16">
        <f t="shared" si="161"/>
        <v>139666.82057301546</v>
      </c>
      <c r="U1705" s="41">
        <f t="shared" si="160"/>
        <v>8155.5066666666671</v>
      </c>
      <c r="V1705" s="18">
        <f t="shared" si="162"/>
        <v>150</v>
      </c>
      <c r="W1705" s="154">
        <f t="shared" si="163"/>
        <v>931.11213715343638</v>
      </c>
    </row>
    <row r="1706" spans="1:23" ht="16" customHeight="1">
      <c r="A1706" s="37"/>
      <c r="B1706" s="38" t="str">
        <f t="shared" si="158"/>
        <v>150-Ce</v>
      </c>
      <c r="C1706" s="39">
        <v>150</v>
      </c>
      <c r="D1706" s="40"/>
      <c r="E1706" s="39">
        <v>34</v>
      </c>
      <c r="F1706" s="39">
        <v>92</v>
      </c>
      <c r="G1706" s="39">
        <v>58</v>
      </c>
      <c r="H1706" s="39" t="s">
        <v>123</v>
      </c>
      <c r="I1706" s="39" t="s">
        <v>40</v>
      </c>
      <c r="J1706" s="18">
        <v>-64993.680999999997</v>
      </c>
      <c r="K1706" s="18">
        <v>120.468</v>
      </c>
      <c r="L1706" s="18">
        <v>1230315.605</v>
      </c>
      <c r="M1706" s="18">
        <v>120.468</v>
      </c>
      <c r="N1706" s="39" t="s">
        <v>28</v>
      </c>
      <c r="O1706" s="18">
        <v>3010</v>
      </c>
      <c r="P1706" s="18">
        <v>90</v>
      </c>
      <c r="Q1706" s="18">
        <v>149930226.39899999</v>
      </c>
      <c r="R1706" s="18">
        <v>129.328</v>
      </c>
      <c r="S1706" s="16">
        <f t="shared" si="159"/>
        <v>149.93022639899999</v>
      </c>
      <c r="T1706" s="16">
        <f t="shared" si="161"/>
        <v>139659.04856195921</v>
      </c>
      <c r="U1706" s="41">
        <f t="shared" si="160"/>
        <v>8202.1040333333331</v>
      </c>
      <c r="V1706" s="18">
        <f t="shared" si="162"/>
        <v>150</v>
      </c>
      <c r="W1706" s="154">
        <f t="shared" si="163"/>
        <v>931.06032374639472</v>
      </c>
    </row>
    <row r="1707" spans="1:23" ht="16" customHeight="1">
      <c r="A1707" s="37"/>
      <c r="B1707" s="38" t="str">
        <f t="shared" si="158"/>
        <v>150-Pr</v>
      </c>
      <c r="C1707" s="39">
        <v>150</v>
      </c>
      <c r="D1707" s="40"/>
      <c r="E1707" s="39">
        <v>32</v>
      </c>
      <c r="F1707" s="39">
        <v>91</v>
      </c>
      <c r="G1707" s="39">
        <v>59</v>
      </c>
      <c r="H1707" s="39" t="s">
        <v>124</v>
      </c>
      <c r="I1707" s="39" t="s">
        <v>40</v>
      </c>
      <c r="J1707" s="18">
        <v>-68003.680999999997</v>
      </c>
      <c r="K1707" s="18">
        <v>80.078999999999994</v>
      </c>
      <c r="L1707" s="18">
        <v>1232543.2509999999</v>
      </c>
      <c r="M1707" s="18">
        <v>80.078999999999994</v>
      </c>
      <c r="N1707" s="39" t="s">
        <v>28</v>
      </c>
      <c r="O1707" s="18">
        <v>5690</v>
      </c>
      <c r="P1707" s="18">
        <v>80</v>
      </c>
      <c r="Q1707" s="18">
        <v>149926995.03099999</v>
      </c>
      <c r="R1707" s="18">
        <v>85.968000000000004</v>
      </c>
      <c r="S1707" s="16">
        <f t="shared" si="159"/>
        <v>149.92699503099999</v>
      </c>
      <c r="T1707" s="16">
        <f t="shared" si="161"/>
        <v>139656.03856330001</v>
      </c>
      <c r="U1707" s="41">
        <f t="shared" si="160"/>
        <v>8216.955006666667</v>
      </c>
      <c r="V1707" s="18">
        <f t="shared" si="162"/>
        <v>150</v>
      </c>
      <c r="W1707" s="154">
        <f t="shared" si="163"/>
        <v>931.04025708866675</v>
      </c>
    </row>
    <row r="1708" spans="1:23" ht="16" customHeight="1">
      <c r="A1708" s="37"/>
      <c r="B1708" s="38" t="str">
        <f t="shared" si="158"/>
        <v>150-Nd</v>
      </c>
      <c r="C1708" s="39">
        <v>150</v>
      </c>
      <c r="D1708" s="40"/>
      <c r="E1708" s="39">
        <v>30</v>
      </c>
      <c r="F1708" s="39">
        <v>90</v>
      </c>
      <c r="G1708" s="39">
        <v>60</v>
      </c>
      <c r="H1708" s="39" t="s">
        <v>125</v>
      </c>
      <c r="I1708" s="40"/>
      <c r="J1708" s="18">
        <v>-73693.680999999997</v>
      </c>
      <c r="K1708" s="18">
        <v>3.5510000000000002</v>
      </c>
      <c r="L1708" s="18">
        <v>1237450.898</v>
      </c>
      <c r="M1708" s="18">
        <v>3.5569999999999999</v>
      </c>
      <c r="N1708" s="39" t="s">
        <v>28</v>
      </c>
      <c r="O1708" s="18">
        <v>-86.548000000000002</v>
      </c>
      <c r="P1708" s="18">
        <v>20.122</v>
      </c>
      <c r="Q1708" s="18">
        <v>149920886.56299999</v>
      </c>
      <c r="R1708" s="18">
        <v>3.8119999999999998</v>
      </c>
      <c r="S1708" s="16">
        <f t="shared" si="159"/>
        <v>149.92088656299998</v>
      </c>
      <c r="T1708" s="16">
        <f t="shared" si="161"/>
        <v>139650.34856436154</v>
      </c>
      <c r="U1708" s="41">
        <f t="shared" si="160"/>
        <v>8249.6726533333331</v>
      </c>
      <c r="V1708" s="18">
        <f t="shared" si="162"/>
        <v>150</v>
      </c>
      <c r="W1708" s="154">
        <f t="shared" si="163"/>
        <v>931.00232376241024</v>
      </c>
    </row>
    <row r="1709" spans="1:23" ht="16" customHeight="1">
      <c r="A1709" s="37"/>
      <c r="B1709" s="38" t="str">
        <f t="shared" si="158"/>
        <v>150-Pm</v>
      </c>
      <c r="C1709" s="39">
        <v>150</v>
      </c>
      <c r="D1709" s="40"/>
      <c r="E1709" s="39">
        <v>28</v>
      </c>
      <c r="F1709" s="39">
        <v>89</v>
      </c>
      <c r="G1709" s="39">
        <v>61</v>
      </c>
      <c r="H1709" s="39" t="s">
        <v>126</v>
      </c>
      <c r="I1709" s="39" t="s">
        <v>40</v>
      </c>
      <c r="J1709" s="18">
        <v>-73607.131999999998</v>
      </c>
      <c r="K1709" s="18">
        <v>20.207999999999998</v>
      </c>
      <c r="L1709" s="18">
        <v>1236581.996</v>
      </c>
      <c r="M1709" s="18">
        <v>20.209</v>
      </c>
      <c r="N1709" s="39" t="s">
        <v>28</v>
      </c>
      <c r="O1709" s="18">
        <v>3454</v>
      </c>
      <c r="P1709" s="18">
        <v>20</v>
      </c>
      <c r="Q1709" s="18">
        <v>149920979.477</v>
      </c>
      <c r="R1709" s="18">
        <v>21.693999999999999</v>
      </c>
      <c r="S1709" s="16">
        <f t="shared" si="159"/>
        <v>149.920979477</v>
      </c>
      <c r="T1709" s="16">
        <f t="shared" si="161"/>
        <v>139650.4351131593</v>
      </c>
      <c r="U1709" s="41">
        <f t="shared" si="160"/>
        <v>8243.8799733333344</v>
      </c>
      <c r="V1709" s="18">
        <f t="shared" si="162"/>
        <v>150</v>
      </c>
      <c r="W1709" s="154">
        <f t="shared" si="163"/>
        <v>931.00290075439534</v>
      </c>
    </row>
    <row r="1710" spans="1:23" ht="16" customHeight="1">
      <c r="A1710" s="37"/>
      <c r="B1710" s="38" t="str">
        <f t="shared" si="158"/>
        <v>150-Sm</v>
      </c>
      <c r="C1710" s="39">
        <v>150</v>
      </c>
      <c r="D1710" s="40"/>
      <c r="E1710" s="39">
        <v>26</v>
      </c>
      <c r="F1710" s="39">
        <v>88</v>
      </c>
      <c r="G1710" s="39">
        <v>62</v>
      </c>
      <c r="H1710" s="39" t="s">
        <v>127</v>
      </c>
      <c r="I1710" s="40"/>
      <c r="J1710" s="18">
        <v>-77061.131999999998</v>
      </c>
      <c r="K1710" s="18">
        <v>2.89</v>
      </c>
      <c r="L1710" s="18">
        <v>1239253.6429999999</v>
      </c>
      <c r="M1710" s="18">
        <v>2.8980000000000001</v>
      </c>
      <c r="N1710" s="39" t="s">
        <v>28</v>
      </c>
      <c r="O1710" s="18">
        <v>-2260.587</v>
      </c>
      <c r="P1710" s="18">
        <v>6.4660000000000002</v>
      </c>
      <c r="Q1710" s="18">
        <v>149917271.454</v>
      </c>
      <c r="R1710" s="18">
        <v>3.1030000000000002</v>
      </c>
      <c r="S1710" s="16">
        <f t="shared" si="159"/>
        <v>149.917271454</v>
      </c>
      <c r="T1710" s="16">
        <f t="shared" si="161"/>
        <v>139646.98111341114</v>
      </c>
      <c r="U1710" s="41">
        <f t="shared" si="160"/>
        <v>8261.6909533333328</v>
      </c>
      <c r="V1710" s="18">
        <f t="shared" si="162"/>
        <v>150</v>
      </c>
      <c r="W1710" s="154">
        <f t="shared" si="163"/>
        <v>930.97987408940753</v>
      </c>
    </row>
    <row r="1711" spans="1:23" ht="16" customHeight="1">
      <c r="A1711" s="37"/>
      <c r="B1711" s="38" t="str">
        <f t="shared" si="158"/>
        <v>150-Eu</v>
      </c>
      <c r="C1711" s="39">
        <v>150</v>
      </c>
      <c r="D1711" s="40"/>
      <c r="E1711" s="39">
        <v>24</v>
      </c>
      <c r="F1711" s="39">
        <v>87</v>
      </c>
      <c r="G1711" s="39">
        <v>63</v>
      </c>
      <c r="H1711" s="39" t="s">
        <v>128</v>
      </c>
      <c r="I1711" s="40"/>
      <c r="J1711" s="18">
        <v>-74800.546000000002</v>
      </c>
      <c r="K1711" s="18">
        <v>7.01</v>
      </c>
      <c r="L1711" s="18">
        <v>1236210.703</v>
      </c>
      <c r="M1711" s="18">
        <v>7.0129999999999999</v>
      </c>
      <c r="N1711" s="39" t="s">
        <v>28</v>
      </c>
      <c r="O1711" s="18">
        <v>971.39800000000002</v>
      </c>
      <c r="P1711" s="18">
        <v>3.5569999999999999</v>
      </c>
      <c r="Q1711" s="18">
        <v>149919698.294</v>
      </c>
      <c r="R1711" s="18">
        <v>7.5259999999999998</v>
      </c>
      <c r="S1711" s="16">
        <f t="shared" si="159"/>
        <v>149.919698294</v>
      </c>
      <c r="T1711" s="16">
        <f t="shared" si="161"/>
        <v>139649.24169937536</v>
      </c>
      <c r="U1711" s="41">
        <f t="shared" si="160"/>
        <v>8241.4046866666667</v>
      </c>
      <c r="V1711" s="18">
        <f t="shared" si="162"/>
        <v>150</v>
      </c>
      <c r="W1711" s="154">
        <f t="shared" si="163"/>
        <v>930.99494466250235</v>
      </c>
    </row>
    <row r="1712" spans="1:23" ht="16" customHeight="1">
      <c r="A1712" s="37"/>
      <c r="B1712" s="38" t="str">
        <f t="shared" si="158"/>
        <v>150-Gd</v>
      </c>
      <c r="C1712" s="39">
        <v>150</v>
      </c>
      <c r="D1712" s="40"/>
      <c r="E1712" s="39">
        <v>22</v>
      </c>
      <c r="F1712" s="39">
        <v>86</v>
      </c>
      <c r="G1712" s="39">
        <v>64</v>
      </c>
      <c r="H1712" s="39" t="s">
        <v>129</v>
      </c>
      <c r="I1712" s="40"/>
      <c r="J1712" s="18">
        <v>-75771.944000000003</v>
      </c>
      <c r="K1712" s="18">
        <v>6.9470000000000001</v>
      </c>
      <c r="L1712" s="18">
        <v>1236399.7479999999</v>
      </c>
      <c r="M1712" s="18">
        <v>6.95</v>
      </c>
      <c r="N1712" s="39" t="s">
        <v>28</v>
      </c>
      <c r="O1712" s="18">
        <v>-4656.2610000000004</v>
      </c>
      <c r="P1712" s="18">
        <v>8.7579999999999991</v>
      </c>
      <c r="Q1712" s="18">
        <v>149918655.45500001</v>
      </c>
      <c r="R1712" s="18">
        <v>7.4569999999999999</v>
      </c>
      <c r="S1712" s="16">
        <f t="shared" si="159"/>
        <v>149.91865545500002</v>
      </c>
      <c r="T1712" s="16">
        <f t="shared" si="161"/>
        <v>139648.27030150557</v>
      </c>
      <c r="U1712" s="41">
        <f t="shared" si="160"/>
        <v>8242.6649866666667</v>
      </c>
      <c r="V1712" s="18">
        <f t="shared" si="162"/>
        <v>150</v>
      </c>
      <c r="W1712" s="154">
        <f t="shared" si="163"/>
        <v>930.98846867670386</v>
      </c>
    </row>
    <row r="1713" spans="1:23" ht="16" customHeight="1">
      <c r="A1713" s="37"/>
      <c r="B1713" s="38" t="str">
        <f t="shared" si="158"/>
        <v>150-Tb</v>
      </c>
      <c r="C1713" s="39">
        <v>150</v>
      </c>
      <c r="D1713" s="40"/>
      <c r="E1713" s="39">
        <v>20</v>
      </c>
      <c r="F1713" s="39">
        <v>85</v>
      </c>
      <c r="G1713" s="39">
        <v>65</v>
      </c>
      <c r="H1713" s="39" t="s">
        <v>130</v>
      </c>
      <c r="I1713" s="40"/>
      <c r="J1713" s="18">
        <v>-71115.683999999994</v>
      </c>
      <c r="K1713" s="18">
        <v>8.2690000000000001</v>
      </c>
      <c r="L1713" s="18">
        <v>1230961.1329999999</v>
      </c>
      <c r="M1713" s="18">
        <v>8.2710000000000008</v>
      </c>
      <c r="N1713" s="39" t="s">
        <v>28</v>
      </c>
      <c r="O1713" s="18">
        <v>-1793.6569999999999</v>
      </c>
      <c r="P1713" s="18">
        <v>8.907</v>
      </c>
      <c r="Q1713" s="18">
        <v>149923654.15799999</v>
      </c>
      <c r="R1713" s="18">
        <v>8.8770000000000007</v>
      </c>
      <c r="S1713" s="16">
        <f t="shared" si="159"/>
        <v>149.92365415800001</v>
      </c>
      <c r="T1713" s="16">
        <f t="shared" si="161"/>
        <v>139652.92656143254</v>
      </c>
      <c r="U1713" s="41">
        <f t="shared" si="160"/>
        <v>8206.4075533333325</v>
      </c>
      <c r="V1713" s="18">
        <f t="shared" si="162"/>
        <v>150</v>
      </c>
      <c r="W1713" s="154">
        <f t="shared" si="163"/>
        <v>931.01951040955032</v>
      </c>
    </row>
    <row r="1714" spans="1:23" ht="16" customHeight="1">
      <c r="A1714" s="37"/>
      <c r="B1714" s="38" t="str">
        <f t="shared" si="158"/>
        <v>150-Dy</v>
      </c>
      <c r="C1714" s="39">
        <v>150</v>
      </c>
      <c r="D1714" s="40"/>
      <c r="E1714" s="39">
        <v>18</v>
      </c>
      <c r="F1714" s="39">
        <v>84</v>
      </c>
      <c r="G1714" s="39">
        <v>66</v>
      </c>
      <c r="H1714" s="39" t="s">
        <v>131</v>
      </c>
      <c r="I1714" s="39" t="s">
        <v>83</v>
      </c>
      <c r="J1714" s="18">
        <v>-69322.027000000002</v>
      </c>
      <c r="K1714" s="18">
        <v>5.3979999999999997</v>
      </c>
      <c r="L1714" s="18">
        <v>1228385.1229999999</v>
      </c>
      <c r="M1714" s="18">
        <v>5.4020000000000001</v>
      </c>
      <c r="N1714" s="39" t="s">
        <v>28</v>
      </c>
      <c r="O1714" s="18">
        <v>-7240</v>
      </c>
      <c r="P1714" s="18">
        <v>100</v>
      </c>
      <c r="Q1714" s="18">
        <v>149925579.72799999</v>
      </c>
      <c r="R1714" s="18">
        <v>5.7949999999999999</v>
      </c>
      <c r="S1714" s="16">
        <f t="shared" si="159"/>
        <v>149.92557972799997</v>
      </c>
      <c r="T1714" s="16">
        <f t="shared" si="161"/>
        <v>139654.72021759243</v>
      </c>
      <c r="U1714" s="41">
        <f t="shared" si="160"/>
        <v>8189.2341533333329</v>
      </c>
      <c r="V1714" s="18">
        <f t="shared" si="162"/>
        <v>150</v>
      </c>
      <c r="W1714" s="154">
        <f t="shared" si="163"/>
        <v>931.03146811728288</v>
      </c>
    </row>
    <row r="1715" spans="1:23" ht="16" customHeight="1">
      <c r="A1715" s="37"/>
      <c r="B1715" s="38" t="str">
        <f t="shared" si="158"/>
        <v>150-Ho</v>
      </c>
      <c r="C1715" s="39">
        <v>150</v>
      </c>
      <c r="D1715" s="40"/>
      <c r="E1715" s="39">
        <v>16</v>
      </c>
      <c r="F1715" s="39">
        <v>83</v>
      </c>
      <c r="G1715" s="39">
        <v>67</v>
      </c>
      <c r="H1715" s="39" t="s">
        <v>132</v>
      </c>
      <c r="I1715" s="39" t="s">
        <v>39</v>
      </c>
      <c r="J1715" s="18">
        <v>-62082</v>
      </c>
      <c r="K1715" s="18">
        <v>100</v>
      </c>
      <c r="L1715" s="18">
        <v>1220363</v>
      </c>
      <c r="M1715" s="18">
        <v>100</v>
      </c>
      <c r="N1715" s="39" t="s">
        <v>28</v>
      </c>
      <c r="O1715" s="18">
        <v>-4108</v>
      </c>
      <c r="P1715" s="18">
        <v>15</v>
      </c>
      <c r="Q1715" s="18">
        <v>149933352</v>
      </c>
      <c r="R1715" s="18">
        <v>108</v>
      </c>
      <c r="S1715" s="16">
        <f t="shared" si="159"/>
        <v>149.93335200000001</v>
      </c>
      <c r="T1715" s="16">
        <f t="shared" si="161"/>
        <v>139661.96003933327</v>
      </c>
      <c r="U1715" s="41">
        <f t="shared" si="160"/>
        <v>8135.7533333333331</v>
      </c>
      <c r="V1715" s="18">
        <f t="shared" si="162"/>
        <v>150</v>
      </c>
      <c r="W1715" s="154">
        <f t="shared" si="163"/>
        <v>931.07973359555513</v>
      </c>
    </row>
    <row r="1716" spans="1:23" ht="16" customHeight="1">
      <c r="A1716" s="37"/>
      <c r="B1716" s="38" t="str">
        <f t="shared" si="158"/>
        <v>150-Er</v>
      </c>
      <c r="C1716" s="39">
        <v>150</v>
      </c>
      <c r="D1716" s="40"/>
      <c r="E1716" s="39">
        <v>14</v>
      </c>
      <c r="F1716" s="39">
        <v>82</v>
      </c>
      <c r="G1716" s="39">
        <v>68</v>
      </c>
      <c r="H1716" s="39" t="s">
        <v>133</v>
      </c>
      <c r="I1716" s="39" t="s">
        <v>39</v>
      </c>
      <c r="J1716" s="18">
        <v>-57974</v>
      </c>
      <c r="K1716" s="18">
        <v>101</v>
      </c>
      <c r="L1716" s="18">
        <v>1215472</v>
      </c>
      <c r="M1716" s="18">
        <v>101</v>
      </c>
      <c r="N1716" s="39" t="s">
        <v>28</v>
      </c>
      <c r="O1716" s="18">
        <v>-11092</v>
      </c>
      <c r="P1716" s="18">
        <v>513</v>
      </c>
      <c r="Q1716" s="18">
        <v>149937762</v>
      </c>
      <c r="R1716" s="18">
        <v>109</v>
      </c>
      <c r="S1716" s="16">
        <f t="shared" si="159"/>
        <v>149.93776199999999</v>
      </c>
      <c r="T1716" s="16">
        <f t="shared" si="161"/>
        <v>139666.06792617467</v>
      </c>
      <c r="U1716" s="41">
        <f t="shared" si="160"/>
        <v>8103.1466666666665</v>
      </c>
      <c r="V1716" s="18">
        <f t="shared" si="162"/>
        <v>150</v>
      </c>
      <c r="W1716" s="154">
        <f t="shared" si="163"/>
        <v>931.10711950783116</v>
      </c>
    </row>
    <row r="1717" spans="1:23" ht="16" customHeight="1">
      <c r="A1717" s="37"/>
      <c r="B1717" s="38" t="str">
        <f t="shared" si="158"/>
        <v>150-Tm</v>
      </c>
      <c r="C1717" s="39">
        <v>150</v>
      </c>
      <c r="D1717" s="40"/>
      <c r="E1717" s="39">
        <v>12</v>
      </c>
      <c r="F1717" s="39">
        <v>81</v>
      </c>
      <c r="G1717" s="39">
        <v>69</v>
      </c>
      <c r="H1717" s="39" t="s">
        <v>134</v>
      </c>
      <c r="I1717" s="39" t="s">
        <v>37</v>
      </c>
      <c r="J1717" s="18">
        <v>-46882</v>
      </c>
      <c r="K1717" s="18">
        <v>503</v>
      </c>
      <c r="L1717" s="18">
        <v>1203598</v>
      </c>
      <c r="M1717" s="18">
        <v>503</v>
      </c>
      <c r="N1717" s="39" t="s">
        <v>28</v>
      </c>
      <c r="O1717" s="18">
        <v>-7750</v>
      </c>
      <c r="P1717" s="18">
        <v>780</v>
      </c>
      <c r="Q1717" s="18">
        <v>149949670</v>
      </c>
      <c r="R1717" s="18">
        <v>540</v>
      </c>
      <c r="S1717" s="16">
        <f t="shared" si="159"/>
        <v>149.94967</v>
      </c>
      <c r="T1717" s="16">
        <f t="shared" si="161"/>
        <v>139677.16015214016</v>
      </c>
      <c r="U1717" s="41">
        <f t="shared" si="160"/>
        <v>8023.9866666666667</v>
      </c>
      <c r="V1717" s="18">
        <f t="shared" si="162"/>
        <v>150</v>
      </c>
      <c r="W1717" s="154">
        <f t="shared" si="163"/>
        <v>931.18106768093446</v>
      </c>
    </row>
    <row r="1718" spans="1:23" ht="16" customHeight="1">
      <c r="A1718" s="37"/>
      <c r="B1718" s="38" t="str">
        <f t="shared" si="158"/>
        <v>150-Yb</v>
      </c>
      <c r="C1718" s="39">
        <v>150</v>
      </c>
      <c r="D1718" s="40"/>
      <c r="E1718" s="39">
        <v>10</v>
      </c>
      <c r="F1718" s="39">
        <v>80</v>
      </c>
      <c r="G1718" s="39">
        <v>70</v>
      </c>
      <c r="H1718" s="39" t="s">
        <v>135</v>
      </c>
      <c r="I1718" s="39" t="s">
        <v>37</v>
      </c>
      <c r="J1718" s="18">
        <v>-39132</v>
      </c>
      <c r="K1718" s="18">
        <v>596</v>
      </c>
      <c r="L1718" s="18">
        <v>1195066</v>
      </c>
      <c r="M1718" s="18">
        <v>596</v>
      </c>
      <c r="N1718" s="39" t="s">
        <v>28</v>
      </c>
      <c r="O1718" s="18">
        <v>-13672</v>
      </c>
      <c r="P1718" s="18">
        <v>918</v>
      </c>
      <c r="Q1718" s="18">
        <v>149957990</v>
      </c>
      <c r="R1718" s="18">
        <v>640</v>
      </c>
      <c r="S1718" s="16">
        <f t="shared" si="159"/>
        <v>149.95799</v>
      </c>
      <c r="T1718" s="16">
        <f t="shared" si="161"/>
        <v>139684.91017901563</v>
      </c>
      <c r="U1718" s="41">
        <f t="shared" si="160"/>
        <v>7967.1066666666666</v>
      </c>
      <c r="V1718" s="18">
        <f t="shared" si="162"/>
        <v>150</v>
      </c>
      <c r="W1718" s="154">
        <f t="shared" si="163"/>
        <v>931.23273452677086</v>
      </c>
    </row>
    <row r="1719" spans="1:23" ht="16" customHeight="1">
      <c r="A1719" s="37"/>
      <c r="B1719" s="38" t="str">
        <f t="shared" si="158"/>
        <v>150-Lu</v>
      </c>
      <c r="C1719" s="39">
        <v>150</v>
      </c>
      <c r="D1719" s="40"/>
      <c r="E1719" s="39">
        <v>8</v>
      </c>
      <c r="F1719" s="39">
        <v>79</v>
      </c>
      <c r="G1719" s="39">
        <v>71</v>
      </c>
      <c r="H1719" s="39" t="s">
        <v>136</v>
      </c>
      <c r="I1719" s="39" t="s">
        <v>65</v>
      </c>
      <c r="J1719" s="18">
        <v>-25460</v>
      </c>
      <c r="K1719" s="18">
        <v>699</v>
      </c>
      <c r="L1719" s="18">
        <v>1180611</v>
      </c>
      <c r="M1719" s="18">
        <v>699</v>
      </c>
      <c r="N1719" s="39" t="s">
        <v>28</v>
      </c>
      <c r="O1719" s="18" t="s">
        <v>30</v>
      </c>
      <c r="P1719" s="42"/>
      <c r="Q1719" s="18">
        <v>149972668</v>
      </c>
      <c r="R1719" s="18">
        <v>750</v>
      </c>
      <c r="S1719" s="16">
        <f t="shared" si="159"/>
        <v>149.972668</v>
      </c>
      <c r="T1719" s="16">
        <f t="shared" si="161"/>
        <v>139698.58264229423</v>
      </c>
      <c r="U1719" s="41">
        <f t="shared" si="160"/>
        <v>7870.74</v>
      </c>
      <c r="V1719" s="18">
        <f t="shared" si="162"/>
        <v>150</v>
      </c>
      <c r="W1719" s="154">
        <f t="shared" si="163"/>
        <v>931.32388428196157</v>
      </c>
    </row>
    <row r="1720" spans="1:23" ht="16" customHeight="1">
      <c r="A1720" s="37"/>
      <c r="B1720" s="38" t="str">
        <f t="shared" si="158"/>
        <v>151-Cs</v>
      </c>
      <c r="C1720" s="39">
        <v>151</v>
      </c>
      <c r="D1720" s="39">
        <v>0</v>
      </c>
      <c r="E1720" s="39">
        <v>41</v>
      </c>
      <c r="F1720" s="39">
        <v>96</v>
      </c>
      <c r="G1720" s="39">
        <v>55</v>
      </c>
      <c r="H1720" s="39" t="s">
        <v>119</v>
      </c>
      <c r="I1720" s="39" t="s">
        <v>37</v>
      </c>
      <c r="J1720" s="18">
        <v>-35397</v>
      </c>
      <c r="K1720" s="18">
        <v>699</v>
      </c>
      <c r="L1720" s="18">
        <v>1211137</v>
      </c>
      <c r="M1720" s="18">
        <v>699</v>
      </c>
      <c r="N1720" s="39" t="s">
        <v>28</v>
      </c>
      <c r="O1720" s="18">
        <v>10526</v>
      </c>
      <c r="P1720" s="18">
        <v>918</v>
      </c>
      <c r="Q1720" s="18">
        <v>150962000</v>
      </c>
      <c r="R1720" s="18">
        <v>750</v>
      </c>
      <c r="S1720" s="16">
        <f t="shared" si="159"/>
        <v>150.96199999999999</v>
      </c>
      <c r="T1720" s="16">
        <f t="shared" si="161"/>
        <v>140620.13908324961</v>
      </c>
      <c r="U1720" s="41">
        <f t="shared" si="160"/>
        <v>8020.7748344370857</v>
      </c>
      <c r="V1720" s="18">
        <f t="shared" si="162"/>
        <v>151</v>
      </c>
      <c r="W1720" s="154">
        <f t="shared" si="163"/>
        <v>931.25919922681862</v>
      </c>
    </row>
    <row r="1721" spans="1:23" ht="16" customHeight="1">
      <c r="A1721" s="37"/>
      <c r="B1721" s="38" t="str">
        <f t="shared" si="158"/>
        <v>151-Ba</v>
      </c>
      <c r="C1721" s="39">
        <v>151</v>
      </c>
      <c r="D1721" s="40"/>
      <c r="E1721" s="39">
        <v>39</v>
      </c>
      <c r="F1721" s="39">
        <v>95</v>
      </c>
      <c r="G1721" s="39">
        <v>56</v>
      </c>
      <c r="H1721" s="39" t="s">
        <v>121</v>
      </c>
      <c r="I1721" s="39" t="s">
        <v>37</v>
      </c>
      <c r="J1721" s="18">
        <v>-45923</v>
      </c>
      <c r="K1721" s="18">
        <v>596</v>
      </c>
      <c r="L1721" s="18">
        <v>1220881</v>
      </c>
      <c r="M1721" s="18">
        <v>596</v>
      </c>
      <c r="N1721" s="39" t="s">
        <v>28</v>
      </c>
      <c r="O1721" s="18">
        <v>8514</v>
      </c>
      <c r="P1721" s="18">
        <v>780</v>
      </c>
      <c r="Q1721" s="18">
        <v>150950700</v>
      </c>
      <c r="R1721" s="18">
        <v>640</v>
      </c>
      <c r="S1721" s="16">
        <f t="shared" si="159"/>
        <v>150.95070000000001</v>
      </c>
      <c r="T1721" s="16">
        <f t="shared" si="161"/>
        <v>140609.61320540198</v>
      </c>
      <c r="U1721" s="41">
        <f t="shared" si="160"/>
        <v>8085.3046357615895</v>
      </c>
      <c r="V1721" s="18">
        <f t="shared" si="162"/>
        <v>151</v>
      </c>
      <c r="W1721" s="154">
        <f t="shared" si="163"/>
        <v>931.1894914265032</v>
      </c>
    </row>
    <row r="1722" spans="1:23" ht="16" customHeight="1">
      <c r="A1722" s="37"/>
      <c r="B1722" s="38" t="str">
        <f t="shared" si="158"/>
        <v>151-La</v>
      </c>
      <c r="C1722" s="39">
        <v>151</v>
      </c>
      <c r="D1722" s="40"/>
      <c r="E1722" s="39">
        <v>37</v>
      </c>
      <c r="F1722" s="39">
        <v>94</v>
      </c>
      <c r="G1722" s="39">
        <v>57</v>
      </c>
      <c r="H1722" s="39" t="s">
        <v>122</v>
      </c>
      <c r="I1722" s="39" t="s">
        <v>37</v>
      </c>
      <c r="J1722" s="18">
        <v>-54437</v>
      </c>
      <c r="K1722" s="18">
        <v>503</v>
      </c>
      <c r="L1722" s="18">
        <v>1228612</v>
      </c>
      <c r="M1722" s="18">
        <v>503</v>
      </c>
      <c r="N1722" s="39" t="s">
        <v>28</v>
      </c>
      <c r="O1722" s="18">
        <v>7005</v>
      </c>
      <c r="P1722" s="18">
        <v>585</v>
      </c>
      <c r="Q1722" s="18">
        <v>150941560</v>
      </c>
      <c r="R1722" s="18">
        <v>540</v>
      </c>
      <c r="S1722" s="16">
        <f t="shared" si="159"/>
        <v>150.94156000000001</v>
      </c>
      <c r="T1722" s="16">
        <f t="shared" si="161"/>
        <v>140601.09935376234</v>
      </c>
      <c r="U1722" s="41">
        <f t="shared" si="160"/>
        <v>8136.5033112582778</v>
      </c>
      <c r="V1722" s="18">
        <f t="shared" si="162"/>
        <v>151</v>
      </c>
      <c r="W1722" s="154">
        <f t="shared" si="163"/>
        <v>931.13310830306193</v>
      </c>
    </row>
    <row r="1723" spans="1:23" ht="16" customHeight="1">
      <c r="A1723" s="37"/>
      <c r="B1723" s="38" t="str">
        <f t="shared" si="158"/>
        <v>151-Ce</v>
      </c>
      <c r="C1723" s="39">
        <v>151</v>
      </c>
      <c r="D1723" s="40"/>
      <c r="E1723" s="39">
        <v>35</v>
      </c>
      <c r="F1723" s="39">
        <v>93</v>
      </c>
      <c r="G1723" s="39">
        <v>58</v>
      </c>
      <c r="H1723" s="39" t="s">
        <v>123</v>
      </c>
      <c r="I1723" s="39" t="s">
        <v>37</v>
      </c>
      <c r="J1723" s="18">
        <v>-61441</v>
      </c>
      <c r="K1723" s="18">
        <v>298</v>
      </c>
      <c r="L1723" s="18">
        <v>1234835</v>
      </c>
      <c r="M1723" s="18">
        <v>298</v>
      </c>
      <c r="N1723" s="39" t="s">
        <v>28</v>
      </c>
      <c r="O1723" s="18">
        <v>5414</v>
      </c>
      <c r="P1723" s="18">
        <v>300</v>
      </c>
      <c r="Q1723" s="18">
        <v>150934040</v>
      </c>
      <c r="R1723" s="18">
        <v>320</v>
      </c>
      <c r="S1723" s="16">
        <f t="shared" si="159"/>
        <v>150.93404000000001</v>
      </c>
      <c r="T1723" s="16">
        <f t="shared" si="161"/>
        <v>140594.09452177875</v>
      </c>
      <c r="U1723" s="41">
        <f t="shared" si="160"/>
        <v>8177.7152317880791</v>
      </c>
      <c r="V1723" s="18">
        <f t="shared" si="162"/>
        <v>151</v>
      </c>
      <c r="W1723" s="154">
        <f t="shared" si="163"/>
        <v>931.08671868727652</v>
      </c>
    </row>
    <row r="1724" spans="1:23" ht="16" customHeight="1">
      <c r="A1724" s="37"/>
      <c r="B1724" s="38" t="str">
        <f t="shared" si="158"/>
        <v>151-Pr</v>
      </c>
      <c r="C1724" s="39">
        <v>151</v>
      </c>
      <c r="D1724" s="40"/>
      <c r="E1724" s="39">
        <v>33</v>
      </c>
      <c r="F1724" s="39">
        <v>92</v>
      </c>
      <c r="G1724" s="39">
        <v>59</v>
      </c>
      <c r="H1724" s="39" t="s">
        <v>124</v>
      </c>
      <c r="I1724" s="39" t="s">
        <v>40</v>
      </c>
      <c r="J1724" s="18">
        <v>-66855.3</v>
      </c>
      <c r="K1724" s="18">
        <v>35.472999999999999</v>
      </c>
      <c r="L1724" s="18">
        <v>1239466.193</v>
      </c>
      <c r="M1724" s="18">
        <v>35.473999999999997</v>
      </c>
      <c r="N1724" s="39" t="s">
        <v>28</v>
      </c>
      <c r="O1724" s="18">
        <v>4101.4880000000003</v>
      </c>
      <c r="P1724" s="18">
        <v>35.293999999999997</v>
      </c>
      <c r="Q1724" s="18">
        <v>150928227.86899999</v>
      </c>
      <c r="R1724" s="18">
        <v>38.082000000000001</v>
      </c>
      <c r="S1724" s="16">
        <f t="shared" si="159"/>
        <v>150.92822786899998</v>
      </c>
      <c r="T1724" s="16">
        <f t="shared" si="161"/>
        <v>140588.68055886362</v>
      </c>
      <c r="U1724" s="41">
        <f t="shared" si="160"/>
        <v>8208.3853841059608</v>
      </c>
      <c r="V1724" s="18">
        <f t="shared" si="162"/>
        <v>151</v>
      </c>
      <c r="W1724" s="154">
        <f t="shared" si="163"/>
        <v>931.0508646282359</v>
      </c>
    </row>
    <row r="1725" spans="1:23" ht="16" customHeight="1">
      <c r="A1725" s="37"/>
      <c r="B1725" s="38" t="str">
        <f t="shared" si="158"/>
        <v>151-Nd</v>
      </c>
      <c r="C1725" s="39">
        <v>151</v>
      </c>
      <c r="D1725" s="40"/>
      <c r="E1725" s="39">
        <v>31</v>
      </c>
      <c r="F1725" s="39">
        <v>91</v>
      </c>
      <c r="G1725" s="39">
        <v>60</v>
      </c>
      <c r="H1725" s="39" t="s">
        <v>125</v>
      </c>
      <c r="I1725" s="39" t="s">
        <v>47</v>
      </c>
      <c r="J1725" s="18">
        <v>-70956.788</v>
      </c>
      <c r="K1725" s="18">
        <v>3.556</v>
      </c>
      <c r="L1725" s="18">
        <v>1242785.327</v>
      </c>
      <c r="M1725" s="18">
        <v>3.5630000000000002</v>
      </c>
      <c r="N1725" s="39" t="s">
        <v>28</v>
      </c>
      <c r="O1725" s="18">
        <v>2442.42</v>
      </c>
      <c r="P1725" s="18">
        <v>4.4980000000000002</v>
      </c>
      <c r="Q1725" s="18">
        <v>150923824.73899999</v>
      </c>
      <c r="R1725" s="18">
        <v>3.8180000000000001</v>
      </c>
      <c r="S1725" s="16">
        <f t="shared" si="159"/>
        <v>150.923824739</v>
      </c>
      <c r="T1725" s="16">
        <f t="shared" si="161"/>
        <v>140584.57907138334</v>
      </c>
      <c r="U1725" s="41">
        <f t="shared" si="160"/>
        <v>8230.3664039735104</v>
      </c>
      <c r="V1725" s="18">
        <f t="shared" si="162"/>
        <v>151</v>
      </c>
      <c r="W1725" s="154">
        <f t="shared" si="163"/>
        <v>931.02370245949237</v>
      </c>
    </row>
    <row r="1726" spans="1:23" ht="16" customHeight="1">
      <c r="A1726" s="37"/>
      <c r="B1726" s="38" t="str">
        <f t="shared" si="158"/>
        <v>151-Pm</v>
      </c>
      <c r="C1726" s="39">
        <v>151</v>
      </c>
      <c r="D1726" s="40"/>
      <c r="E1726" s="39">
        <v>29</v>
      </c>
      <c r="F1726" s="39">
        <v>90</v>
      </c>
      <c r="G1726" s="39">
        <v>61</v>
      </c>
      <c r="H1726" s="39" t="s">
        <v>126</v>
      </c>
      <c r="I1726" s="40"/>
      <c r="J1726" s="18">
        <v>-73399.206999999995</v>
      </c>
      <c r="K1726" s="18">
        <v>5.5650000000000004</v>
      </c>
      <c r="L1726" s="18">
        <v>1244445.3940000001</v>
      </c>
      <c r="M1726" s="18">
        <v>5.569</v>
      </c>
      <c r="N1726" s="39" t="s">
        <v>28</v>
      </c>
      <c r="O1726" s="18">
        <v>1187.0419999999999</v>
      </c>
      <c r="P1726" s="18">
        <v>4.8109999999999999</v>
      </c>
      <c r="Q1726" s="18">
        <v>150921202.69299999</v>
      </c>
      <c r="R1726" s="18">
        <v>5.9749999999999996</v>
      </c>
      <c r="S1726" s="16">
        <f t="shared" si="159"/>
        <v>150.921202693</v>
      </c>
      <c r="T1726" s="16">
        <f t="shared" si="161"/>
        <v>140582.13665227653</v>
      </c>
      <c r="U1726" s="41">
        <f t="shared" si="160"/>
        <v>8241.360225165563</v>
      </c>
      <c r="V1726" s="18">
        <f t="shared" si="162"/>
        <v>151</v>
      </c>
      <c r="W1726" s="154">
        <f t="shared" si="163"/>
        <v>931.00752749852006</v>
      </c>
    </row>
    <row r="1727" spans="1:23" ht="16" customHeight="1">
      <c r="A1727" s="37"/>
      <c r="B1727" s="38" t="str">
        <f t="shared" si="158"/>
        <v>151-Sm</v>
      </c>
      <c r="C1727" s="39">
        <v>151</v>
      </c>
      <c r="D1727" s="40"/>
      <c r="E1727" s="39">
        <v>27</v>
      </c>
      <c r="F1727" s="39">
        <v>89</v>
      </c>
      <c r="G1727" s="39">
        <v>62</v>
      </c>
      <c r="H1727" s="39" t="s">
        <v>127</v>
      </c>
      <c r="I1727" s="40"/>
      <c r="J1727" s="18">
        <v>-74586.25</v>
      </c>
      <c r="K1727" s="18">
        <v>2.891</v>
      </c>
      <c r="L1727" s="18">
        <v>1244850.0830000001</v>
      </c>
      <c r="M1727" s="18">
        <v>2.8980000000000001</v>
      </c>
      <c r="N1727" s="39" t="s">
        <v>28</v>
      </c>
      <c r="O1727" s="18">
        <v>76.688999999999993</v>
      </c>
      <c r="P1727" s="18">
        <v>0.54400000000000004</v>
      </c>
      <c r="Q1727" s="18">
        <v>150919928.35100001</v>
      </c>
      <c r="R1727" s="18">
        <v>3.1030000000000002</v>
      </c>
      <c r="S1727" s="16">
        <f t="shared" si="159"/>
        <v>150.91992835100001</v>
      </c>
      <c r="T1727" s="16">
        <f t="shared" si="161"/>
        <v>140580.94961084041</v>
      </c>
      <c r="U1727" s="41">
        <f t="shared" si="160"/>
        <v>8244.0402847682126</v>
      </c>
      <c r="V1727" s="18">
        <f t="shared" si="162"/>
        <v>151</v>
      </c>
      <c r="W1727" s="154">
        <f t="shared" si="163"/>
        <v>930.99966629695632</v>
      </c>
    </row>
    <row r="1728" spans="1:23" ht="16" customHeight="1">
      <c r="A1728" s="37"/>
      <c r="B1728" s="38" t="str">
        <f t="shared" si="158"/>
        <v>151-Eu</v>
      </c>
      <c r="C1728" s="39">
        <v>151</v>
      </c>
      <c r="D1728" s="40"/>
      <c r="E1728" s="39">
        <v>25</v>
      </c>
      <c r="F1728" s="39">
        <v>88</v>
      </c>
      <c r="G1728" s="39">
        <v>63</v>
      </c>
      <c r="H1728" s="39" t="s">
        <v>128</v>
      </c>
      <c r="I1728" s="40"/>
      <c r="J1728" s="18">
        <v>-74662.938999999998</v>
      </c>
      <c r="K1728" s="18">
        <v>2.9039999999999999</v>
      </c>
      <c r="L1728" s="18">
        <v>1244144.4180000001</v>
      </c>
      <c r="M1728" s="18">
        <v>2.9119999999999999</v>
      </c>
      <c r="N1728" s="39" t="s">
        <v>28</v>
      </c>
      <c r="O1728" s="18">
        <v>-464.11799999999999</v>
      </c>
      <c r="P1728" s="18">
        <v>2.7789999999999999</v>
      </c>
      <c r="Q1728" s="18">
        <v>150919846.02200001</v>
      </c>
      <c r="R1728" s="18">
        <v>3.1179999999999999</v>
      </c>
      <c r="S1728" s="16">
        <f t="shared" si="159"/>
        <v>150.919846022</v>
      </c>
      <c r="T1728" s="16">
        <f t="shared" si="161"/>
        <v>140580.8729219026</v>
      </c>
      <c r="U1728" s="41">
        <f t="shared" si="160"/>
        <v>8239.3670066225168</v>
      </c>
      <c r="V1728" s="18">
        <f t="shared" si="162"/>
        <v>151</v>
      </c>
      <c r="W1728" s="154">
        <f t="shared" si="163"/>
        <v>930.99915842319604</v>
      </c>
    </row>
    <row r="1729" spans="1:23" ht="16" customHeight="1">
      <c r="A1729" s="37"/>
      <c r="B1729" s="38" t="str">
        <f t="shared" si="158"/>
        <v>151-Gd</v>
      </c>
      <c r="C1729" s="39">
        <v>151</v>
      </c>
      <c r="D1729" s="40"/>
      <c r="E1729" s="39">
        <v>23</v>
      </c>
      <c r="F1729" s="39">
        <v>87</v>
      </c>
      <c r="G1729" s="39">
        <v>64</v>
      </c>
      <c r="H1729" s="39" t="s">
        <v>129</v>
      </c>
      <c r="I1729" s="40"/>
      <c r="J1729" s="18">
        <v>-74198.820999999996</v>
      </c>
      <c r="K1729" s="18">
        <v>3.988</v>
      </c>
      <c r="L1729" s="18">
        <v>1242897.9469999999</v>
      </c>
      <c r="M1729" s="18">
        <v>3.9940000000000002</v>
      </c>
      <c r="N1729" s="39" t="s">
        <v>28</v>
      </c>
      <c r="O1729" s="18">
        <v>-2565.2370000000001</v>
      </c>
      <c r="P1729" s="18">
        <v>3.7629999999999999</v>
      </c>
      <c r="Q1729" s="18">
        <v>150920344.273</v>
      </c>
      <c r="R1729" s="18">
        <v>4.2809999999999997</v>
      </c>
      <c r="S1729" s="16">
        <f t="shared" si="159"/>
        <v>150.92034427300001</v>
      </c>
      <c r="T1729" s="16">
        <f t="shared" si="161"/>
        <v>140581.33703952769</v>
      </c>
      <c r="U1729" s="41">
        <f t="shared" si="160"/>
        <v>8231.1122317880781</v>
      </c>
      <c r="V1729" s="18">
        <f t="shared" si="162"/>
        <v>151</v>
      </c>
      <c r="W1729" s="154">
        <f t="shared" si="163"/>
        <v>931.00223204985218</v>
      </c>
    </row>
    <row r="1730" spans="1:23" ht="16" customHeight="1">
      <c r="A1730" s="37"/>
      <c r="B1730" s="38" t="str">
        <f t="shared" si="158"/>
        <v>151-Tb</v>
      </c>
      <c r="C1730" s="39">
        <v>151</v>
      </c>
      <c r="D1730" s="40"/>
      <c r="E1730" s="39">
        <v>21</v>
      </c>
      <c r="F1730" s="39">
        <v>86</v>
      </c>
      <c r="G1730" s="39">
        <v>65</v>
      </c>
      <c r="H1730" s="39" t="s">
        <v>130</v>
      </c>
      <c r="I1730" s="40"/>
      <c r="J1730" s="18">
        <v>-71633.582999999999</v>
      </c>
      <c r="K1730" s="18">
        <v>4.84</v>
      </c>
      <c r="L1730" s="18">
        <v>1239550.3559999999</v>
      </c>
      <c r="M1730" s="18">
        <v>4.8449999999999998</v>
      </c>
      <c r="N1730" s="39" t="s">
        <v>28</v>
      </c>
      <c r="O1730" s="18">
        <v>-2870.3629999999998</v>
      </c>
      <c r="P1730" s="18">
        <v>5.1550000000000002</v>
      </c>
      <c r="Q1730" s="18">
        <v>150923098.169</v>
      </c>
      <c r="R1730" s="18">
        <v>5.1959999999999997</v>
      </c>
      <c r="S1730" s="16">
        <f t="shared" si="159"/>
        <v>150.92309816900001</v>
      </c>
      <c r="T1730" s="16">
        <f t="shared" si="161"/>
        <v>140583.90227606762</v>
      </c>
      <c r="U1730" s="41">
        <f t="shared" si="160"/>
        <v>8208.9427549668872</v>
      </c>
      <c r="V1730" s="18">
        <f t="shared" si="162"/>
        <v>151</v>
      </c>
      <c r="W1730" s="154">
        <f t="shared" si="163"/>
        <v>931.01922037130873</v>
      </c>
    </row>
    <row r="1731" spans="1:23" ht="16" customHeight="1">
      <c r="A1731" s="37"/>
      <c r="B1731" s="38" t="str">
        <f t="shared" si="158"/>
        <v>151-Dy</v>
      </c>
      <c r="C1731" s="39">
        <v>151</v>
      </c>
      <c r="D1731" s="40"/>
      <c r="E1731" s="39">
        <v>19</v>
      </c>
      <c r="F1731" s="39">
        <v>85</v>
      </c>
      <c r="G1731" s="39">
        <v>66</v>
      </c>
      <c r="H1731" s="39" t="s">
        <v>131</v>
      </c>
      <c r="I1731" s="39" t="s">
        <v>83</v>
      </c>
      <c r="J1731" s="18">
        <v>-68763.221000000005</v>
      </c>
      <c r="K1731" s="18">
        <v>4.3949999999999996</v>
      </c>
      <c r="L1731" s="18">
        <v>1235897.6399999999</v>
      </c>
      <c r="M1731" s="18">
        <v>4.4000000000000004</v>
      </c>
      <c r="N1731" s="39" t="s">
        <v>28</v>
      </c>
      <c r="O1731" s="18">
        <v>-5124.2969999999996</v>
      </c>
      <c r="P1731" s="18">
        <v>11.946999999999999</v>
      </c>
      <c r="Q1731" s="18">
        <v>150926179.63</v>
      </c>
      <c r="R1731" s="18">
        <v>4.718</v>
      </c>
      <c r="S1731" s="16">
        <f t="shared" si="159"/>
        <v>150.92617963000001</v>
      </c>
      <c r="T1731" s="16">
        <f t="shared" si="161"/>
        <v>140586.77263731349</v>
      </c>
      <c r="U1731" s="41">
        <f t="shared" si="160"/>
        <v>8184.7525827814561</v>
      </c>
      <c r="V1731" s="18">
        <f t="shared" si="162"/>
        <v>151</v>
      </c>
      <c r="W1731" s="154">
        <f t="shared" si="163"/>
        <v>931.03822938618202</v>
      </c>
    </row>
    <row r="1732" spans="1:23" ht="16" customHeight="1">
      <c r="A1732" s="37"/>
      <c r="B1732" s="38" t="str">
        <f t="shared" si="158"/>
        <v>151-Ho</v>
      </c>
      <c r="C1732" s="39">
        <v>151</v>
      </c>
      <c r="D1732" s="40"/>
      <c r="E1732" s="39">
        <v>17</v>
      </c>
      <c r="F1732" s="39">
        <v>84</v>
      </c>
      <c r="G1732" s="39">
        <v>67</v>
      </c>
      <c r="H1732" s="39" t="s">
        <v>132</v>
      </c>
      <c r="I1732" s="40"/>
      <c r="J1732" s="18">
        <v>-63638.923000000003</v>
      </c>
      <c r="K1732" s="18">
        <v>12.167</v>
      </c>
      <c r="L1732" s="18">
        <v>1229990.9890000001</v>
      </c>
      <c r="M1732" s="18">
        <v>12.167999999999999</v>
      </c>
      <c r="N1732" s="39" t="s">
        <v>28</v>
      </c>
      <c r="O1732" s="18">
        <v>-5383</v>
      </c>
      <c r="P1732" s="18">
        <v>298</v>
      </c>
      <c r="Q1732" s="18">
        <v>150931680.79100001</v>
      </c>
      <c r="R1732" s="18">
        <v>13.061999999999999</v>
      </c>
      <c r="S1732" s="16">
        <f t="shared" si="159"/>
        <v>150.93168079100002</v>
      </c>
      <c r="T1732" s="16">
        <f t="shared" si="161"/>
        <v>140591.89693365918</v>
      </c>
      <c r="U1732" s="41">
        <f t="shared" si="160"/>
        <v>8145.6356887417223</v>
      </c>
      <c r="V1732" s="18">
        <f t="shared" si="162"/>
        <v>151</v>
      </c>
      <c r="W1732" s="154">
        <f t="shared" si="163"/>
        <v>931.0721651235707</v>
      </c>
    </row>
    <row r="1733" spans="1:23" ht="16" customHeight="1">
      <c r="A1733" s="37"/>
      <c r="B1733" s="38" t="str">
        <f t="shared" si="158"/>
        <v>151-Er</v>
      </c>
      <c r="C1733" s="39">
        <v>151</v>
      </c>
      <c r="D1733" s="40"/>
      <c r="E1733" s="39">
        <v>15</v>
      </c>
      <c r="F1733" s="39">
        <v>83</v>
      </c>
      <c r="G1733" s="39">
        <v>68</v>
      </c>
      <c r="H1733" s="39" t="s">
        <v>133</v>
      </c>
      <c r="I1733" s="39" t="s">
        <v>37</v>
      </c>
      <c r="J1733" s="18">
        <v>-58256</v>
      </c>
      <c r="K1733" s="18">
        <v>298</v>
      </c>
      <c r="L1733" s="18">
        <v>1223825</v>
      </c>
      <c r="M1733" s="18">
        <v>298</v>
      </c>
      <c r="N1733" s="39" t="s">
        <v>28</v>
      </c>
      <c r="O1733" s="18">
        <v>-7427</v>
      </c>
      <c r="P1733" s="18">
        <v>327</v>
      </c>
      <c r="Q1733" s="18">
        <v>150937460</v>
      </c>
      <c r="R1733" s="18">
        <v>320</v>
      </c>
      <c r="S1733" s="16">
        <f t="shared" si="159"/>
        <v>150.93745999999999</v>
      </c>
      <c r="T1733" s="16">
        <f t="shared" si="161"/>
        <v>140597.28022994148</v>
      </c>
      <c r="U1733" s="41">
        <f t="shared" si="160"/>
        <v>8104.8013245033117</v>
      </c>
      <c r="V1733" s="18">
        <f t="shared" si="162"/>
        <v>151</v>
      </c>
      <c r="W1733" s="154">
        <f t="shared" si="163"/>
        <v>931.10781609232765</v>
      </c>
    </row>
    <row r="1734" spans="1:23" ht="16" customHeight="1">
      <c r="A1734" s="37"/>
      <c r="B1734" s="38" t="str">
        <f t="shared" si="158"/>
        <v>151-Tm</v>
      </c>
      <c r="C1734" s="39">
        <v>151</v>
      </c>
      <c r="D1734" s="40"/>
      <c r="E1734" s="39">
        <v>13</v>
      </c>
      <c r="F1734" s="39">
        <v>82</v>
      </c>
      <c r="G1734" s="39">
        <v>69</v>
      </c>
      <c r="H1734" s="39" t="s">
        <v>134</v>
      </c>
      <c r="I1734" s="39" t="s">
        <v>49</v>
      </c>
      <c r="J1734" s="18">
        <v>-50828</v>
      </c>
      <c r="K1734" s="18">
        <v>135</v>
      </c>
      <c r="L1734" s="18">
        <v>1215616</v>
      </c>
      <c r="M1734" s="18">
        <v>135</v>
      </c>
      <c r="N1734" s="39" t="s">
        <v>28</v>
      </c>
      <c r="O1734" s="18">
        <v>-9143</v>
      </c>
      <c r="P1734" s="18">
        <v>313</v>
      </c>
      <c r="Q1734" s="18">
        <v>150945434</v>
      </c>
      <c r="R1734" s="18">
        <v>145</v>
      </c>
      <c r="S1734" s="16">
        <f t="shared" si="159"/>
        <v>150.94543400000001</v>
      </c>
      <c r="T1734" s="16">
        <f t="shared" si="161"/>
        <v>140604.70796002622</v>
      </c>
      <c r="U1734" s="41">
        <f t="shared" si="160"/>
        <v>8050.4370860927156</v>
      </c>
      <c r="V1734" s="18">
        <f t="shared" si="162"/>
        <v>151</v>
      </c>
      <c r="W1734" s="154">
        <f t="shared" si="163"/>
        <v>931.15700635778956</v>
      </c>
    </row>
    <row r="1735" spans="1:23" ht="16" customHeight="1">
      <c r="A1735" s="37"/>
      <c r="B1735" s="38" t="str">
        <f t="shared" si="158"/>
        <v>151-Yb</v>
      </c>
      <c r="C1735" s="39">
        <v>151</v>
      </c>
      <c r="D1735" s="40"/>
      <c r="E1735" s="39">
        <v>11</v>
      </c>
      <c r="F1735" s="39">
        <v>81</v>
      </c>
      <c r="G1735" s="39">
        <v>70</v>
      </c>
      <c r="H1735" s="39" t="s">
        <v>135</v>
      </c>
      <c r="I1735" s="39" t="s">
        <v>97</v>
      </c>
      <c r="J1735" s="18">
        <v>-41685</v>
      </c>
      <c r="K1735" s="18">
        <v>317</v>
      </c>
      <c r="L1735" s="18">
        <v>1205690</v>
      </c>
      <c r="M1735" s="18">
        <v>317</v>
      </c>
      <c r="N1735" s="39" t="s">
        <v>28</v>
      </c>
      <c r="O1735" s="18">
        <v>-11083</v>
      </c>
      <c r="P1735" s="18">
        <v>682</v>
      </c>
      <c r="Q1735" s="18">
        <v>150955249</v>
      </c>
      <c r="R1735" s="18">
        <v>340</v>
      </c>
      <c r="S1735" s="16">
        <f t="shared" si="159"/>
        <v>150.95524900000001</v>
      </c>
      <c r="T1735" s="16">
        <f t="shared" si="161"/>
        <v>140613.85056985586</v>
      </c>
      <c r="U1735" s="41">
        <f t="shared" si="160"/>
        <v>7984.701986754967</v>
      </c>
      <c r="V1735" s="18">
        <f t="shared" si="162"/>
        <v>151</v>
      </c>
      <c r="W1735" s="154">
        <f t="shared" si="163"/>
        <v>931.21755344275402</v>
      </c>
    </row>
    <row r="1736" spans="1:23" ht="16" customHeight="1">
      <c r="A1736" s="37"/>
      <c r="B1736" s="38" t="str">
        <f t="shared" si="158"/>
        <v>151-Lu</v>
      </c>
      <c r="C1736" s="39">
        <v>151</v>
      </c>
      <c r="D1736" s="40"/>
      <c r="E1736" s="39">
        <v>9</v>
      </c>
      <c r="F1736" s="39">
        <v>80</v>
      </c>
      <c r="G1736" s="39">
        <v>71</v>
      </c>
      <c r="H1736" s="39" t="s">
        <v>136</v>
      </c>
      <c r="I1736" s="39" t="s">
        <v>49</v>
      </c>
      <c r="J1736" s="18">
        <v>-30602</v>
      </c>
      <c r="K1736" s="18">
        <v>604</v>
      </c>
      <c r="L1736" s="18">
        <v>1193825</v>
      </c>
      <c r="M1736" s="18">
        <v>604</v>
      </c>
      <c r="N1736" s="39" t="s">
        <v>28</v>
      </c>
      <c r="O1736" s="18" t="s">
        <v>30</v>
      </c>
      <c r="P1736" s="42"/>
      <c r="Q1736" s="18">
        <v>150967147</v>
      </c>
      <c r="R1736" s="18">
        <v>649</v>
      </c>
      <c r="S1736" s="16">
        <f t="shared" si="159"/>
        <v>150.96714700000001</v>
      </c>
      <c r="T1736" s="16">
        <f t="shared" si="161"/>
        <v>140624.93348088523</v>
      </c>
      <c r="U1736" s="41">
        <f t="shared" si="160"/>
        <v>7906.1258278145697</v>
      </c>
      <c r="V1736" s="18">
        <f t="shared" si="162"/>
        <v>151</v>
      </c>
      <c r="W1736" s="154">
        <f t="shared" si="163"/>
        <v>931.29095020453792</v>
      </c>
    </row>
    <row r="1737" spans="1:23" ht="16" customHeight="1">
      <c r="A1737" s="37"/>
      <c r="B1737" s="38" t="str">
        <f t="shared" si="158"/>
        <v>152-Ba</v>
      </c>
      <c r="C1737" s="39">
        <v>152</v>
      </c>
      <c r="D1737" s="39">
        <v>0</v>
      </c>
      <c r="E1737" s="39">
        <v>40</v>
      </c>
      <c r="F1737" s="39">
        <v>96</v>
      </c>
      <c r="G1737" s="39">
        <v>56</v>
      </c>
      <c r="H1737" s="39" t="s">
        <v>121</v>
      </c>
      <c r="I1737" s="39" t="s">
        <v>37</v>
      </c>
      <c r="J1737" s="18">
        <v>-42700</v>
      </c>
      <c r="K1737" s="18">
        <v>699</v>
      </c>
      <c r="L1737" s="18">
        <v>1225729</v>
      </c>
      <c r="M1737" s="18">
        <v>699</v>
      </c>
      <c r="N1737" s="39" t="s">
        <v>28</v>
      </c>
      <c r="O1737" s="18">
        <v>7499</v>
      </c>
      <c r="P1737" s="18">
        <v>918</v>
      </c>
      <c r="Q1737" s="18">
        <v>151954160</v>
      </c>
      <c r="R1737" s="18">
        <v>750</v>
      </c>
      <c r="S1737" s="16">
        <f t="shared" si="159"/>
        <v>151.95416</v>
      </c>
      <c r="T1737" s="16">
        <f t="shared" si="161"/>
        <v>141544.32978814779</v>
      </c>
      <c r="U1737" s="41">
        <f t="shared" si="160"/>
        <v>8064.0065789473683</v>
      </c>
      <c r="V1737" s="18">
        <f t="shared" si="162"/>
        <v>152</v>
      </c>
      <c r="W1737" s="154">
        <f t="shared" si="163"/>
        <v>931.21269597465653</v>
      </c>
    </row>
    <row r="1738" spans="1:23" ht="16" customHeight="1">
      <c r="A1738" s="37"/>
      <c r="B1738" s="38" t="str">
        <f t="shared" si="158"/>
        <v>152-La</v>
      </c>
      <c r="C1738" s="39">
        <v>152</v>
      </c>
      <c r="D1738" s="40"/>
      <c r="E1738" s="39">
        <v>38</v>
      </c>
      <c r="F1738" s="39">
        <v>95</v>
      </c>
      <c r="G1738" s="39">
        <v>57</v>
      </c>
      <c r="H1738" s="39" t="s">
        <v>122</v>
      </c>
      <c r="I1738" s="39" t="s">
        <v>37</v>
      </c>
      <c r="J1738" s="18">
        <v>-50198</v>
      </c>
      <c r="K1738" s="18">
        <v>596</v>
      </c>
      <c r="L1738" s="18">
        <v>1232445</v>
      </c>
      <c r="M1738" s="18">
        <v>596</v>
      </c>
      <c r="N1738" s="39" t="s">
        <v>28</v>
      </c>
      <c r="O1738" s="18">
        <v>9063</v>
      </c>
      <c r="P1738" s="18">
        <v>718</v>
      </c>
      <c r="Q1738" s="18">
        <v>151946110</v>
      </c>
      <c r="R1738" s="18">
        <v>640</v>
      </c>
      <c r="S1738" s="16">
        <f t="shared" si="159"/>
        <v>151.94611</v>
      </c>
      <c r="T1738" s="16">
        <f t="shared" si="161"/>
        <v>141536.83126454835</v>
      </c>
      <c r="U1738" s="41">
        <f t="shared" si="160"/>
        <v>8108.1907894736842</v>
      </c>
      <c r="V1738" s="18">
        <f t="shared" si="162"/>
        <v>152</v>
      </c>
      <c r="W1738" s="154">
        <f t="shared" si="163"/>
        <v>931.16336358255501</v>
      </c>
    </row>
    <row r="1739" spans="1:23" ht="16" customHeight="1">
      <c r="A1739" s="37"/>
      <c r="B1739" s="38" t="str">
        <f t="shared" si="158"/>
        <v>152-Ce</v>
      </c>
      <c r="C1739" s="39">
        <v>152</v>
      </c>
      <c r="D1739" s="40"/>
      <c r="E1739" s="39">
        <v>36</v>
      </c>
      <c r="F1739" s="39">
        <v>94</v>
      </c>
      <c r="G1739" s="39">
        <v>58</v>
      </c>
      <c r="H1739" s="39" t="s">
        <v>123</v>
      </c>
      <c r="I1739" s="39" t="s">
        <v>37</v>
      </c>
      <c r="J1739" s="18">
        <v>-59262</v>
      </c>
      <c r="K1739" s="18">
        <v>401</v>
      </c>
      <c r="L1739" s="18">
        <v>1240726</v>
      </c>
      <c r="M1739" s="18">
        <v>401</v>
      </c>
      <c r="N1739" s="39" t="s">
        <v>28</v>
      </c>
      <c r="O1739" s="18">
        <v>4453</v>
      </c>
      <c r="P1739" s="18">
        <v>499</v>
      </c>
      <c r="Q1739" s="18">
        <v>151936380</v>
      </c>
      <c r="R1739" s="18">
        <v>430</v>
      </c>
      <c r="S1739" s="16">
        <f t="shared" si="159"/>
        <v>151.93638000000001</v>
      </c>
      <c r="T1739" s="16">
        <f t="shared" si="161"/>
        <v>141527.76783167597</v>
      </c>
      <c r="U1739" s="41">
        <f t="shared" si="160"/>
        <v>8162.6710526315792</v>
      </c>
      <c r="V1739" s="18">
        <f t="shared" si="162"/>
        <v>152</v>
      </c>
      <c r="W1739" s="154">
        <f t="shared" si="163"/>
        <v>931.10373573471031</v>
      </c>
    </row>
    <row r="1740" spans="1:23" ht="16" customHeight="1">
      <c r="A1740" s="37"/>
      <c r="B1740" s="38" t="str">
        <f t="shared" si="158"/>
        <v>152-Pr</v>
      </c>
      <c r="C1740" s="39">
        <v>152</v>
      </c>
      <c r="D1740" s="40"/>
      <c r="E1740" s="39">
        <v>34</v>
      </c>
      <c r="F1740" s="39">
        <v>93</v>
      </c>
      <c r="G1740" s="39">
        <v>59</v>
      </c>
      <c r="H1740" s="39" t="s">
        <v>124</v>
      </c>
      <c r="I1740" s="39" t="s">
        <v>37</v>
      </c>
      <c r="J1740" s="18">
        <v>-63714</v>
      </c>
      <c r="K1740" s="18">
        <v>298</v>
      </c>
      <c r="L1740" s="18">
        <v>1244396</v>
      </c>
      <c r="M1740" s="18">
        <v>298</v>
      </c>
      <c r="N1740" s="39" t="s">
        <v>28</v>
      </c>
      <c r="O1740" s="18">
        <v>6444</v>
      </c>
      <c r="P1740" s="18">
        <v>300</v>
      </c>
      <c r="Q1740" s="18">
        <v>151931600</v>
      </c>
      <c r="R1740" s="18">
        <v>320</v>
      </c>
      <c r="S1740" s="16">
        <f t="shared" si="159"/>
        <v>151.9316</v>
      </c>
      <c r="T1740" s="16">
        <f t="shared" si="161"/>
        <v>141523.31529219705</v>
      </c>
      <c r="U1740" s="41">
        <f t="shared" si="160"/>
        <v>8186.8157894736842</v>
      </c>
      <c r="V1740" s="18">
        <f t="shared" si="162"/>
        <v>152</v>
      </c>
      <c r="W1740" s="154">
        <f t="shared" si="163"/>
        <v>931.07444271182271</v>
      </c>
    </row>
    <row r="1741" spans="1:23" ht="16" customHeight="1">
      <c r="A1741" s="37"/>
      <c r="B1741" s="38" t="str">
        <f t="shared" si="158"/>
        <v>152-Nd</v>
      </c>
      <c r="C1741" s="39">
        <v>152</v>
      </c>
      <c r="D1741" s="40"/>
      <c r="E1741" s="39">
        <v>32</v>
      </c>
      <c r="F1741" s="39">
        <v>92</v>
      </c>
      <c r="G1741" s="39">
        <v>60</v>
      </c>
      <c r="H1741" s="39" t="s">
        <v>125</v>
      </c>
      <c r="I1741" s="39" t="s">
        <v>35</v>
      </c>
      <c r="J1741" s="18">
        <v>-70157.856</v>
      </c>
      <c r="K1741" s="18">
        <v>30.209</v>
      </c>
      <c r="L1741" s="18">
        <v>1250057.7180000001</v>
      </c>
      <c r="M1741" s="18">
        <v>30.21</v>
      </c>
      <c r="N1741" s="39" t="s">
        <v>28</v>
      </c>
      <c r="O1741" s="18">
        <v>1110.22</v>
      </c>
      <c r="P1741" s="18">
        <v>77.77</v>
      </c>
      <c r="Q1741" s="18">
        <v>151924682.428</v>
      </c>
      <c r="R1741" s="18">
        <v>32.430999999999997</v>
      </c>
      <c r="S1741" s="16">
        <f t="shared" si="159"/>
        <v>151.92468242800001</v>
      </c>
      <c r="T1741" s="16">
        <f t="shared" si="161"/>
        <v>141516.87161804887</v>
      </c>
      <c r="U1741" s="41">
        <f t="shared" si="160"/>
        <v>8224.0639342105278</v>
      </c>
      <c r="V1741" s="18">
        <f t="shared" si="162"/>
        <v>152</v>
      </c>
      <c r="W1741" s="154">
        <f t="shared" si="163"/>
        <v>931.03205011874252</v>
      </c>
    </row>
    <row r="1742" spans="1:23" ht="16" customHeight="1">
      <c r="A1742" s="37"/>
      <c r="B1742" s="38" t="str">
        <f t="shared" si="158"/>
        <v>152-Pm</v>
      </c>
      <c r="C1742" s="39">
        <v>152</v>
      </c>
      <c r="D1742" s="40"/>
      <c r="E1742" s="39">
        <v>30</v>
      </c>
      <c r="F1742" s="39">
        <v>91</v>
      </c>
      <c r="G1742" s="39">
        <v>61</v>
      </c>
      <c r="H1742" s="39" t="s">
        <v>126</v>
      </c>
      <c r="I1742" s="39" t="s">
        <v>40</v>
      </c>
      <c r="J1742" s="18">
        <v>-71268.076000000001</v>
      </c>
      <c r="K1742" s="18">
        <v>71.772999999999996</v>
      </c>
      <c r="L1742" s="18">
        <v>1250385.585</v>
      </c>
      <c r="M1742" s="18">
        <v>71.772999999999996</v>
      </c>
      <c r="N1742" s="39" t="s">
        <v>28</v>
      </c>
      <c r="O1742" s="18">
        <v>3504.5709999999999</v>
      </c>
      <c r="P1742" s="18">
        <v>71.713999999999999</v>
      </c>
      <c r="Q1742" s="18">
        <v>151923490.55700001</v>
      </c>
      <c r="R1742" s="18">
        <v>77.051000000000002</v>
      </c>
      <c r="S1742" s="16">
        <f t="shared" si="159"/>
        <v>151.92349055700001</v>
      </c>
      <c r="T1742" s="16">
        <f t="shared" si="161"/>
        <v>141515.76139782264</v>
      </c>
      <c r="U1742" s="41">
        <f t="shared" si="160"/>
        <v>8226.2209539473679</v>
      </c>
      <c r="V1742" s="18">
        <f t="shared" si="162"/>
        <v>152</v>
      </c>
      <c r="W1742" s="154">
        <f t="shared" si="163"/>
        <v>931.02474603830683</v>
      </c>
    </row>
    <row r="1743" spans="1:23" ht="16" customHeight="1">
      <c r="A1743" s="37"/>
      <c r="B1743" s="38" t="str">
        <f t="shared" ref="B1743:B1806" si="164">CONCATENATE(C1743,"-",H1743)</f>
        <v>152-Sm</v>
      </c>
      <c r="C1743" s="39">
        <v>152</v>
      </c>
      <c r="D1743" s="40"/>
      <c r="E1743" s="39">
        <v>28</v>
      </c>
      <c r="F1743" s="39">
        <v>90</v>
      </c>
      <c r="G1743" s="39">
        <v>62</v>
      </c>
      <c r="H1743" s="39" t="s">
        <v>127</v>
      </c>
      <c r="I1743" s="40"/>
      <c r="J1743" s="18">
        <v>-74772.646999999997</v>
      </c>
      <c r="K1743" s="18">
        <v>2.915</v>
      </c>
      <c r="L1743" s="18">
        <v>1253107.8030000001</v>
      </c>
      <c r="M1743" s="18">
        <v>2.923</v>
      </c>
      <c r="N1743" s="39" t="s">
        <v>28</v>
      </c>
      <c r="O1743" s="18">
        <v>-1874.31</v>
      </c>
      <c r="P1743" s="18">
        <v>0.745</v>
      </c>
      <c r="Q1743" s="18">
        <v>151919728.24399999</v>
      </c>
      <c r="R1743" s="18">
        <v>3.129</v>
      </c>
      <c r="S1743" s="16">
        <f t="shared" ref="S1743:S1806" si="165">Q1743/1000000</f>
        <v>151.919728244</v>
      </c>
      <c r="T1743" s="16">
        <f t="shared" si="161"/>
        <v>141512.25682728612</v>
      </c>
      <c r="U1743" s="41">
        <f t="shared" ref="U1743:U1806" si="166">L1743/C1743</f>
        <v>8244.1302828947373</v>
      </c>
      <c r="V1743" s="18">
        <f t="shared" si="162"/>
        <v>152</v>
      </c>
      <c r="W1743" s="154">
        <f t="shared" si="163"/>
        <v>931.00168965319824</v>
      </c>
    </row>
    <row r="1744" spans="1:23" ht="16" customHeight="1">
      <c r="A1744" s="37"/>
      <c r="B1744" s="38" t="str">
        <f t="shared" si="164"/>
        <v>152-Eu</v>
      </c>
      <c r="C1744" s="39">
        <v>152</v>
      </c>
      <c r="D1744" s="40"/>
      <c r="E1744" s="39">
        <v>26</v>
      </c>
      <c r="F1744" s="39">
        <v>89</v>
      </c>
      <c r="G1744" s="39">
        <v>63</v>
      </c>
      <c r="H1744" s="39" t="s">
        <v>128</v>
      </c>
      <c r="I1744" s="40"/>
      <c r="J1744" s="18">
        <v>-72898.338000000003</v>
      </c>
      <c r="K1744" s="18">
        <v>2.9039999999999999</v>
      </c>
      <c r="L1744" s="18">
        <v>1250451.1399999999</v>
      </c>
      <c r="M1744" s="18">
        <v>2.9119999999999999</v>
      </c>
      <c r="N1744" s="39" t="s">
        <v>28</v>
      </c>
      <c r="O1744" s="18">
        <v>1818.758</v>
      </c>
      <c r="P1744" s="18">
        <v>1.081</v>
      </c>
      <c r="Q1744" s="18">
        <v>151921740.39899999</v>
      </c>
      <c r="R1744" s="18">
        <v>3.1179999999999999</v>
      </c>
      <c r="S1744" s="16">
        <f t="shared" si="165"/>
        <v>151.92174039899999</v>
      </c>
      <c r="T1744" s="16">
        <f t="shared" ref="T1744:T1807" si="167">S1744*$W$9</f>
        <v>141514.13113682068</v>
      </c>
      <c r="U1744" s="41">
        <f t="shared" si="166"/>
        <v>8226.6522368421047</v>
      </c>
      <c r="V1744" s="18">
        <f t="shared" ref="V1744:V1807" si="168">C1744</f>
        <v>152</v>
      </c>
      <c r="W1744" s="154">
        <f t="shared" ref="W1744:W1807" si="169">T1744/V1744</f>
        <v>931.01402063697822</v>
      </c>
    </row>
    <row r="1745" spans="1:23" ht="16" customHeight="1">
      <c r="A1745" s="37"/>
      <c r="B1745" s="38" t="str">
        <f t="shared" si="164"/>
        <v>152-Gd</v>
      </c>
      <c r="C1745" s="39">
        <v>152</v>
      </c>
      <c r="D1745" s="40"/>
      <c r="E1745" s="39">
        <v>24</v>
      </c>
      <c r="F1745" s="39">
        <v>88</v>
      </c>
      <c r="G1745" s="39">
        <v>64</v>
      </c>
      <c r="H1745" s="39" t="s">
        <v>129</v>
      </c>
      <c r="I1745" s="40"/>
      <c r="J1745" s="18">
        <v>-74717.096000000005</v>
      </c>
      <c r="K1745" s="18">
        <v>2.9540000000000002</v>
      </c>
      <c r="L1745" s="18">
        <v>1251487.5449999999</v>
      </c>
      <c r="M1745" s="18">
        <v>2.9609999999999999</v>
      </c>
      <c r="N1745" s="39" t="s">
        <v>28</v>
      </c>
      <c r="O1745" s="18">
        <v>-3990</v>
      </c>
      <c r="P1745" s="18">
        <v>40</v>
      </c>
      <c r="Q1745" s="18">
        <v>151919787.882</v>
      </c>
      <c r="R1745" s="18">
        <v>3.1709999999999998</v>
      </c>
      <c r="S1745" s="16">
        <f t="shared" si="165"/>
        <v>151.91978788200001</v>
      </c>
      <c r="T1745" s="16">
        <f t="shared" si="167"/>
        <v>141512.31237970234</v>
      </c>
      <c r="U1745" s="41">
        <f t="shared" si="166"/>
        <v>8233.4706907894724</v>
      </c>
      <c r="V1745" s="18">
        <f t="shared" si="168"/>
        <v>152</v>
      </c>
      <c r="W1745" s="154">
        <f t="shared" si="169"/>
        <v>931.00205512962066</v>
      </c>
    </row>
    <row r="1746" spans="1:23" ht="16" customHeight="1">
      <c r="A1746" s="37"/>
      <c r="B1746" s="38" t="str">
        <f t="shared" si="164"/>
        <v>152-Tb</v>
      </c>
      <c r="C1746" s="39">
        <v>152</v>
      </c>
      <c r="D1746" s="40"/>
      <c r="E1746" s="39">
        <v>22</v>
      </c>
      <c r="F1746" s="39">
        <v>87</v>
      </c>
      <c r="G1746" s="39">
        <v>65</v>
      </c>
      <c r="H1746" s="39" t="s">
        <v>130</v>
      </c>
      <c r="I1746" s="39" t="s">
        <v>39</v>
      </c>
      <c r="J1746" s="18">
        <v>-70727.096000000005</v>
      </c>
      <c r="K1746" s="18">
        <v>40.109000000000002</v>
      </c>
      <c r="L1746" s="18">
        <v>1246715.1910000001</v>
      </c>
      <c r="M1746" s="18">
        <v>40.109000000000002</v>
      </c>
      <c r="N1746" s="39" t="s">
        <v>28</v>
      </c>
      <c r="O1746" s="18">
        <v>-598.53200000000004</v>
      </c>
      <c r="P1746" s="18">
        <v>40.301000000000002</v>
      </c>
      <c r="Q1746" s="18">
        <v>151924071.324</v>
      </c>
      <c r="R1746" s="18">
        <v>43.058999999999997</v>
      </c>
      <c r="S1746" s="16">
        <f t="shared" si="165"/>
        <v>151.92407132400001</v>
      </c>
      <c r="T1746" s="16">
        <f t="shared" si="167"/>
        <v>141516.30237857485</v>
      </c>
      <c r="U1746" s="41">
        <f t="shared" si="166"/>
        <v>8202.0736250000009</v>
      </c>
      <c r="V1746" s="18">
        <f t="shared" si="168"/>
        <v>152</v>
      </c>
      <c r="W1746" s="154">
        <f t="shared" si="169"/>
        <v>931.02830512220294</v>
      </c>
    </row>
    <row r="1747" spans="1:23" ht="16" customHeight="1">
      <c r="A1747" s="37"/>
      <c r="B1747" s="38" t="str">
        <f t="shared" si="164"/>
        <v>152-Dy</v>
      </c>
      <c r="C1747" s="39">
        <v>152</v>
      </c>
      <c r="D1747" s="40"/>
      <c r="E1747" s="39">
        <v>20</v>
      </c>
      <c r="F1747" s="39">
        <v>86</v>
      </c>
      <c r="G1747" s="39">
        <v>66</v>
      </c>
      <c r="H1747" s="39" t="s">
        <v>131</v>
      </c>
      <c r="I1747" s="39" t="s">
        <v>83</v>
      </c>
      <c r="J1747" s="18">
        <v>-70128.563999999998</v>
      </c>
      <c r="K1747" s="18">
        <v>5.4509999999999996</v>
      </c>
      <c r="L1747" s="18">
        <v>1245334.3060000001</v>
      </c>
      <c r="M1747" s="18">
        <v>5.4550000000000001</v>
      </c>
      <c r="N1747" s="39" t="s">
        <v>28</v>
      </c>
      <c r="O1747" s="18">
        <v>-6545.35</v>
      </c>
      <c r="P1747" s="18">
        <v>30.693999999999999</v>
      </c>
      <c r="Q1747" s="18">
        <v>151924713.87400001</v>
      </c>
      <c r="R1747" s="18">
        <v>5.8520000000000003</v>
      </c>
      <c r="S1747" s="16">
        <f t="shared" si="165"/>
        <v>151.92471387400002</v>
      </c>
      <c r="T1747" s="16">
        <f t="shared" si="167"/>
        <v>141516.90090979708</v>
      </c>
      <c r="U1747" s="41">
        <f t="shared" si="166"/>
        <v>8192.9888552631583</v>
      </c>
      <c r="V1747" s="18">
        <f t="shared" si="168"/>
        <v>152</v>
      </c>
      <c r="W1747" s="154">
        <f t="shared" si="169"/>
        <v>931.03224282761244</v>
      </c>
    </row>
    <row r="1748" spans="1:23" ht="16" customHeight="1">
      <c r="A1748" s="37"/>
      <c r="B1748" s="38" t="str">
        <f t="shared" si="164"/>
        <v>152-Ho</v>
      </c>
      <c r="C1748" s="39">
        <v>152</v>
      </c>
      <c r="D1748" s="40"/>
      <c r="E1748" s="39">
        <v>18</v>
      </c>
      <c r="F1748" s="39">
        <v>85</v>
      </c>
      <c r="G1748" s="39">
        <v>67</v>
      </c>
      <c r="H1748" s="39" t="s">
        <v>132</v>
      </c>
      <c r="I1748" s="39" t="s">
        <v>83</v>
      </c>
      <c r="J1748" s="18">
        <v>-63583.214</v>
      </c>
      <c r="K1748" s="18">
        <v>30.56</v>
      </c>
      <c r="L1748" s="18">
        <v>1238006.602</v>
      </c>
      <c r="M1748" s="18">
        <v>30.561</v>
      </c>
      <c r="N1748" s="39" t="s">
        <v>28</v>
      </c>
      <c r="O1748" s="18">
        <v>-3109.19</v>
      </c>
      <c r="P1748" s="18">
        <v>10.218999999999999</v>
      </c>
      <c r="Q1748" s="18">
        <v>151931740.59799999</v>
      </c>
      <c r="R1748" s="18">
        <v>32.808</v>
      </c>
      <c r="S1748" s="16">
        <f t="shared" si="165"/>
        <v>151.93174059799998</v>
      </c>
      <c r="T1748" s="16">
        <f t="shared" si="167"/>
        <v>141523.44625833628</v>
      </c>
      <c r="U1748" s="41">
        <f t="shared" si="166"/>
        <v>8144.7802763157888</v>
      </c>
      <c r="V1748" s="18">
        <f t="shared" si="168"/>
        <v>152</v>
      </c>
      <c r="W1748" s="154">
        <f t="shared" si="169"/>
        <v>931.07530433115971</v>
      </c>
    </row>
    <row r="1749" spans="1:23" ht="16" customHeight="1">
      <c r="A1749" s="37"/>
      <c r="B1749" s="38" t="str">
        <f t="shared" si="164"/>
        <v>152-Er</v>
      </c>
      <c r="C1749" s="39">
        <v>152</v>
      </c>
      <c r="D1749" s="40"/>
      <c r="E1749" s="39">
        <v>16</v>
      </c>
      <c r="F1749" s="39">
        <v>84</v>
      </c>
      <c r="G1749" s="39">
        <v>68</v>
      </c>
      <c r="H1749" s="39" t="s">
        <v>133</v>
      </c>
      <c r="I1749" s="39" t="s">
        <v>83</v>
      </c>
      <c r="J1749" s="18">
        <v>-60474.023999999998</v>
      </c>
      <c r="K1749" s="18">
        <v>32.167999999999999</v>
      </c>
      <c r="L1749" s="18">
        <v>1234115.0589999999</v>
      </c>
      <c r="M1749" s="18">
        <v>32.167999999999999</v>
      </c>
      <c r="N1749" s="39" t="s">
        <v>28</v>
      </c>
      <c r="O1749" s="18">
        <v>-8590</v>
      </c>
      <c r="P1749" s="18">
        <v>300</v>
      </c>
      <c r="Q1749" s="18">
        <v>151935078.45199999</v>
      </c>
      <c r="R1749" s="18">
        <v>34.533000000000001</v>
      </c>
      <c r="S1749" s="16">
        <f t="shared" si="165"/>
        <v>151.935078452</v>
      </c>
      <c r="T1749" s="16">
        <f t="shared" si="167"/>
        <v>141526.55544802456</v>
      </c>
      <c r="U1749" s="41">
        <f t="shared" si="166"/>
        <v>8119.1780197368416</v>
      </c>
      <c r="V1749" s="18">
        <f t="shared" si="168"/>
        <v>152</v>
      </c>
      <c r="W1749" s="154">
        <f t="shared" si="169"/>
        <v>931.09575952647742</v>
      </c>
    </row>
    <row r="1750" spans="1:23" ht="16" customHeight="1">
      <c r="A1750" s="37"/>
      <c r="B1750" s="38" t="str">
        <f t="shared" si="164"/>
        <v>152-Tm</v>
      </c>
      <c r="C1750" s="39">
        <v>152</v>
      </c>
      <c r="D1750" s="40"/>
      <c r="E1750" s="39">
        <v>14</v>
      </c>
      <c r="F1750" s="39">
        <v>83</v>
      </c>
      <c r="G1750" s="39">
        <v>69</v>
      </c>
      <c r="H1750" s="39" t="s">
        <v>134</v>
      </c>
      <c r="I1750" s="39" t="s">
        <v>37</v>
      </c>
      <c r="J1750" s="18">
        <v>-51884</v>
      </c>
      <c r="K1750" s="18">
        <v>298</v>
      </c>
      <c r="L1750" s="18">
        <v>1224743</v>
      </c>
      <c r="M1750" s="18">
        <v>298</v>
      </c>
      <c r="N1750" s="39" t="s">
        <v>28</v>
      </c>
      <c r="O1750" s="18">
        <v>-5465</v>
      </c>
      <c r="P1750" s="18">
        <v>195</v>
      </c>
      <c r="Q1750" s="18">
        <v>151944300</v>
      </c>
      <c r="R1750" s="18">
        <v>320</v>
      </c>
      <c r="S1750" s="16">
        <f t="shared" si="165"/>
        <v>151.9443</v>
      </c>
      <c r="T1750" s="16">
        <f t="shared" si="167"/>
        <v>141535.1452611055</v>
      </c>
      <c r="U1750" s="41">
        <f t="shared" si="166"/>
        <v>8057.519736842105</v>
      </c>
      <c r="V1750" s="18">
        <f t="shared" si="168"/>
        <v>152</v>
      </c>
      <c r="W1750" s="154">
        <f t="shared" si="169"/>
        <v>931.15227145464144</v>
      </c>
    </row>
    <row r="1751" spans="1:23" ht="16" customHeight="1">
      <c r="A1751" s="37"/>
      <c r="B1751" s="38" t="str">
        <f t="shared" si="164"/>
        <v>152-Yb</v>
      </c>
      <c r="C1751" s="39">
        <v>152</v>
      </c>
      <c r="D1751" s="40"/>
      <c r="E1751" s="39">
        <v>12</v>
      </c>
      <c r="F1751" s="39">
        <v>82</v>
      </c>
      <c r="G1751" s="39">
        <v>70</v>
      </c>
      <c r="H1751" s="39" t="s">
        <v>135</v>
      </c>
      <c r="I1751" s="39" t="s">
        <v>39</v>
      </c>
      <c r="J1751" s="18">
        <v>-46419</v>
      </c>
      <c r="K1751" s="18">
        <v>356</v>
      </c>
      <c r="L1751" s="18">
        <v>1218496</v>
      </c>
      <c r="M1751" s="18">
        <v>356</v>
      </c>
      <c r="N1751" s="39" t="s">
        <v>28</v>
      </c>
      <c r="O1751" s="18">
        <v>-12522</v>
      </c>
      <c r="P1751" s="18">
        <v>784</v>
      </c>
      <c r="Q1751" s="18">
        <v>151950167</v>
      </c>
      <c r="R1751" s="18">
        <v>382</v>
      </c>
      <c r="S1751" s="16">
        <f t="shared" si="165"/>
        <v>151.95016699999999</v>
      </c>
      <c r="T1751" s="16">
        <f t="shared" si="167"/>
        <v>141540.61033414374</v>
      </c>
      <c r="U1751" s="41">
        <f t="shared" si="166"/>
        <v>8016.4210526315792</v>
      </c>
      <c r="V1751" s="18">
        <f t="shared" si="168"/>
        <v>152</v>
      </c>
      <c r="W1751" s="154">
        <f t="shared" si="169"/>
        <v>931.18822588252465</v>
      </c>
    </row>
    <row r="1752" spans="1:23" ht="16" customHeight="1">
      <c r="A1752" s="37"/>
      <c r="B1752" s="38" t="str">
        <f t="shared" si="164"/>
        <v>152-Lu</v>
      </c>
      <c r="C1752" s="39">
        <v>152</v>
      </c>
      <c r="D1752" s="40"/>
      <c r="E1752" s="39">
        <v>10</v>
      </c>
      <c r="F1752" s="39">
        <v>81</v>
      </c>
      <c r="G1752" s="39">
        <v>71</v>
      </c>
      <c r="H1752" s="39" t="s">
        <v>136</v>
      </c>
      <c r="I1752" s="39" t="s">
        <v>37</v>
      </c>
      <c r="J1752" s="18">
        <v>-33897</v>
      </c>
      <c r="K1752" s="18">
        <v>699</v>
      </c>
      <c r="L1752" s="18">
        <v>1205191</v>
      </c>
      <c r="M1752" s="18">
        <v>699</v>
      </c>
      <c r="N1752" s="39" t="s">
        <v>28</v>
      </c>
      <c r="O1752" s="18" t="s">
        <v>30</v>
      </c>
      <c r="P1752" s="42"/>
      <c r="Q1752" s="18">
        <v>151963610</v>
      </c>
      <c r="R1752" s="18">
        <v>750</v>
      </c>
      <c r="S1752" s="16">
        <f t="shared" si="165"/>
        <v>151.96360999999999</v>
      </c>
      <c r="T1752" s="16">
        <f t="shared" si="167"/>
        <v>141553.13240280803</v>
      </c>
      <c r="U1752" s="41">
        <f t="shared" si="166"/>
        <v>7928.8881578947367</v>
      </c>
      <c r="V1752" s="18">
        <f t="shared" si="168"/>
        <v>152</v>
      </c>
      <c r="W1752" s="154">
        <f t="shared" si="169"/>
        <v>931.27060791321071</v>
      </c>
    </row>
    <row r="1753" spans="1:23" ht="16" customHeight="1">
      <c r="A1753" s="37"/>
      <c r="B1753" s="38" t="str">
        <f t="shared" si="164"/>
        <v>153-Ba</v>
      </c>
      <c r="C1753" s="39">
        <v>153</v>
      </c>
      <c r="D1753" s="39">
        <v>0</v>
      </c>
      <c r="E1753" s="39">
        <v>41</v>
      </c>
      <c r="F1753" s="39">
        <v>97</v>
      </c>
      <c r="G1753" s="39">
        <v>56</v>
      </c>
      <c r="H1753" s="39" t="s">
        <v>121</v>
      </c>
      <c r="I1753" s="39" t="s">
        <v>37</v>
      </c>
      <c r="J1753" s="18">
        <v>-37623</v>
      </c>
      <c r="K1753" s="18">
        <v>904</v>
      </c>
      <c r="L1753" s="18">
        <v>1228724</v>
      </c>
      <c r="M1753" s="18">
        <v>904</v>
      </c>
      <c r="N1753" s="39" t="s">
        <v>28</v>
      </c>
      <c r="O1753" s="18">
        <v>9464</v>
      </c>
      <c r="P1753" s="18">
        <v>1142</v>
      </c>
      <c r="Q1753" s="18">
        <v>152959610</v>
      </c>
      <c r="R1753" s="18">
        <v>970</v>
      </c>
      <c r="S1753" s="16">
        <f t="shared" si="165"/>
        <v>152.95961</v>
      </c>
      <c r="T1753" s="16">
        <f t="shared" si="167"/>
        <v>142480.90004318717</v>
      </c>
      <c r="U1753" s="41">
        <f t="shared" si="166"/>
        <v>8030.8758169934645</v>
      </c>
      <c r="V1753" s="18">
        <f t="shared" si="168"/>
        <v>153</v>
      </c>
      <c r="W1753" s="154">
        <f t="shared" si="169"/>
        <v>931.24771270056976</v>
      </c>
    </row>
    <row r="1754" spans="1:23" ht="16" customHeight="1">
      <c r="A1754" s="37"/>
      <c r="B1754" s="38" t="str">
        <f t="shared" si="164"/>
        <v>153-La</v>
      </c>
      <c r="C1754" s="39">
        <v>153</v>
      </c>
      <c r="D1754" s="40"/>
      <c r="E1754" s="39">
        <v>39</v>
      </c>
      <c r="F1754" s="39">
        <v>96</v>
      </c>
      <c r="G1754" s="39">
        <v>57</v>
      </c>
      <c r="H1754" s="39" t="s">
        <v>122</v>
      </c>
      <c r="I1754" s="39" t="s">
        <v>37</v>
      </c>
      <c r="J1754" s="18">
        <v>-47087</v>
      </c>
      <c r="K1754" s="18">
        <v>699</v>
      </c>
      <c r="L1754" s="18">
        <v>1237405</v>
      </c>
      <c r="M1754" s="18">
        <v>699</v>
      </c>
      <c r="N1754" s="39" t="s">
        <v>28</v>
      </c>
      <c r="O1754" s="18">
        <v>8262</v>
      </c>
      <c r="P1754" s="18">
        <v>861</v>
      </c>
      <c r="Q1754" s="18">
        <v>152949450</v>
      </c>
      <c r="R1754" s="18">
        <v>750</v>
      </c>
      <c r="S1754" s="16">
        <f t="shared" si="165"/>
        <v>152.94945000000001</v>
      </c>
      <c r="T1754" s="16">
        <f t="shared" si="167"/>
        <v>142471.43606806043</v>
      </c>
      <c r="U1754" s="41">
        <f t="shared" si="166"/>
        <v>8087.6143790849674</v>
      </c>
      <c r="V1754" s="18">
        <f t="shared" si="168"/>
        <v>153</v>
      </c>
      <c r="W1754" s="154">
        <f t="shared" si="169"/>
        <v>931.18585665398973</v>
      </c>
    </row>
    <row r="1755" spans="1:23" ht="16" customHeight="1">
      <c r="A1755" s="37"/>
      <c r="B1755" s="38" t="str">
        <f t="shared" si="164"/>
        <v>153-Ce</v>
      </c>
      <c r="C1755" s="39">
        <v>153</v>
      </c>
      <c r="D1755" s="40"/>
      <c r="E1755" s="39">
        <v>37</v>
      </c>
      <c r="F1755" s="39">
        <v>95</v>
      </c>
      <c r="G1755" s="39">
        <v>58</v>
      </c>
      <c r="H1755" s="39" t="s">
        <v>123</v>
      </c>
      <c r="I1755" s="39" t="s">
        <v>37</v>
      </c>
      <c r="J1755" s="18">
        <v>-55349</v>
      </c>
      <c r="K1755" s="18">
        <v>503</v>
      </c>
      <c r="L1755" s="18">
        <v>1244885</v>
      </c>
      <c r="M1755" s="18">
        <v>503</v>
      </c>
      <c r="N1755" s="39" t="s">
        <v>28</v>
      </c>
      <c r="O1755" s="18">
        <v>6455</v>
      </c>
      <c r="P1755" s="18">
        <v>585</v>
      </c>
      <c r="Q1755" s="18">
        <v>152940580</v>
      </c>
      <c r="R1755" s="18">
        <v>540</v>
      </c>
      <c r="S1755" s="16">
        <f t="shared" si="165"/>
        <v>152.94058000000001</v>
      </c>
      <c r="T1755" s="16">
        <f t="shared" si="167"/>
        <v>142463.17371969682</v>
      </c>
      <c r="U1755" s="41">
        <f t="shared" si="166"/>
        <v>8136.5032679738561</v>
      </c>
      <c r="V1755" s="18">
        <f t="shared" si="168"/>
        <v>153</v>
      </c>
      <c r="W1755" s="154">
        <f t="shared" si="169"/>
        <v>931.13185437710342</v>
      </c>
    </row>
    <row r="1756" spans="1:23" ht="16" customHeight="1">
      <c r="A1756" s="37"/>
      <c r="B1756" s="38" t="str">
        <f t="shared" si="164"/>
        <v>153-Pr</v>
      </c>
      <c r="C1756" s="39">
        <v>153</v>
      </c>
      <c r="D1756" s="40"/>
      <c r="E1756" s="39">
        <v>35</v>
      </c>
      <c r="F1756" s="39">
        <v>94</v>
      </c>
      <c r="G1756" s="39">
        <v>59</v>
      </c>
      <c r="H1756" s="39" t="s">
        <v>124</v>
      </c>
      <c r="I1756" s="39" t="s">
        <v>37</v>
      </c>
      <c r="J1756" s="18">
        <v>-61805</v>
      </c>
      <c r="K1756" s="18">
        <v>298</v>
      </c>
      <c r="L1756" s="18">
        <v>1250558</v>
      </c>
      <c r="M1756" s="18">
        <v>298</v>
      </c>
      <c r="N1756" s="39" t="s">
        <v>28</v>
      </c>
      <c r="O1756" s="18">
        <v>5547</v>
      </c>
      <c r="P1756" s="18">
        <v>299</v>
      </c>
      <c r="Q1756" s="18">
        <v>152933650</v>
      </c>
      <c r="R1756" s="18">
        <v>320</v>
      </c>
      <c r="S1756" s="16">
        <f t="shared" si="165"/>
        <v>152.93365</v>
      </c>
      <c r="T1756" s="16">
        <f t="shared" si="167"/>
        <v>142456.71846894597</v>
      </c>
      <c r="U1756" s="41">
        <f t="shared" si="166"/>
        <v>8173.581699346405</v>
      </c>
      <c r="V1756" s="18">
        <f t="shared" si="168"/>
        <v>153</v>
      </c>
      <c r="W1756" s="154">
        <f t="shared" si="169"/>
        <v>931.08966319572528</v>
      </c>
    </row>
    <row r="1757" spans="1:23" ht="16" customHeight="1">
      <c r="A1757" s="37"/>
      <c r="B1757" s="38" t="str">
        <f t="shared" si="164"/>
        <v>153-Nd</v>
      </c>
      <c r="C1757" s="39">
        <v>153</v>
      </c>
      <c r="D1757" s="40"/>
      <c r="E1757" s="39">
        <v>33</v>
      </c>
      <c r="F1757" s="39">
        <v>93</v>
      </c>
      <c r="G1757" s="39">
        <v>60</v>
      </c>
      <c r="H1757" s="39" t="s">
        <v>125</v>
      </c>
      <c r="I1757" s="39" t="s">
        <v>40</v>
      </c>
      <c r="J1757" s="18">
        <v>-67352.097999999998</v>
      </c>
      <c r="K1757" s="18">
        <v>27.396000000000001</v>
      </c>
      <c r="L1757" s="18">
        <v>1255323.284</v>
      </c>
      <c r="M1757" s="18">
        <v>27.396999999999998</v>
      </c>
      <c r="N1757" s="39" t="s">
        <v>28</v>
      </c>
      <c r="O1757" s="18">
        <v>3336</v>
      </c>
      <c r="P1757" s="18">
        <v>25</v>
      </c>
      <c r="Q1757" s="18">
        <v>152927694.53400001</v>
      </c>
      <c r="R1757" s="18">
        <v>29.41</v>
      </c>
      <c r="S1757" s="16">
        <f t="shared" si="165"/>
        <v>152.92769453400001</v>
      </c>
      <c r="T1757" s="16">
        <f t="shared" si="167"/>
        <v>142451.17099039358</v>
      </c>
      <c r="U1757" s="41">
        <f t="shared" si="166"/>
        <v>8204.7273464052287</v>
      </c>
      <c r="V1757" s="18">
        <f t="shared" si="168"/>
        <v>153</v>
      </c>
      <c r="W1757" s="154">
        <f t="shared" si="169"/>
        <v>931.05340516597118</v>
      </c>
    </row>
    <row r="1758" spans="1:23" ht="16" customHeight="1">
      <c r="A1758" s="37"/>
      <c r="B1758" s="38" t="str">
        <f t="shared" si="164"/>
        <v>153-Pm</v>
      </c>
      <c r="C1758" s="39">
        <v>153</v>
      </c>
      <c r="D1758" s="40"/>
      <c r="E1758" s="39">
        <v>31</v>
      </c>
      <c r="F1758" s="39">
        <v>92</v>
      </c>
      <c r="G1758" s="39">
        <v>61</v>
      </c>
      <c r="H1758" s="39" t="s">
        <v>126</v>
      </c>
      <c r="I1758" s="40"/>
      <c r="J1758" s="18">
        <v>-70688.097999999998</v>
      </c>
      <c r="K1758" s="18">
        <v>11.204000000000001</v>
      </c>
      <c r="L1758" s="18">
        <v>1257876.93</v>
      </c>
      <c r="M1758" s="18">
        <v>11.206</v>
      </c>
      <c r="N1758" s="39" t="s">
        <v>28</v>
      </c>
      <c r="O1758" s="18">
        <v>1880.95</v>
      </c>
      <c r="P1758" s="18">
        <v>10.827</v>
      </c>
      <c r="Q1758" s="18">
        <v>152924113.18900001</v>
      </c>
      <c r="R1758" s="18">
        <v>12.028</v>
      </c>
      <c r="S1758" s="16">
        <f t="shared" si="165"/>
        <v>152.924113189</v>
      </c>
      <c r="T1758" s="16">
        <f t="shared" si="167"/>
        <v>142447.83499039355</v>
      </c>
      <c r="U1758" s="41">
        <f t="shared" si="166"/>
        <v>8221.4178431372547</v>
      </c>
      <c r="V1758" s="18">
        <f t="shared" si="168"/>
        <v>153</v>
      </c>
      <c r="W1758" s="154">
        <f t="shared" si="169"/>
        <v>931.03160124440228</v>
      </c>
    </row>
    <row r="1759" spans="1:23" ht="16" customHeight="1">
      <c r="A1759" s="37"/>
      <c r="B1759" s="38" t="str">
        <f t="shared" si="164"/>
        <v>153-Sm</v>
      </c>
      <c r="C1759" s="39">
        <v>153</v>
      </c>
      <c r="D1759" s="40"/>
      <c r="E1759" s="39">
        <v>29</v>
      </c>
      <c r="F1759" s="39">
        <v>91</v>
      </c>
      <c r="G1759" s="39">
        <v>62</v>
      </c>
      <c r="H1759" s="39" t="s">
        <v>127</v>
      </c>
      <c r="I1759" s="40"/>
      <c r="J1759" s="18">
        <v>-72569.047999999995</v>
      </c>
      <c r="K1759" s="18">
        <v>2.9239999999999999</v>
      </c>
      <c r="L1759" s="18">
        <v>1258975.5260000001</v>
      </c>
      <c r="M1759" s="18">
        <v>2.9319999999999999</v>
      </c>
      <c r="N1759" s="39" t="s">
        <v>28</v>
      </c>
      <c r="O1759" s="18">
        <v>808.24599999999998</v>
      </c>
      <c r="P1759" s="18">
        <v>0.78600000000000003</v>
      </c>
      <c r="Q1759" s="18">
        <v>152922093.90700001</v>
      </c>
      <c r="R1759" s="18">
        <v>3.1389999999999998</v>
      </c>
      <c r="S1759" s="16">
        <f t="shared" si="165"/>
        <v>152.922093907</v>
      </c>
      <c r="T1759" s="16">
        <f t="shared" si="167"/>
        <v>142445.95404210399</v>
      </c>
      <c r="U1759" s="41">
        <f t="shared" si="166"/>
        <v>8228.5982091503265</v>
      </c>
      <c r="V1759" s="18">
        <f t="shared" si="168"/>
        <v>153</v>
      </c>
      <c r="W1759" s="154">
        <f t="shared" si="169"/>
        <v>931.01930746473192</v>
      </c>
    </row>
    <row r="1760" spans="1:23" ht="16" customHeight="1">
      <c r="A1760" s="37"/>
      <c r="B1760" s="38" t="str">
        <f t="shared" si="164"/>
        <v>153-Eu</v>
      </c>
      <c r="C1760" s="39">
        <v>153</v>
      </c>
      <c r="D1760" s="40"/>
      <c r="E1760" s="39">
        <v>27</v>
      </c>
      <c r="F1760" s="39">
        <v>90</v>
      </c>
      <c r="G1760" s="39">
        <v>63</v>
      </c>
      <c r="H1760" s="39" t="s">
        <v>128</v>
      </c>
      <c r="I1760" s="40"/>
      <c r="J1760" s="18">
        <v>-73377.293999999994</v>
      </c>
      <c r="K1760" s="18">
        <v>2.9060000000000001</v>
      </c>
      <c r="L1760" s="18">
        <v>1259001.419</v>
      </c>
      <c r="M1760" s="18">
        <v>2.9129999999999998</v>
      </c>
      <c r="N1760" s="39" t="s">
        <v>28</v>
      </c>
      <c r="O1760" s="18">
        <v>-484.43700000000001</v>
      </c>
      <c r="P1760" s="18">
        <v>1.0740000000000001</v>
      </c>
      <c r="Q1760" s="18">
        <v>152921226.21900001</v>
      </c>
      <c r="R1760" s="18">
        <v>3.1190000000000002</v>
      </c>
      <c r="S1760" s="16">
        <f t="shared" si="165"/>
        <v>152.921226219</v>
      </c>
      <c r="T1760" s="16">
        <f t="shared" si="167"/>
        <v>142445.14579627232</v>
      </c>
      <c r="U1760" s="41">
        <f t="shared" si="166"/>
        <v>8228.7674444444438</v>
      </c>
      <c r="V1760" s="18">
        <f t="shared" si="168"/>
        <v>153</v>
      </c>
      <c r="W1760" s="154">
        <f t="shared" si="169"/>
        <v>931.01402481223738</v>
      </c>
    </row>
    <row r="1761" spans="1:23" ht="16" customHeight="1">
      <c r="A1761" s="37"/>
      <c r="B1761" s="38" t="str">
        <f t="shared" si="164"/>
        <v>153-Gd</v>
      </c>
      <c r="C1761" s="39">
        <v>153</v>
      </c>
      <c r="D1761" s="40"/>
      <c r="E1761" s="39">
        <v>25</v>
      </c>
      <c r="F1761" s="39">
        <v>89</v>
      </c>
      <c r="G1761" s="39">
        <v>64</v>
      </c>
      <c r="H1761" s="39" t="s">
        <v>129</v>
      </c>
      <c r="I1761" s="40"/>
      <c r="J1761" s="18">
        <v>-72892.857000000004</v>
      </c>
      <c r="K1761" s="18">
        <v>2.9510000000000001</v>
      </c>
      <c r="L1761" s="18">
        <v>1257734.629</v>
      </c>
      <c r="M1761" s="18">
        <v>2.9590000000000001</v>
      </c>
      <c r="N1761" s="39" t="s">
        <v>28</v>
      </c>
      <c r="O1761" s="18">
        <v>-1569.171</v>
      </c>
      <c r="P1761" s="18">
        <v>3.899</v>
      </c>
      <c r="Q1761" s="18">
        <v>152921746.28299999</v>
      </c>
      <c r="R1761" s="18">
        <v>3.1680000000000001</v>
      </c>
      <c r="S1761" s="16">
        <f t="shared" si="165"/>
        <v>152.921746283</v>
      </c>
      <c r="T1761" s="16">
        <f t="shared" si="167"/>
        <v>142445.63023256761</v>
      </c>
      <c r="U1761" s="41">
        <f t="shared" si="166"/>
        <v>8220.4877712418293</v>
      </c>
      <c r="V1761" s="18">
        <f t="shared" si="168"/>
        <v>153</v>
      </c>
      <c r="W1761" s="154">
        <f t="shared" si="169"/>
        <v>931.01719106253336</v>
      </c>
    </row>
    <row r="1762" spans="1:23" ht="16" customHeight="1">
      <c r="A1762" s="37"/>
      <c r="B1762" s="38" t="str">
        <f t="shared" si="164"/>
        <v>153-Tb</v>
      </c>
      <c r="C1762" s="39">
        <v>153</v>
      </c>
      <c r="D1762" s="40"/>
      <c r="E1762" s="39">
        <v>23</v>
      </c>
      <c r="F1762" s="39">
        <v>88</v>
      </c>
      <c r="G1762" s="39">
        <v>65</v>
      </c>
      <c r="H1762" s="39" t="s">
        <v>130</v>
      </c>
      <c r="I1762" s="40"/>
      <c r="J1762" s="18">
        <v>-71323.686000000002</v>
      </c>
      <c r="K1762" s="18">
        <v>4.7690000000000001</v>
      </c>
      <c r="L1762" s="18">
        <v>1255383.1040000001</v>
      </c>
      <c r="M1762" s="18">
        <v>4.774</v>
      </c>
      <c r="N1762" s="39" t="s">
        <v>28</v>
      </c>
      <c r="O1762" s="18">
        <v>-2170.3870000000002</v>
      </c>
      <c r="P1762" s="18">
        <v>1.9359999999999999</v>
      </c>
      <c r="Q1762" s="18">
        <v>152923430.85800001</v>
      </c>
      <c r="R1762" s="18">
        <v>5.12</v>
      </c>
      <c r="S1762" s="16">
        <f t="shared" si="165"/>
        <v>152.92343085800002</v>
      </c>
      <c r="T1762" s="16">
        <f t="shared" si="167"/>
        <v>142447.19940342385</v>
      </c>
      <c r="U1762" s="41">
        <f t="shared" si="166"/>
        <v>8205.1183267973865</v>
      </c>
      <c r="V1762" s="18">
        <f t="shared" si="168"/>
        <v>153</v>
      </c>
      <c r="W1762" s="154">
        <f t="shared" si="169"/>
        <v>931.02744708120156</v>
      </c>
    </row>
    <row r="1763" spans="1:23" ht="16" customHeight="1">
      <c r="A1763" s="37"/>
      <c r="B1763" s="38" t="str">
        <f t="shared" si="164"/>
        <v>153-Dy</v>
      </c>
      <c r="C1763" s="39">
        <v>153</v>
      </c>
      <c r="D1763" s="40"/>
      <c r="E1763" s="39">
        <v>21</v>
      </c>
      <c r="F1763" s="39">
        <v>87</v>
      </c>
      <c r="G1763" s="39">
        <v>66</v>
      </c>
      <c r="H1763" s="39" t="s">
        <v>131</v>
      </c>
      <c r="I1763" s="40"/>
      <c r="J1763" s="18">
        <v>-69153.297999999995</v>
      </c>
      <c r="K1763" s="18">
        <v>4.8140000000000001</v>
      </c>
      <c r="L1763" s="18">
        <v>1252430.3629999999</v>
      </c>
      <c r="M1763" s="18">
        <v>4.8179999999999996</v>
      </c>
      <c r="N1763" s="39" t="s">
        <v>28</v>
      </c>
      <c r="O1763" s="18">
        <v>-4129.9089999999997</v>
      </c>
      <c r="P1763" s="18">
        <v>6.3390000000000004</v>
      </c>
      <c r="Q1763" s="18">
        <v>152925760.86500001</v>
      </c>
      <c r="R1763" s="18">
        <v>5.1680000000000001</v>
      </c>
      <c r="S1763" s="16">
        <f t="shared" si="165"/>
        <v>152.925760865</v>
      </c>
      <c r="T1763" s="16">
        <f t="shared" si="167"/>
        <v>142449.36979006688</v>
      </c>
      <c r="U1763" s="41">
        <f t="shared" si="166"/>
        <v>8185.819366013071</v>
      </c>
      <c r="V1763" s="18">
        <f t="shared" si="168"/>
        <v>153</v>
      </c>
      <c r="W1763" s="154">
        <f t="shared" si="169"/>
        <v>931.04163261481619</v>
      </c>
    </row>
    <row r="1764" spans="1:23" ht="16" customHeight="1">
      <c r="A1764" s="37"/>
      <c r="B1764" s="38" t="str">
        <f t="shared" si="164"/>
        <v>153-Ho</v>
      </c>
      <c r="C1764" s="39">
        <v>153</v>
      </c>
      <c r="D1764" s="40"/>
      <c r="E1764" s="39">
        <v>19</v>
      </c>
      <c r="F1764" s="39">
        <v>86</v>
      </c>
      <c r="G1764" s="39">
        <v>67</v>
      </c>
      <c r="H1764" s="39" t="s">
        <v>132</v>
      </c>
      <c r="I1764" s="39" t="s">
        <v>83</v>
      </c>
      <c r="J1764" s="18">
        <v>-65023.389000000003</v>
      </c>
      <c r="K1764" s="18">
        <v>5.9539999999999997</v>
      </c>
      <c r="L1764" s="18">
        <v>1247518.101</v>
      </c>
      <c r="M1764" s="18">
        <v>5.9580000000000002</v>
      </c>
      <c r="N1764" s="39" t="s">
        <v>28</v>
      </c>
      <c r="O1764" s="18">
        <v>-4563.0339999999997</v>
      </c>
      <c r="P1764" s="18">
        <v>10.711</v>
      </c>
      <c r="Q1764" s="18">
        <v>152930194.50600001</v>
      </c>
      <c r="R1764" s="18">
        <v>6.3920000000000003</v>
      </c>
      <c r="S1764" s="16">
        <f t="shared" si="165"/>
        <v>152.93019450600002</v>
      </c>
      <c r="T1764" s="16">
        <f t="shared" si="167"/>
        <v>142453.49969834887</v>
      </c>
      <c r="U1764" s="41">
        <f t="shared" si="166"/>
        <v>8153.7130784313731</v>
      </c>
      <c r="V1764" s="18">
        <f t="shared" si="168"/>
        <v>153</v>
      </c>
      <c r="W1764" s="154">
        <f t="shared" si="169"/>
        <v>931.06862547940432</v>
      </c>
    </row>
    <row r="1765" spans="1:23" ht="16" customHeight="1">
      <c r="A1765" s="37"/>
      <c r="B1765" s="38" t="str">
        <f t="shared" si="164"/>
        <v>153-Er</v>
      </c>
      <c r="C1765" s="39">
        <v>153</v>
      </c>
      <c r="D1765" s="40"/>
      <c r="E1765" s="39">
        <v>17</v>
      </c>
      <c r="F1765" s="39">
        <v>85</v>
      </c>
      <c r="G1765" s="39">
        <v>68</v>
      </c>
      <c r="H1765" s="39" t="s">
        <v>133</v>
      </c>
      <c r="I1765" s="39" t="s">
        <v>83</v>
      </c>
      <c r="J1765" s="18">
        <v>-60460.355000000003</v>
      </c>
      <c r="K1765" s="18">
        <v>11.189</v>
      </c>
      <c r="L1765" s="18">
        <v>1242172.713</v>
      </c>
      <c r="M1765" s="18">
        <v>11.19</v>
      </c>
      <c r="N1765" s="39" t="s">
        <v>28</v>
      </c>
      <c r="O1765" s="18">
        <v>-6459.45</v>
      </c>
      <c r="P1765" s="18">
        <v>18.681999999999999</v>
      </c>
      <c r="Q1765" s="18">
        <v>152935093.125</v>
      </c>
      <c r="R1765" s="18">
        <v>12.010999999999999</v>
      </c>
      <c r="S1765" s="16">
        <f t="shared" si="165"/>
        <v>152.93509312500001</v>
      </c>
      <c r="T1765" s="16">
        <f t="shared" si="167"/>
        <v>142458.0627306689</v>
      </c>
      <c r="U1765" s="41">
        <f t="shared" si="166"/>
        <v>8118.7759019607838</v>
      </c>
      <c r="V1765" s="18">
        <f t="shared" si="168"/>
        <v>153</v>
      </c>
      <c r="W1765" s="154">
        <f t="shared" si="169"/>
        <v>931.09844922005811</v>
      </c>
    </row>
    <row r="1766" spans="1:23" ht="16" customHeight="1">
      <c r="A1766" s="37"/>
      <c r="B1766" s="38" t="str">
        <f t="shared" si="164"/>
        <v>153-Tm</v>
      </c>
      <c r="C1766" s="39">
        <v>153</v>
      </c>
      <c r="D1766" s="40"/>
      <c r="E1766" s="39">
        <v>15</v>
      </c>
      <c r="F1766" s="39">
        <v>84</v>
      </c>
      <c r="G1766" s="39">
        <v>69</v>
      </c>
      <c r="H1766" s="39" t="s">
        <v>134</v>
      </c>
      <c r="I1766" s="39" t="s">
        <v>83</v>
      </c>
      <c r="J1766" s="18">
        <v>-54000.904999999999</v>
      </c>
      <c r="K1766" s="18">
        <v>21.672999999999998</v>
      </c>
      <c r="L1766" s="18">
        <v>1234930.9099999999</v>
      </c>
      <c r="M1766" s="18">
        <v>21.673999999999999</v>
      </c>
      <c r="N1766" s="39" t="s">
        <v>28</v>
      </c>
      <c r="O1766" s="18">
        <v>-6690</v>
      </c>
      <c r="P1766" s="18">
        <v>299</v>
      </c>
      <c r="Q1766" s="18">
        <v>152942027.63100001</v>
      </c>
      <c r="R1766" s="18">
        <v>23.266999999999999</v>
      </c>
      <c r="S1766" s="16">
        <f t="shared" si="165"/>
        <v>152.942027631</v>
      </c>
      <c r="T1766" s="16">
        <f t="shared" si="167"/>
        <v>142464.52217872994</v>
      </c>
      <c r="U1766" s="41">
        <f t="shared" si="166"/>
        <v>8071.44385620915</v>
      </c>
      <c r="V1766" s="18">
        <f t="shared" si="168"/>
        <v>153</v>
      </c>
      <c r="W1766" s="154">
        <f t="shared" si="169"/>
        <v>931.14066783483622</v>
      </c>
    </row>
    <row r="1767" spans="1:23" ht="16" customHeight="1">
      <c r="A1767" s="37"/>
      <c r="B1767" s="38" t="str">
        <f t="shared" si="164"/>
        <v>153-Yb</v>
      </c>
      <c r="C1767" s="39">
        <v>153</v>
      </c>
      <c r="D1767" s="40"/>
      <c r="E1767" s="39">
        <v>13</v>
      </c>
      <c r="F1767" s="39">
        <v>83</v>
      </c>
      <c r="G1767" s="39">
        <v>70</v>
      </c>
      <c r="H1767" s="39" t="s">
        <v>135</v>
      </c>
      <c r="I1767" s="39" t="s">
        <v>37</v>
      </c>
      <c r="J1767" s="18">
        <v>-47311</v>
      </c>
      <c r="K1767" s="18">
        <v>298</v>
      </c>
      <c r="L1767" s="18">
        <v>1227458</v>
      </c>
      <c r="M1767" s="18">
        <v>298</v>
      </c>
      <c r="N1767" s="39" t="s">
        <v>28</v>
      </c>
      <c r="O1767" s="18">
        <v>-8831</v>
      </c>
      <c r="P1767" s="18">
        <v>667</v>
      </c>
      <c r="Q1767" s="18">
        <v>152949210</v>
      </c>
      <c r="R1767" s="18">
        <v>320</v>
      </c>
      <c r="S1767" s="16">
        <f t="shared" si="165"/>
        <v>152.94920999999999</v>
      </c>
      <c r="T1767" s="16">
        <f t="shared" si="167"/>
        <v>142471.21250959285</v>
      </c>
      <c r="U1767" s="41">
        <f t="shared" si="166"/>
        <v>8022.6013071895422</v>
      </c>
      <c r="V1767" s="18">
        <f t="shared" si="168"/>
        <v>153</v>
      </c>
      <c r="W1767" s="154">
        <f t="shared" si="169"/>
        <v>931.18439548753497</v>
      </c>
    </row>
    <row r="1768" spans="1:23" ht="16" customHeight="1">
      <c r="A1768" s="37"/>
      <c r="B1768" s="38" t="str">
        <f t="shared" si="164"/>
        <v>153-Lu</v>
      </c>
      <c r="C1768" s="39">
        <v>153</v>
      </c>
      <c r="D1768" s="40"/>
      <c r="E1768" s="39">
        <v>11</v>
      </c>
      <c r="F1768" s="39">
        <v>82</v>
      </c>
      <c r="G1768" s="39">
        <v>71</v>
      </c>
      <c r="H1768" s="39" t="s">
        <v>136</v>
      </c>
      <c r="I1768" s="39" t="s">
        <v>37</v>
      </c>
      <c r="J1768" s="18">
        <v>-38480</v>
      </c>
      <c r="K1768" s="18">
        <v>596</v>
      </c>
      <c r="L1768" s="18">
        <v>1217845</v>
      </c>
      <c r="M1768" s="18">
        <v>596</v>
      </c>
      <c r="N1768" s="39" t="s">
        <v>28</v>
      </c>
      <c r="O1768" s="18" t="s">
        <v>30</v>
      </c>
      <c r="P1768" s="42"/>
      <c r="Q1768" s="18">
        <v>152958690</v>
      </c>
      <c r="R1768" s="18">
        <v>640</v>
      </c>
      <c r="S1768" s="16">
        <f t="shared" si="165"/>
        <v>152.95868999999999</v>
      </c>
      <c r="T1768" s="16">
        <f t="shared" si="167"/>
        <v>142480.0430690615</v>
      </c>
      <c r="U1768" s="41">
        <f t="shared" si="166"/>
        <v>7959.7712418300653</v>
      </c>
      <c r="V1768" s="18">
        <f t="shared" si="168"/>
        <v>153</v>
      </c>
      <c r="W1768" s="154">
        <f t="shared" si="169"/>
        <v>931.24211156249351</v>
      </c>
    </row>
    <row r="1769" spans="1:23" ht="16" customHeight="1">
      <c r="A1769" s="37"/>
      <c r="B1769" s="38" t="str">
        <f t="shared" si="164"/>
        <v>154-La</v>
      </c>
      <c r="C1769" s="39">
        <v>154</v>
      </c>
      <c r="D1769" s="39">
        <v>0</v>
      </c>
      <c r="E1769" s="39">
        <v>40</v>
      </c>
      <c r="F1769" s="39">
        <v>97</v>
      </c>
      <c r="G1769" s="39">
        <v>57</v>
      </c>
      <c r="H1769" s="39" t="s">
        <v>122</v>
      </c>
      <c r="I1769" s="39" t="s">
        <v>37</v>
      </c>
      <c r="J1769" s="18">
        <v>-42476</v>
      </c>
      <c r="K1769" s="18">
        <v>801</v>
      </c>
      <c r="L1769" s="18">
        <v>1240866</v>
      </c>
      <c r="M1769" s="18">
        <v>801</v>
      </c>
      <c r="N1769" s="39" t="s">
        <v>28</v>
      </c>
      <c r="O1769" s="18">
        <v>10321</v>
      </c>
      <c r="P1769" s="18">
        <v>999</v>
      </c>
      <c r="Q1769" s="18">
        <v>153954400</v>
      </c>
      <c r="R1769" s="18">
        <v>860</v>
      </c>
      <c r="S1769" s="16">
        <f t="shared" si="165"/>
        <v>153.95439999999999</v>
      </c>
      <c r="T1769" s="16">
        <f t="shared" si="167"/>
        <v>143407.54057629235</v>
      </c>
      <c r="U1769" s="41">
        <f t="shared" si="166"/>
        <v>8057.5714285714284</v>
      </c>
      <c r="V1769" s="18">
        <f t="shared" si="168"/>
        <v>154</v>
      </c>
      <c r="W1769" s="154">
        <f t="shared" si="169"/>
        <v>931.2177959499503</v>
      </c>
    </row>
    <row r="1770" spans="1:23" ht="16" customHeight="1">
      <c r="A1770" s="37"/>
      <c r="B1770" s="38" t="str">
        <f t="shared" si="164"/>
        <v>154-Ce</v>
      </c>
      <c r="C1770" s="39">
        <v>154</v>
      </c>
      <c r="D1770" s="40"/>
      <c r="E1770" s="39">
        <v>38</v>
      </c>
      <c r="F1770" s="39">
        <v>96</v>
      </c>
      <c r="G1770" s="39">
        <v>58</v>
      </c>
      <c r="H1770" s="39" t="s">
        <v>123</v>
      </c>
      <c r="I1770" s="39" t="s">
        <v>37</v>
      </c>
      <c r="J1770" s="18">
        <v>-52797</v>
      </c>
      <c r="K1770" s="18">
        <v>596</v>
      </c>
      <c r="L1770" s="18">
        <v>1250404</v>
      </c>
      <c r="M1770" s="18">
        <v>596</v>
      </c>
      <c r="N1770" s="39" t="s">
        <v>28</v>
      </c>
      <c r="O1770" s="18">
        <v>5524</v>
      </c>
      <c r="P1770" s="18">
        <v>718</v>
      </c>
      <c r="Q1770" s="18">
        <v>153943320</v>
      </c>
      <c r="R1770" s="18">
        <v>640</v>
      </c>
      <c r="S1770" s="16">
        <f t="shared" si="165"/>
        <v>153.94332</v>
      </c>
      <c r="T1770" s="16">
        <f t="shared" si="167"/>
        <v>143397.21962703994</v>
      </c>
      <c r="U1770" s="41">
        <f t="shared" si="166"/>
        <v>8119.5064935064938</v>
      </c>
      <c r="V1770" s="18">
        <f t="shared" si="168"/>
        <v>154</v>
      </c>
      <c r="W1770" s="154">
        <f t="shared" si="169"/>
        <v>931.15077679896069</v>
      </c>
    </row>
    <row r="1771" spans="1:23" ht="16" customHeight="1">
      <c r="A1771" s="37"/>
      <c r="B1771" s="38" t="str">
        <f t="shared" si="164"/>
        <v>154-Pr</v>
      </c>
      <c r="C1771" s="39">
        <v>154</v>
      </c>
      <c r="D1771" s="40"/>
      <c r="E1771" s="39">
        <v>36</v>
      </c>
      <c r="F1771" s="39">
        <v>95</v>
      </c>
      <c r="G1771" s="39">
        <v>59</v>
      </c>
      <c r="H1771" s="39" t="s">
        <v>124</v>
      </c>
      <c r="I1771" s="39" t="s">
        <v>37</v>
      </c>
      <c r="J1771" s="18">
        <v>-58321</v>
      </c>
      <c r="K1771" s="18">
        <v>401</v>
      </c>
      <c r="L1771" s="18">
        <v>1255146</v>
      </c>
      <c r="M1771" s="18">
        <v>401</v>
      </c>
      <c r="N1771" s="39" t="s">
        <v>28</v>
      </c>
      <c r="O1771" s="18">
        <v>7365</v>
      </c>
      <c r="P1771" s="18">
        <v>416</v>
      </c>
      <c r="Q1771" s="18">
        <v>153937390</v>
      </c>
      <c r="R1771" s="18">
        <v>430</v>
      </c>
      <c r="S1771" s="16">
        <f t="shared" si="165"/>
        <v>153.93738999999999</v>
      </c>
      <c r="T1771" s="16">
        <f t="shared" si="167"/>
        <v>143391.69586990395</v>
      </c>
      <c r="U1771" s="41">
        <f t="shared" si="166"/>
        <v>8150.2987012987014</v>
      </c>
      <c r="V1771" s="18">
        <f t="shared" si="168"/>
        <v>154</v>
      </c>
      <c r="W1771" s="154">
        <f t="shared" si="169"/>
        <v>931.11490824612952</v>
      </c>
    </row>
    <row r="1772" spans="1:23" ht="16" customHeight="1">
      <c r="A1772" s="37"/>
      <c r="B1772" s="38" t="str">
        <f t="shared" si="164"/>
        <v>154-Nd</v>
      </c>
      <c r="C1772" s="39">
        <v>154</v>
      </c>
      <c r="D1772" s="40"/>
      <c r="E1772" s="39">
        <v>34</v>
      </c>
      <c r="F1772" s="39">
        <v>94</v>
      </c>
      <c r="G1772" s="39">
        <v>60</v>
      </c>
      <c r="H1772" s="39" t="s">
        <v>125</v>
      </c>
      <c r="I1772" s="39" t="s">
        <v>40</v>
      </c>
      <c r="J1772" s="18">
        <v>-65685.877999999997</v>
      </c>
      <c r="K1772" s="18">
        <v>114.01900000000001</v>
      </c>
      <c r="L1772" s="18">
        <v>1261728.3859999999</v>
      </c>
      <c r="M1772" s="18">
        <v>114.01900000000001</v>
      </c>
      <c r="N1772" s="39" t="s">
        <v>28</v>
      </c>
      <c r="O1772" s="18">
        <v>2735.123</v>
      </c>
      <c r="P1772" s="18">
        <v>135.678</v>
      </c>
      <c r="Q1772" s="18">
        <v>153929483.29499999</v>
      </c>
      <c r="R1772" s="18">
        <v>122.404</v>
      </c>
      <c r="S1772" s="16">
        <f t="shared" si="165"/>
        <v>153.92948329499998</v>
      </c>
      <c r="T1772" s="16">
        <f t="shared" si="167"/>
        <v>143384.33082468202</v>
      </c>
      <c r="U1772" s="41">
        <f t="shared" si="166"/>
        <v>8193.0414675324664</v>
      </c>
      <c r="V1772" s="18">
        <f t="shared" si="168"/>
        <v>154</v>
      </c>
      <c r="W1772" s="154">
        <f t="shared" si="169"/>
        <v>931.06708327715603</v>
      </c>
    </row>
    <row r="1773" spans="1:23" ht="16" customHeight="1">
      <c r="A1773" s="37"/>
      <c r="B1773" s="38" t="str">
        <f t="shared" si="164"/>
        <v>154-Pm</v>
      </c>
      <c r="C1773" s="39">
        <v>154</v>
      </c>
      <c r="D1773" s="40"/>
      <c r="E1773" s="39">
        <v>32</v>
      </c>
      <c r="F1773" s="39">
        <v>93</v>
      </c>
      <c r="G1773" s="39">
        <v>61</v>
      </c>
      <c r="H1773" s="39" t="s">
        <v>126</v>
      </c>
      <c r="I1773" s="39" t="s">
        <v>40</v>
      </c>
      <c r="J1773" s="18">
        <v>-68421.001000000004</v>
      </c>
      <c r="K1773" s="18">
        <v>73.661000000000001</v>
      </c>
      <c r="L1773" s="18">
        <v>1263681.156</v>
      </c>
      <c r="M1773" s="18">
        <v>73.661000000000001</v>
      </c>
      <c r="N1773" s="39" t="s">
        <v>28</v>
      </c>
      <c r="O1773" s="18">
        <v>4044.2809999999999</v>
      </c>
      <c r="P1773" s="18">
        <v>73.600999999999999</v>
      </c>
      <c r="Q1773" s="18">
        <v>153926547.01899999</v>
      </c>
      <c r="R1773" s="18">
        <v>79.078000000000003</v>
      </c>
      <c r="S1773" s="16">
        <f t="shared" si="165"/>
        <v>153.926547019</v>
      </c>
      <c r="T1773" s="16">
        <f t="shared" si="167"/>
        <v>143381.59570233664</v>
      </c>
      <c r="U1773" s="41">
        <f t="shared" si="166"/>
        <v>8205.7217922077925</v>
      </c>
      <c r="V1773" s="18">
        <f t="shared" si="168"/>
        <v>154</v>
      </c>
      <c r="W1773" s="154">
        <f t="shared" si="169"/>
        <v>931.04932274244572</v>
      </c>
    </row>
    <row r="1774" spans="1:23" ht="16" customHeight="1">
      <c r="A1774" s="37"/>
      <c r="B1774" s="38" t="str">
        <f t="shared" si="164"/>
        <v>154-Sm</v>
      </c>
      <c r="C1774" s="39">
        <v>154</v>
      </c>
      <c r="D1774" s="40"/>
      <c r="E1774" s="39">
        <v>30</v>
      </c>
      <c r="F1774" s="39">
        <v>92</v>
      </c>
      <c r="G1774" s="39">
        <v>62</v>
      </c>
      <c r="H1774" s="39" t="s">
        <v>127</v>
      </c>
      <c r="I1774" s="40"/>
      <c r="J1774" s="18">
        <v>-72465.282000000007</v>
      </c>
      <c r="K1774" s="18">
        <v>2.972</v>
      </c>
      <c r="L1774" s="18">
        <v>1266943.084</v>
      </c>
      <c r="M1774" s="18">
        <v>2.98</v>
      </c>
      <c r="N1774" s="39" t="s">
        <v>28</v>
      </c>
      <c r="O1774" s="18">
        <v>-717.327</v>
      </c>
      <c r="P1774" s="18">
        <v>1.0960000000000001</v>
      </c>
      <c r="Q1774" s="18">
        <v>153922205.303</v>
      </c>
      <c r="R1774" s="18">
        <v>3.1909999999999998</v>
      </c>
      <c r="S1774" s="16">
        <f t="shared" si="165"/>
        <v>153.922205303</v>
      </c>
      <c r="T1774" s="16">
        <f t="shared" si="167"/>
        <v>143377.5514216052</v>
      </c>
      <c r="U1774" s="41">
        <f t="shared" si="166"/>
        <v>8226.9031428571434</v>
      </c>
      <c r="V1774" s="18">
        <f t="shared" si="168"/>
        <v>154</v>
      </c>
      <c r="W1774" s="154">
        <f t="shared" si="169"/>
        <v>931.02306117925457</v>
      </c>
    </row>
    <row r="1775" spans="1:23" ht="16" customHeight="1">
      <c r="A1775" s="37"/>
      <c r="B1775" s="38" t="str">
        <f t="shared" si="164"/>
        <v>154-Eu</v>
      </c>
      <c r="C1775" s="39">
        <v>154</v>
      </c>
      <c r="D1775" s="40"/>
      <c r="E1775" s="39">
        <v>28</v>
      </c>
      <c r="F1775" s="39">
        <v>91</v>
      </c>
      <c r="G1775" s="39">
        <v>63</v>
      </c>
      <c r="H1775" s="39" t="s">
        <v>128</v>
      </c>
      <c r="I1775" s="40"/>
      <c r="J1775" s="18">
        <v>-71747.955000000002</v>
      </c>
      <c r="K1775" s="18">
        <v>2.9140000000000001</v>
      </c>
      <c r="L1775" s="18">
        <v>1265443.4029999999</v>
      </c>
      <c r="M1775" s="18">
        <v>2.9209999999999998</v>
      </c>
      <c r="N1775" s="39" t="s">
        <v>28</v>
      </c>
      <c r="O1775" s="18">
        <v>1968.354</v>
      </c>
      <c r="P1775" s="18">
        <v>1.0569999999999999</v>
      </c>
      <c r="Q1775" s="18">
        <v>153922975.38600001</v>
      </c>
      <c r="R1775" s="18">
        <v>3.1280000000000001</v>
      </c>
      <c r="S1775" s="16">
        <f t="shared" si="165"/>
        <v>153.92297538600002</v>
      </c>
      <c r="T1775" s="16">
        <f t="shared" si="167"/>
        <v>143378.2687490026</v>
      </c>
      <c r="U1775" s="41">
        <f t="shared" si="166"/>
        <v>8217.1649545454547</v>
      </c>
      <c r="V1775" s="18">
        <f t="shared" si="168"/>
        <v>154</v>
      </c>
      <c r="W1775" s="154">
        <f t="shared" si="169"/>
        <v>931.0277191493675</v>
      </c>
    </row>
    <row r="1776" spans="1:23" ht="16" customHeight="1">
      <c r="A1776" s="37"/>
      <c r="B1776" s="38" t="str">
        <f t="shared" si="164"/>
        <v>154-Gd</v>
      </c>
      <c r="C1776" s="39">
        <v>154</v>
      </c>
      <c r="D1776" s="40"/>
      <c r="E1776" s="39">
        <v>26</v>
      </c>
      <c r="F1776" s="39">
        <v>90</v>
      </c>
      <c r="G1776" s="39">
        <v>64</v>
      </c>
      <c r="H1776" s="39" t="s">
        <v>129</v>
      </c>
      <c r="I1776" s="40"/>
      <c r="J1776" s="18">
        <v>-73716.308000000005</v>
      </c>
      <c r="K1776" s="18">
        <v>2.9470000000000001</v>
      </c>
      <c r="L1776" s="18">
        <v>1266629.4029999999</v>
      </c>
      <c r="M1776" s="18">
        <v>2.9550000000000001</v>
      </c>
      <c r="N1776" s="39" t="s">
        <v>28</v>
      </c>
      <c r="O1776" s="18">
        <v>-3562</v>
      </c>
      <c r="P1776" s="18">
        <v>50</v>
      </c>
      <c r="Q1776" s="18">
        <v>153920862.271</v>
      </c>
      <c r="R1776" s="18">
        <v>3.1640000000000001</v>
      </c>
      <c r="S1776" s="16">
        <f t="shared" si="165"/>
        <v>153.920862271</v>
      </c>
      <c r="T1776" s="16">
        <f t="shared" si="167"/>
        <v>143376.30039587268</v>
      </c>
      <c r="U1776" s="41">
        <f t="shared" si="166"/>
        <v>8224.8662532467533</v>
      </c>
      <c r="V1776" s="18">
        <f t="shared" si="168"/>
        <v>154</v>
      </c>
      <c r="W1776" s="154">
        <f t="shared" si="169"/>
        <v>931.01493763553685</v>
      </c>
    </row>
    <row r="1777" spans="1:23" ht="16" customHeight="1">
      <c r="A1777" s="37"/>
      <c r="B1777" s="38" t="str">
        <f t="shared" si="164"/>
        <v>154-Tb</v>
      </c>
      <c r="C1777" s="39">
        <v>154</v>
      </c>
      <c r="D1777" s="40"/>
      <c r="E1777" s="39">
        <v>24</v>
      </c>
      <c r="F1777" s="39">
        <v>89</v>
      </c>
      <c r="G1777" s="39">
        <v>65</v>
      </c>
      <c r="H1777" s="39" t="s">
        <v>130</v>
      </c>
      <c r="I1777" s="39" t="s">
        <v>39</v>
      </c>
      <c r="J1777" s="18">
        <v>-70154.308000000005</v>
      </c>
      <c r="K1777" s="18">
        <v>50.087000000000003</v>
      </c>
      <c r="L1777" s="18">
        <v>1262285.05</v>
      </c>
      <c r="M1777" s="18">
        <v>50.087000000000003</v>
      </c>
      <c r="N1777" s="39" t="s">
        <v>28</v>
      </c>
      <c r="O1777" s="18">
        <v>246.09100000000001</v>
      </c>
      <c r="P1777" s="18">
        <v>50.679000000000002</v>
      </c>
      <c r="Q1777" s="18">
        <v>153924686.236</v>
      </c>
      <c r="R1777" s="18">
        <v>53.77</v>
      </c>
      <c r="S1777" s="16">
        <f t="shared" si="165"/>
        <v>153.92468623600001</v>
      </c>
      <c r="T1777" s="16">
        <f t="shared" si="167"/>
        <v>143379.86239485355</v>
      </c>
      <c r="U1777" s="41">
        <f t="shared" si="166"/>
        <v>8196.6561688311685</v>
      </c>
      <c r="V1777" s="18">
        <f t="shared" si="168"/>
        <v>154</v>
      </c>
      <c r="W1777" s="154">
        <f t="shared" si="169"/>
        <v>931.03806749904902</v>
      </c>
    </row>
    <row r="1778" spans="1:23" ht="16" customHeight="1">
      <c r="A1778" s="37"/>
      <c r="B1778" s="38" t="str">
        <f t="shared" si="164"/>
        <v>154-Dy</v>
      </c>
      <c r="C1778" s="39">
        <v>154</v>
      </c>
      <c r="D1778" s="40"/>
      <c r="E1778" s="39">
        <v>22</v>
      </c>
      <c r="F1778" s="39">
        <v>88</v>
      </c>
      <c r="G1778" s="39">
        <v>66</v>
      </c>
      <c r="H1778" s="39" t="s">
        <v>131</v>
      </c>
      <c r="I1778" s="39" t="s">
        <v>83</v>
      </c>
      <c r="J1778" s="18">
        <v>-70400.399999999994</v>
      </c>
      <c r="K1778" s="18">
        <v>8.6379999999999999</v>
      </c>
      <c r="L1778" s="18">
        <v>1261748.7879999999</v>
      </c>
      <c r="M1778" s="18">
        <v>8.64</v>
      </c>
      <c r="N1778" s="39" t="s">
        <v>28</v>
      </c>
      <c r="O1778" s="18">
        <v>-5751.2489999999998</v>
      </c>
      <c r="P1778" s="18">
        <v>10.781000000000001</v>
      </c>
      <c r="Q1778" s="18">
        <v>153924422.046</v>
      </c>
      <c r="R1778" s="18">
        <v>9.2729999999999997</v>
      </c>
      <c r="S1778" s="16">
        <f t="shared" si="165"/>
        <v>153.92442204600002</v>
      </c>
      <c r="T1778" s="16">
        <f t="shared" si="167"/>
        <v>143379.61630355546</v>
      </c>
      <c r="U1778" s="41">
        <f t="shared" si="166"/>
        <v>8193.1739480519482</v>
      </c>
      <c r="V1778" s="18">
        <f t="shared" si="168"/>
        <v>154</v>
      </c>
      <c r="W1778" s="154">
        <f t="shared" si="169"/>
        <v>931.0364695036069</v>
      </c>
    </row>
    <row r="1779" spans="1:23" ht="16" customHeight="1">
      <c r="A1779" s="37"/>
      <c r="B1779" s="38" t="str">
        <f t="shared" si="164"/>
        <v>154-Ho</v>
      </c>
      <c r="C1779" s="39">
        <v>154</v>
      </c>
      <c r="D1779" s="40"/>
      <c r="E1779" s="39">
        <v>20</v>
      </c>
      <c r="F1779" s="39">
        <v>87</v>
      </c>
      <c r="G1779" s="39">
        <v>67</v>
      </c>
      <c r="H1779" s="39" t="s">
        <v>132</v>
      </c>
      <c r="I1779" s="39" t="s">
        <v>83</v>
      </c>
      <c r="J1779" s="18">
        <v>-64649.150999999998</v>
      </c>
      <c r="K1779" s="18">
        <v>9.0299999999999994</v>
      </c>
      <c r="L1779" s="18">
        <v>1255215.1850000001</v>
      </c>
      <c r="M1779" s="18">
        <v>9.0329999999999995</v>
      </c>
      <c r="N1779" s="39" t="s">
        <v>28</v>
      </c>
      <c r="O1779" s="18">
        <v>-2031.6130000000001</v>
      </c>
      <c r="P1779" s="18">
        <v>9.9749999999999996</v>
      </c>
      <c r="Q1779" s="18">
        <v>153930596.26800001</v>
      </c>
      <c r="R1779" s="18">
        <v>9.6950000000000003</v>
      </c>
      <c r="S1779" s="16">
        <f t="shared" si="165"/>
        <v>153.93059626800002</v>
      </c>
      <c r="T1779" s="16">
        <f t="shared" si="167"/>
        <v>143385.36755192504</v>
      </c>
      <c r="U1779" s="41">
        <f t="shared" si="166"/>
        <v>8150.7479545454553</v>
      </c>
      <c r="V1779" s="18">
        <f t="shared" si="168"/>
        <v>154</v>
      </c>
      <c r="W1779" s="154">
        <f t="shared" si="169"/>
        <v>931.07381527224049</v>
      </c>
    </row>
    <row r="1780" spans="1:23" ht="16" customHeight="1">
      <c r="A1780" s="37"/>
      <c r="B1780" s="38" t="str">
        <f t="shared" si="164"/>
        <v>154-Er</v>
      </c>
      <c r="C1780" s="39">
        <v>154</v>
      </c>
      <c r="D1780" s="40"/>
      <c r="E1780" s="39">
        <v>18</v>
      </c>
      <c r="F1780" s="39">
        <v>86</v>
      </c>
      <c r="G1780" s="39">
        <v>68</v>
      </c>
      <c r="H1780" s="39" t="s">
        <v>133</v>
      </c>
      <c r="I1780" s="39" t="s">
        <v>83</v>
      </c>
      <c r="J1780" s="18">
        <v>-62617.538</v>
      </c>
      <c r="K1780" s="18">
        <v>6.01</v>
      </c>
      <c r="L1780" s="18">
        <v>1252401.219</v>
      </c>
      <c r="M1780" s="18">
        <v>6.0129999999999999</v>
      </c>
      <c r="N1780" s="39" t="s">
        <v>28</v>
      </c>
      <c r="O1780" s="18">
        <v>-8054</v>
      </c>
      <c r="P1780" s="18">
        <v>112</v>
      </c>
      <c r="Q1780" s="18">
        <v>153932777.294</v>
      </c>
      <c r="R1780" s="18">
        <v>6.452</v>
      </c>
      <c r="S1780" s="16">
        <f t="shared" si="165"/>
        <v>153.932777294</v>
      </c>
      <c r="T1780" s="16">
        <f t="shared" si="167"/>
        <v>143387.39916371784</v>
      </c>
      <c r="U1780" s="41">
        <f t="shared" si="166"/>
        <v>8132.4754480519487</v>
      </c>
      <c r="V1780" s="18">
        <f t="shared" si="168"/>
        <v>154</v>
      </c>
      <c r="W1780" s="154">
        <f t="shared" si="169"/>
        <v>931.08700755660936</v>
      </c>
    </row>
    <row r="1781" spans="1:23" ht="16" customHeight="1">
      <c r="A1781" s="37"/>
      <c r="B1781" s="38" t="str">
        <f t="shared" si="164"/>
        <v>154-Tm</v>
      </c>
      <c r="C1781" s="39">
        <v>154</v>
      </c>
      <c r="D1781" s="40"/>
      <c r="E1781" s="39">
        <v>16</v>
      </c>
      <c r="F1781" s="39">
        <v>85</v>
      </c>
      <c r="G1781" s="39">
        <v>69</v>
      </c>
      <c r="H1781" s="39" t="s">
        <v>134</v>
      </c>
      <c r="I1781" s="39" t="s">
        <v>83</v>
      </c>
      <c r="J1781" s="18">
        <v>-54564</v>
      </c>
      <c r="K1781" s="18">
        <v>112</v>
      </c>
      <c r="L1781" s="18">
        <v>1243565</v>
      </c>
      <c r="M1781" s="18">
        <v>112</v>
      </c>
      <c r="N1781" s="39" t="s">
        <v>28</v>
      </c>
      <c r="O1781" s="18">
        <v>-4488.701</v>
      </c>
      <c r="P1781" s="18">
        <v>52.235999999999997</v>
      </c>
      <c r="Q1781" s="18">
        <v>153941424</v>
      </c>
      <c r="R1781" s="18">
        <v>120</v>
      </c>
      <c r="S1781" s="16">
        <f t="shared" si="165"/>
        <v>153.94142400000001</v>
      </c>
      <c r="T1781" s="16">
        <f t="shared" si="167"/>
        <v>143395.45351514622</v>
      </c>
      <c r="U1781" s="41">
        <f t="shared" si="166"/>
        <v>8075.0974025974028</v>
      </c>
      <c r="V1781" s="18">
        <f t="shared" si="168"/>
        <v>154</v>
      </c>
      <c r="W1781" s="154">
        <f t="shared" si="169"/>
        <v>931.13930853991053</v>
      </c>
    </row>
    <row r="1782" spans="1:23" ht="16" customHeight="1">
      <c r="A1782" s="37"/>
      <c r="B1782" s="38" t="str">
        <f t="shared" si="164"/>
        <v>154-Yb</v>
      </c>
      <c r="C1782" s="39">
        <v>154</v>
      </c>
      <c r="D1782" s="40"/>
      <c r="E1782" s="39">
        <v>14</v>
      </c>
      <c r="F1782" s="39">
        <v>84</v>
      </c>
      <c r="G1782" s="39">
        <v>70</v>
      </c>
      <c r="H1782" s="39" t="s">
        <v>135</v>
      </c>
      <c r="I1782" s="39" t="s">
        <v>83</v>
      </c>
      <c r="J1782" s="18">
        <v>-50075</v>
      </c>
      <c r="K1782" s="18">
        <v>101</v>
      </c>
      <c r="L1782" s="18">
        <v>1238294</v>
      </c>
      <c r="M1782" s="18">
        <v>101</v>
      </c>
      <c r="N1782" s="39" t="s">
        <v>28</v>
      </c>
      <c r="O1782" s="18">
        <v>-10114</v>
      </c>
      <c r="P1782" s="18">
        <v>513</v>
      </c>
      <c r="Q1782" s="18">
        <v>153946242</v>
      </c>
      <c r="R1782" s="18">
        <v>109</v>
      </c>
      <c r="S1782" s="16">
        <f t="shared" si="165"/>
        <v>153.94624200000001</v>
      </c>
      <c r="T1782" s="16">
        <f t="shared" si="167"/>
        <v>143399.94145138253</v>
      </c>
      <c r="U1782" s="41">
        <f t="shared" si="166"/>
        <v>8040.8701298701299</v>
      </c>
      <c r="V1782" s="18">
        <f t="shared" si="168"/>
        <v>154</v>
      </c>
      <c r="W1782" s="154">
        <f t="shared" si="169"/>
        <v>931.16845098300348</v>
      </c>
    </row>
    <row r="1783" spans="1:23" ht="16" customHeight="1">
      <c r="A1783" s="37"/>
      <c r="B1783" s="38" t="str">
        <f t="shared" si="164"/>
        <v>154-Lu</v>
      </c>
      <c r="C1783" s="39">
        <v>154</v>
      </c>
      <c r="D1783" s="40"/>
      <c r="E1783" s="39">
        <v>12</v>
      </c>
      <c r="F1783" s="39">
        <v>83</v>
      </c>
      <c r="G1783" s="39">
        <v>71</v>
      </c>
      <c r="H1783" s="39" t="s">
        <v>136</v>
      </c>
      <c r="I1783" s="39" t="s">
        <v>37</v>
      </c>
      <c r="J1783" s="18">
        <v>-39961</v>
      </c>
      <c r="K1783" s="18">
        <v>503</v>
      </c>
      <c r="L1783" s="18">
        <v>1227398</v>
      </c>
      <c r="M1783" s="18">
        <v>503</v>
      </c>
      <c r="N1783" s="39" t="s">
        <v>28</v>
      </c>
      <c r="O1783" s="18">
        <v>-6660</v>
      </c>
      <c r="P1783" s="18">
        <v>861</v>
      </c>
      <c r="Q1783" s="18">
        <v>153957100</v>
      </c>
      <c r="R1783" s="18">
        <v>540</v>
      </c>
      <c r="S1783" s="16">
        <f t="shared" si="165"/>
        <v>153.9571</v>
      </c>
      <c r="T1783" s="16">
        <f t="shared" si="167"/>
        <v>143410.05560905242</v>
      </c>
      <c r="U1783" s="41">
        <f t="shared" si="166"/>
        <v>7970.1168831168834</v>
      </c>
      <c r="V1783" s="18">
        <f t="shared" si="168"/>
        <v>154</v>
      </c>
      <c r="W1783" s="154">
        <f t="shared" si="169"/>
        <v>931.23412733150917</v>
      </c>
    </row>
    <row r="1784" spans="1:23" ht="16" customHeight="1">
      <c r="A1784" s="37"/>
      <c r="B1784" s="38" t="str">
        <f t="shared" si="164"/>
        <v>154-Hf</v>
      </c>
      <c r="C1784" s="39">
        <v>154</v>
      </c>
      <c r="D1784" s="40"/>
      <c r="E1784" s="39">
        <v>10</v>
      </c>
      <c r="F1784" s="39">
        <v>82</v>
      </c>
      <c r="G1784" s="39">
        <v>72</v>
      </c>
      <c r="H1784" s="39" t="s">
        <v>137</v>
      </c>
      <c r="I1784" s="39" t="s">
        <v>37</v>
      </c>
      <c r="J1784" s="18">
        <v>-33301</v>
      </c>
      <c r="K1784" s="18">
        <v>699</v>
      </c>
      <c r="L1784" s="18">
        <v>1219955</v>
      </c>
      <c r="M1784" s="18">
        <v>699</v>
      </c>
      <c r="N1784" s="39" t="s">
        <v>28</v>
      </c>
      <c r="O1784" s="18" t="s">
        <v>30</v>
      </c>
      <c r="P1784" s="42"/>
      <c r="Q1784" s="18">
        <v>153964250</v>
      </c>
      <c r="R1784" s="18">
        <v>750</v>
      </c>
      <c r="S1784" s="16">
        <f t="shared" si="165"/>
        <v>153.96424999999999</v>
      </c>
      <c r="T1784" s="16">
        <f t="shared" si="167"/>
        <v>143416.71578839852</v>
      </c>
      <c r="U1784" s="41">
        <f t="shared" si="166"/>
        <v>7921.7857142857147</v>
      </c>
      <c r="V1784" s="18">
        <f t="shared" si="168"/>
        <v>154</v>
      </c>
      <c r="W1784" s="154">
        <f t="shared" si="169"/>
        <v>931.27737524934105</v>
      </c>
    </row>
    <row r="1785" spans="1:23" ht="16" customHeight="1">
      <c r="A1785" s="37"/>
      <c r="B1785" s="38" t="str">
        <f t="shared" si="164"/>
        <v>155-La</v>
      </c>
      <c r="C1785" s="39">
        <v>155</v>
      </c>
      <c r="D1785" s="39">
        <v>0</v>
      </c>
      <c r="E1785" s="39">
        <v>41</v>
      </c>
      <c r="F1785" s="39">
        <v>98</v>
      </c>
      <c r="G1785" s="39">
        <v>57</v>
      </c>
      <c r="H1785" s="39" t="s">
        <v>122</v>
      </c>
      <c r="I1785" s="39" t="s">
        <v>37</v>
      </c>
      <c r="J1785" s="18">
        <v>-39002</v>
      </c>
      <c r="K1785" s="18">
        <v>904</v>
      </c>
      <c r="L1785" s="18">
        <v>1245463</v>
      </c>
      <c r="M1785" s="18">
        <v>904</v>
      </c>
      <c r="N1785" s="39" t="s">
        <v>28</v>
      </c>
      <c r="O1785" s="18">
        <v>9399</v>
      </c>
      <c r="P1785" s="18">
        <v>1142</v>
      </c>
      <c r="Q1785" s="18">
        <v>154958130</v>
      </c>
      <c r="R1785" s="18">
        <v>970</v>
      </c>
      <c r="S1785" s="16">
        <f t="shared" si="165"/>
        <v>154.95813000000001</v>
      </c>
      <c r="T1785" s="16">
        <f t="shared" si="167"/>
        <v>144342.50866231421</v>
      </c>
      <c r="U1785" s="41">
        <f t="shared" si="166"/>
        <v>8035.2451612903224</v>
      </c>
      <c r="V1785" s="18">
        <f t="shared" si="168"/>
        <v>155</v>
      </c>
      <c r="W1785" s="154">
        <f t="shared" si="169"/>
        <v>931.24199136976915</v>
      </c>
    </row>
    <row r="1786" spans="1:23" ht="16" customHeight="1">
      <c r="A1786" s="37"/>
      <c r="B1786" s="38" t="str">
        <f t="shared" si="164"/>
        <v>155-Ce</v>
      </c>
      <c r="C1786" s="39">
        <v>155</v>
      </c>
      <c r="D1786" s="40"/>
      <c r="E1786" s="39">
        <v>39</v>
      </c>
      <c r="F1786" s="39">
        <v>97</v>
      </c>
      <c r="G1786" s="39">
        <v>58</v>
      </c>
      <c r="H1786" s="39" t="s">
        <v>123</v>
      </c>
      <c r="I1786" s="39" t="s">
        <v>37</v>
      </c>
      <c r="J1786" s="18">
        <v>-48400</v>
      </c>
      <c r="K1786" s="18">
        <v>699</v>
      </c>
      <c r="L1786" s="18">
        <v>1254079</v>
      </c>
      <c r="M1786" s="18">
        <v>699</v>
      </c>
      <c r="N1786" s="39" t="s">
        <v>28</v>
      </c>
      <c r="O1786" s="18">
        <v>7499</v>
      </c>
      <c r="P1786" s="18">
        <v>861</v>
      </c>
      <c r="Q1786" s="18">
        <v>154948040</v>
      </c>
      <c r="R1786" s="18">
        <v>750</v>
      </c>
      <c r="S1786" s="16">
        <f t="shared" si="165"/>
        <v>154.94803999999999</v>
      </c>
      <c r="T1786" s="16">
        <f t="shared" si="167"/>
        <v>144333.10989174049</v>
      </c>
      <c r="U1786" s="41">
        <f t="shared" si="166"/>
        <v>8090.8322580645163</v>
      </c>
      <c r="V1786" s="18">
        <f t="shared" si="168"/>
        <v>155</v>
      </c>
      <c r="W1786" s="154">
        <f t="shared" si="169"/>
        <v>931.18135414026119</v>
      </c>
    </row>
    <row r="1787" spans="1:23" ht="16" customHeight="1">
      <c r="A1787" s="37"/>
      <c r="B1787" s="38" t="str">
        <f t="shared" si="164"/>
        <v>155-Pr</v>
      </c>
      <c r="C1787" s="39">
        <v>155</v>
      </c>
      <c r="D1787" s="40"/>
      <c r="E1787" s="39">
        <v>37</v>
      </c>
      <c r="F1787" s="39">
        <v>96</v>
      </c>
      <c r="G1787" s="39">
        <v>59</v>
      </c>
      <c r="H1787" s="39" t="s">
        <v>124</v>
      </c>
      <c r="I1787" s="39" t="s">
        <v>37</v>
      </c>
      <c r="J1787" s="18">
        <v>-55899</v>
      </c>
      <c r="K1787" s="18">
        <v>503</v>
      </c>
      <c r="L1787" s="18">
        <v>1260795</v>
      </c>
      <c r="M1787" s="18">
        <v>503</v>
      </c>
      <c r="N1787" s="39" t="s">
        <v>28</v>
      </c>
      <c r="O1787" s="18">
        <v>6856</v>
      </c>
      <c r="P1787" s="18">
        <v>526</v>
      </c>
      <c r="Q1787" s="18">
        <v>154939990</v>
      </c>
      <c r="R1787" s="18">
        <v>540</v>
      </c>
      <c r="S1787" s="16">
        <f t="shared" si="165"/>
        <v>154.93998999999999</v>
      </c>
      <c r="T1787" s="16">
        <f t="shared" si="167"/>
        <v>144325.61136814102</v>
      </c>
      <c r="U1787" s="41">
        <f t="shared" si="166"/>
        <v>8134.1612903225805</v>
      </c>
      <c r="V1787" s="18">
        <f t="shared" si="168"/>
        <v>155</v>
      </c>
      <c r="W1787" s="154">
        <f t="shared" si="169"/>
        <v>931.13297656865177</v>
      </c>
    </row>
    <row r="1788" spans="1:23" ht="16" customHeight="1">
      <c r="A1788" s="37"/>
      <c r="B1788" s="38" t="str">
        <f t="shared" si="164"/>
        <v>155-Nd</v>
      </c>
      <c r="C1788" s="39">
        <v>155</v>
      </c>
      <c r="D1788" s="40"/>
      <c r="E1788" s="39">
        <v>35</v>
      </c>
      <c r="F1788" s="39">
        <v>95</v>
      </c>
      <c r="G1788" s="39">
        <v>60</v>
      </c>
      <c r="H1788" s="39" t="s">
        <v>125</v>
      </c>
      <c r="I1788" s="39" t="s">
        <v>40</v>
      </c>
      <c r="J1788" s="18">
        <v>-62755.159</v>
      </c>
      <c r="K1788" s="18">
        <v>153</v>
      </c>
      <c r="L1788" s="18">
        <v>1266868.99</v>
      </c>
      <c r="M1788" s="18">
        <v>153</v>
      </c>
      <c r="N1788" s="39" t="s">
        <v>28</v>
      </c>
      <c r="O1788" s="18">
        <v>4222</v>
      </c>
      <c r="P1788" s="18">
        <v>150</v>
      </c>
      <c r="Q1788" s="18">
        <v>154932629.551</v>
      </c>
      <c r="R1788" s="18">
        <v>164.25200000000001</v>
      </c>
      <c r="S1788" s="16">
        <f t="shared" si="165"/>
        <v>154.93262955099999</v>
      </c>
      <c r="T1788" s="16">
        <f t="shared" si="167"/>
        <v>144318.75515689517</v>
      </c>
      <c r="U1788" s="41">
        <f t="shared" si="166"/>
        <v>8173.3483225806449</v>
      </c>
      <c r="V1788" s="18">
        <f t="shared" si="168"/>
        <v>155</v>
      </c>
      <c r="W1788" s="154">
        <f t="shared" si="169"/>
        <v>931.08874294771078</v>
      </c>
    </row>
    <row r="1789" spans="1:23" ht="16" customHeight="1">
      <c r="A1789" s="37"/>
      <c r="B1789" s="38" t="str">
        <f t="shared" si="164"/>
        <v>155-Pm</v>
      </c>
      <c r="C1789" s="39">
        <v>155</v>
      </c>
      <c r="D1789" s="40"/>
      <c r="E1789" s="39">
        <v>33</v>
      </c>
      <c r="F1789" s="39">
        <v>94</v>
      </c>
      <c r="G1789" s="39">
        <v>61</v>
      </c>
      <c r="H1789" s="39" t="s">
        <v>126</v>
      </c>
      <c r="I1789" s="39" t="s">
        <v>40</v>
      </c>
      <c r="J1789" s="18">
        <v>-66977.159</v>
      </c>
      <c r="K1789" s="18">
        <v>30.148</v>
      </c>
      <c r="L1789" s="18">
        <v>1270308.6370000001</v>
      </c>
      <c r="M1789" s="18">
        <v>30.149000000000001</v>
      </c>
      <c r="N1789" s="39" t="s">
        <v>28</v>
      </c>
      <c r="O1789" s="18">
        <v>3224</v>
      </c>
      <c r="P1789" s="18">
        <v>30</v>
      </c>
      <c r="Q1789" s="18">
        <v>154928097.04699999</v>
      </c>
      <c r="R1789" s="18">
        <v>32.366</v>
      </c>
      <c r="S1789" s="16">
        <f t="shared" si="165"/>
        <v>154.92809704699999</v>
      </c>
      <c r="T1789" s="16">
        <f t="shared" si="167"/>
        <v>144314.53315835996</v>
      </c>
      <c r="U1789" s="41">
        <f t="shared" si="166"/>
        <v>8195.5395935483884</v>
      </c>
      <c r="V1789" s="18">
        <f t="shared" si="168"/>
        <v>155</v>
      </c>
      <c r="W1789" s="154">
        <f t="shared" si="169"/>
        <v>931.06150424748364</v>
      </c>
    </row>
    <row r="1790" spans="1:23" ht="16" customHeight="1">
      <c r="A1790" s="37"/>
      <c r="B1790" s="38" t="str">
        <f t="shared" si="164"/>
        <v>155-Sm</v>
      </c>
      <c r="C1790" s="39">
        <v>155</v>
      </c>
      <c r="D1790" s="40"/>
      <c r="E1790" s="39">
        <v>31</v>
      </c>
      <c r="F1790" s="39">
        <v>93</v>
      </c>
      <c r="G1790" s="39">
        <v>62</v>
      </c>
      <c r="H1790" s="39" t="s">
        <v>127</v>
      </c>
      <c r="I1790" s="39" t="s">
        <v>47</v>
      </c>
      <c r="J1790" s="18">
        <v>-70201.159</v>
      </c>
      <c r="K1790" s="18">
        <v>2.9870000000000001</v>
      </c>
      <c r="L1790" s="18">
        <v>1272750.2830000001</v>
      </c>
      <c r="M1790" s="18">
        <v>2.9950000000000001</v>
      </c>
      <c r="N1790" s="39" t="s">
        <v>28</v>
      </c>
      <c r="O1790" s="18">
        <v>1626.864</v>
      </c>
      <c r="P1790" s="18">
        <v>1.198</v>
      </c>
      <c r="Q1790" s="18">
        <v>154924635.94</v>
      </c>
      <c r="R1790" s="18">
        <v>3.2069999999999999</v>
      </c>
      <c r="S1790" s="16">
        <f t="shared" si="165"/>
        <v>154.92463594</v>
      </c>
      <c r="T1790" s="16">
        <f t="shared" si="167"/>
        <v>144311.3091592892</v>
      </c>
      <c r="U1790" s="41">
        <f t="shared" si="166"/>
        <v>8211.2921483870978</v>
      </c>
      <c r="V1790" s="18">
        <f t="shared" si="168"/>
        <v>155</v>
      </c>
      <c r="W1790" s="154">
        <f t="shared" si="169"/>
        <v>931.04070425347868</v>
      </c>
    </row>
    <row r="1791" spans="1:23" ht="16" customHeight="1">
      <c r="A1791" s="37"/>
      <c r="B1791" s="38" t="str">
        <f t="shared" si="164"/>
        <v>155-Eu</v>
      </c>
      <c r="C1791" s="39">
        <v>155</v>
      </c>
      <c r="D1791" s="40"/>
      <c r="E1791" s="39">
        <v>29</v>
      </c>
      <c r="F1791" s="39">
        <v>92</v>
      </c>
      <c r="G1791" s="39">
        <v>63</v>
      </c>
      <c r="H1791" s="39" t="s">
        <v>128</v>
      </c>
      <c r="I1791" s="40"/>
      <c r="J1791" s="18">
        <v>-71828.023000000001</v>
      </c>
      <c r="K1791" s="18">
        <v>2.9380000000000002</v>
      </c>
      <c r="L1791" s="18">
        <v>1273594.794</v>
      </c>
      <c r="M1791" s="18">
        <v>2.9449999999999998</v>
      </c>
      <c r="N1791" s="39" t="s">
        <v>28</v>
      </c>
      <c r="O1791" s="18">
        <v>252.089</v>
      </c>
      <c r="P1791" s="18">
        <v>1.131</v>
      </c>
      <c r="Q1791" s="18">
        <v>154922889.42899999</v>
      </c>
      <c r="R1791" s="18">
        <v>3.1539999999999999</v>
      </c>
      <c r="S1791" s="16">
        <f t="shared" si="165"/>
        <v>154.92288942899998</v>
      </c>
      <c r="T1791" s="16">
        <f t="shared" si="167"/>
        <v>144309.68229544442</v>
      </c>
      <c r="U1791" s="41">
        <f t="shared" si="166"/>
        <v>8216.7406064516126</v>
      </c>
      <c r="V1791" s="18">
        <f t="shared" si="168"/>
        <v>155</v>
      </c>
      <c r="W1791" s="154">
        <f t="shared" si="169"/>
        <v>931.03020835770599</v>
      </c>
    </row>
    <row r="1792" spans="1:23" ht="16" customHeight="1">
      <c r="A1792" s="37"/>
      <c r="B1792" s="38" t="str">
        <f t="shared" si="164"/>
        <v>155-Gd</v>
      </c>
      <c r="C1792" s="39">
        <v>155</v>
      </c>
      <c r="D1792" s="40"/>
      <c r="E1792" s="39">
        <v>27</v>
      </c>
      <c r="F1792" s="39">
        <v>91</v>
      </c>
      <c r="G1792" s="39">
        <v>64</v>
      </c>
      <c r="H1792" s="39" t="s">
        <v>129</v>
      </c>
      <c r="I1792" s="40"/>
      <c r="J1792" s="18">
        <v>-72080.111999999994</v>
      </c>
      <c r="K1792" s="18">
        <v>2.9489999999999998</v>
      </c>
      <c r="L1792" s="18">
        <v>1273064.53</v>
      </c>
      <c r="M1792" s="18">
        <v>2.956</v>
      </c>
      <c r="N1792" s="39" t="s">
        <v>28</v>
      </c>
      <c r="O1792" s="18">
        <v>-821.21500000000003</v>
      </c>
      <c r="P1792" s="18">
        <v>11.878</v>
      </c>
      <c r="Q1792" s="18">
        <v>154922618.801</v>
      </c>
      <c r="R1792" s="18">
        <v>3.1659999999999999</v>
      </c>
      <c r="S1792" s="16">
        <f t="shared" si="165"/>
        <v>154.922618801</v>
      </c>
      <c r="T1792" s="16">
        <f t="shared" si="167"/>
        <v>144309.43020719045</v>
      </c>
      <c r="U1792" s="41">
        <f t="shared" si="166"/>
        <v>8213.3195483870968</v>
      </c>
      <c r="V1792" s="18">
        <f t="shared" si="168"/>
        <v>155</v>
      </c>
      <c r="W1792" s="154">
        <f t="shared" si="169"/>
        <v>931.02858198187391</v>
      </c>
    </row>
    <row r="1793" spans="1:23" ht="16" customHeight="1">
      <c r="A1793" s="37"/>
      <c r="B1793" s="38" t="str">
        <f t="shared" si="164"/>
        <v>155-Tb</v>
      </c>
      <c r="C1793" s="39">
        <v>155</v>
      </c>
      <c r="D1793" s="40"/>
      <c r="E1793" s="39">
        <v>25</v>
      </c>
      <c r="F1793" s="39">
        <v>90</v>
      </c>
      <c r="G1793" s="39">
        <v>65</v>
      </c>
      <c r="H1793" s="39" t="s">
        <v>130</v>
      </c>
      <c r="I1793" s="39" t="s">
        <v>40</v>
      </c>
      <c r="J1793" s="18">
        <v>-71258.898000000001</v>
      </c>
      <c r="K1793" s="18">
        <v>12.196</v>
      </c>
      <c r="L1793" s="18">
        <v>1271460.9620000001</v>
      </c>
      <c r="M1793" s="18">
        <v>12.198</v>
      </c>
      <c r="N1793" s="39" t="s">
        <v>28</v>
      </c>
      <c r="O1793" s="18">
        <v>-2094.5</v>
      </c>
      <c r="P1793" s="18">
        <v>1.897</v>
      </c>
      <c r="Q1793" s="18">
        <v>154923500.41100001</v>
      </c>
      <c r="R1793" s="18">
        <v>13.093</v>
      </c>
      <c r="S1793" s="16">
        <f t="shared" si="165"/>
        <v>154.92350041100002</v>
      </c>
      <c r="T1793" s="16">
        <f t="shared" si="167"/>
        <v>144310.25142127625</v>
      </c>
      <c r="U1793" s="41">
        <f t="shared" si="166"/>
        <v>8202.9739483870962</v>
      </c>
      <c r="V1793" s="18">
        <f t="shared" si="168"/>
        <v>155</v>
      </c>
      <c r="W1793" s="154">
        <f t="shared" si="169"/>
        <v>931.03388013726612</v>
      </c>
    </row>
    <row r="1794" spans="1:23" ht="16" customHeight="1">
      <c r="A1794" s="37"/>
      <c r="B1794" s="38" t="str">
        <f t="shared" si="164"/>
        <v>155-Dy</v>
      </c>
      <c r="C1794" s="39">
        <v>155</v>
      </c>
      <c r="D1794" s="40"/>
      <c r="E1794" s="39">
        <v>23</v>
      </c>
      <c r="F1794" s="39">
        <v>89</v>
      </c>
      <c r="G1794" s="39">
        <v>66</v>
      </c>
      <c r="H1794" s="39" t="s">
        <v>131</v>
      </c>
      <c r="I1794" s="39" t="s">
        <v>69</v>
      </c>
      <c r="J1794" s="18">
        <v>-69164.398000000001</v>
      </c>
      <c r="K1794" s="18">
        <v>12.048</v>
      </c>
      <c r="L1794" s="18">
        <v>1268584.108</v>
      </c>
      <c r="M1794" s="18">
        <v>12.05</v>
      </c>
      <c r="N1794" s="39" t="s">
        <v>28</v>
      </c>
      <c r="O1794" s="18">
        <v>-3102</v>
      </c>
      <c r="P1794" s="18">
        <v>20</v>
      </c>
      <c r="Q1794" s="18">
        <v>154925748.94999999</v>
      </c>
      <c r="R1794" s="18">
        <v>12.933999999999999</v>
      </c>
      <c r="S1794" s="16">
        <f t="shared" si="165"/>
        <v>154.92574894999998</v>
      </c>
      <c r="T1794" s="16">
        <f t="shared" si="167"/>
        <v>144312.34592099744</v>
      </c>
      <c r="U1794" s="41">
        <f t="shared" si="166"/>
        <v>8184.4135999999999</v>
      </c>
      <c r="V1794" s="18">
        <f t="shared" si="168"/>
        <v>155</v>
      </c>
      <c r="W1794" s="154">
        <f t="shared" si="169"/>
        <v>931.04739303869314</v>
      </c>
    </row>
    <row r="1795" spans="1:23" ht="16" customHeight="1">
      <c r="A1795" s="37"/>
      <c r="B1795" s="38" t="str">
        <f t="shared" si="164"/>
        <v>155-Ho</v>
      </c>
      <c r="C1795" s="39">
        <v>155</v>
      </c>
      <c r="D1795" s="40"/>
      <c r="E1795" s="39">
        <v>21</v>
      </c>
      <c r="F1795" s="39">
        <v>88</v>
      </c>
      <c r="G1795" s="39">
        <v>67</v>
      </c>
      <c r="H1795" s="39" t="s">
        <v>132</v>
      </c>
      <c r="I1795" s="39" t="s">
        <v>39</v>
      </c>
      <c r="J1795" s="18">
        <v>-66062.398000000001</v>
      </c>
      <c r="K1795" s="18">
        <v>23.347999999999999</v>
      </c>
      <c r="L1795" s="18">
        <v>1264699.7549999999</v>
      </c>
      <c r="M1795" s="18">
        <v>23.349</v>
      </c>
      <c r="N1795" s="39" t="s">
        <v>28</v>
      </c>
      <c r="O1795" s="18">
        <v>-3842.5880000000002</v>
      </c>
      <c r="P1795" s="18">
        <v>55.235999999999997</v>
      </c>
      <c r="Q1795" s="18">
        <v>154929079.08399999</v>
      </c>
      <c r="R1795" s="18">
        <v>25.065999999999999</v>
      </c>
      <c r="S1795" s="16">
        <f t="shared" si="165"/>
        <v>154.92907908399999</v>
      </c>
      <c r="T1795" s="16">
        <f t="shared" si="167"/>
        <v>144315.44791955501</v>
      </c>
      <c r="U1795" s="41">
        <f t="shared" si="166"/>
        <v>8159.3532580645151</v>
      </c>
      <c r="V1795" s="18">
        <f t="shared" si="168"/>
        <v>155</v>
      </c>
      <c r="W1795" s="154">
        <f t="shared" si="169"/>
        <v>931.06740593261293</v>
      </c>
    </row>
    <row r="1796" spans="1:23" ht="16" customHeight="1">
      <c r="A1796" s="37"/>
      <c r="B1796" s="38" t="str">
        <f t="shared" si="164"/>
        <v>155-Er</v>
      </c>
      <c r="C1796" s="39">
        <v>155</v>
      </c>
      <c r="D1796" s="40"/>
      <c r="E1796" s="39">
        <v>19</v>
      </c>
      <c r="F1796" s="39">
        <v>87</v>
      </c>
      <c r="G1796" s="39">
        <v>68</v>
      </c>
      <c r="H1796" s="39" t="s">
        <v>133</v>
      </c>
      <c r="I1796" s="39" t="s">
        <v>83</v>
      </c>
      <c r="J1796" s="18">
        <v>-62219.81</v>
      </c>
      <c r="K1796" s="18">
        <v>50.192999999999998</v>
      </c>
      <c r="L1796" s="18">
        <v>1260074.814</v>
      </c>
      <c r="M1796" s="18">
        <v>50.192999999999998</v>
      </c>
      <c r="N1796" s="39" t="s">
        <v>28</v>
      </c>
      <c r="O1796" s="18">
        <v>-5577.1229999999996</v>
      </c>
      <c r="P1796" s="18">
        <v>51.692</v>
      </c>
      <c r="Q1796" s="18">
        <v>154933204.273</v>
      </c>
      <c r="R1796" s="18">
        <v>53.884</v>
      </c>
      <c r="S1796" s="16">
        <f t="shared" si="165"/>
        <v>154.933204273</v>
      </c>
      <c r="T1796" s="16">
        <f t="shared" si="167"/>
        <v>144319.29050676851</v>
      </c>
      <c r="U1796" s="41">
        <f t="shared" si="166"/>
        <v>8129.5149290322579</v>
      </c>
      <c r="V1796" s="18">
        <f t="shared" si="168"/>
        <v>155</v>
      </c>
      <c r="W1796" s="154">
        <f t="shared" si="169"/>
        <v>931.09219681786135</v>
      </c>
    </row>
    <row r="1797" spans="1:23" ht="16" customHeight="1">
      <c r="A1797" s="37"/>
      <c r="B1797" s="38" t="str">
        <f t="shared" si="164"/>
        <v>155-Tm</v>
      </c>
      <c r="C1797" s="39">
        <v>155</v>
      </c>
      <c r="D1797" s="40"/>
      <c r="E1797" s="39">
        <v>17</v>
      </c>
      <c r="F1797" s="39">
        <v>86</v>
      </c>
      <c r="G1797" s="39">
        <v>69</v>
      </c>
      <c r="H1797" s="39" t="s">
        <v>134</v>
      </c>
      <c r="I1797" s="40"/>
      <c r="J1797" s="18">
        <v>-56642.686999999998</v>
      </c>
      <c r="K1797" s="18">
        <v>13.317</v>
      </c>
      <c r="L1797" s="18">
        <v>1253715.3370000001</v>
      </c>
      <c r="M1797" s="18">
        <v>13.318</v>
      </c>
      <c r="N1797" s="39" t="s">
        <v>28</v>
      </c>
      <c r="O1797" s="18">
        <v>-6149</v>
      </c>
      <c r="P1797" s="18">
        <v>298</v>
      </c>
      <c r="Q1797" s="18">
        <v>154939191.56200001</v>
      </c>
      <c r="R1797" s="18">
        <v>14.295999999999999</v>
      </c>
      <c r="S1797" s="16">
        <f t="shared" si="165"/>
        <v>154.93919156200002</v>
      </c>
      <c r="T1797" s="16">
        <f t="shared" si="167"/>
        <v>144324.86762824221</v>
      </c>
      <c r="U1797" s="41">
        <f t="shared" si="166"/>
        <v>8088.4860451612903</v>
      </c>
      <c r="V1797" s="18">
        <f t="shared" si="168"/>
        <v>155</v>
      </c>
      <c r="W1797" s="154">
        <f t="shared" si="169"/>
        <v>931.12817824672391</v>
      </c>
    </row>
    <row r="1798" spans="1:23" ht="16" customHeight="1">
      <c r="A1798" s="37"/>
      <c r="B1798" s="38" t="str">
        <f t="shared" si="164"/>
        <v>155-Yb</v>
      </c>
      <c r="C1798" s="39">
        <v>155</v>
      </c>
      <c r="D1798" s="40"/>
      <c r="E1798" s="39">
        <v>15</v>
      </c>
      <c r="F1798" s="39">
        <v>85</v>
      </c>
      <c r="G1798" s="39">
        <v>70</v>
      </c>
      <c r="H1798" s="39" t="s">
        <v>135</v>
      </c>
      <c r="I1798" s="39" t="s">
        <v>83</v>
      </c>
      <c r="J1798" s="18">
        <v>-50494</v>
      </c>
      <c r="K1798" s="18">
        <v>298</v>
      </c>
      <c r="L1798" s="18">
        <v>1246784</v>
      </c>
      <c r="M1798" s="18">
        <v>298</v>
      </c>
      <c r="N1798" s="39" t="s">
        <v>28</v>
      </c>
      <c r="O1798" s="18">
        <v>-7862</v>
      </c>
      <c r="P1798" s="18">
        <v>327</v>
      </c>
      <c r="Q1798" s="18">
        <v>154945792</v>
      </c>
      <c r="R1798" s="18">
        <v>320</v>
      </c>
      <c r="S1798" s="16">
        <f t="shared" si="165"/>
        <v>154.94579200000001</v>
      </c>
      <c r="T1798" s="16">
        <f t="shared" si="167"/>
        <v>144331.01589409434</v>
      </c>
      <c r="U1798" s="41">
        <f t="shared" si="166"/>
        <v>8043.7677419354841</v>
      </c>
      <c r="V1798" s="18">
        <f t="shared" si="168"/>
        <v>155</v>
      </c>
      <c r="W1798" s="154">
        <f t="shared" si="169"/>
        <v>931.16784447802797</v>
      </c>
    </row>
    <row r="1799" spans="1:23" ht="16" customHeight="1">
      <c r="A1799" s="37"/>
      <c r="B1799" s="38" t="str">
        <f t="shared" si="164"/>
        <v>155-Lu</v>
      </c>
      <c r="C1799" s="39">
        <v>155</v>
      </c>
      <c r="D1799" s="40"/>
      <c r="E1799" s="39">
        <v>13</v>
      </c>
      <c r="F1799" s="39">
        <v>84</v>
      </c>
      <c r="G1799" s="39">
        <v>71</v>
      </c>
      <c r="H1799" s="39" t="s">
        <v>136</v>
      </c>
      <c r="I1799" s="39" t="s">
        <v>82</v>
      </c>
      <c r="J1799" s="18">
        <v>-42632</v>
      </c>
      <c r="K1799" s="18">
        <v>134</v>
      </c>
      <c r="L1799" s="18">
        <v>1238140</v>
      </c>
      <c r="M1799" s="18">
        <v>134</v>
      </c>
      <c r="N1799" s="39" t="s">
        <v>28</v>
      </c>
      <c r="O1799" s="18">
        <v>-7943</v>
      </c>
      <c r="P1799" s="18">
        <v>611</v>
      </c>
      <c r="Q1799" s="18">
        <v>154954233</v>
      </c>
      <c r="R1799" s="18">
        <v>144</v>
      </c>
      <c r="S1799" s="16">
        <f t="shared" si="165"/>
        <v>154.95423299999999</v>
      </c>
      <c r="T1799" s="16">
        <f t="shared" si="167"/>
        <v>144338.87863169718</v>
      </c>
      <c r="U1799" s="41">
        <f t="shared" si="166"/>
        <v>7988</v>
      </c>
      <c r="V1799" s="18">
        <f t="shared" si="168"/>
        <v>155</v>
      </c>
      <c r="W1799" s="154">
        <f t="shared" si="169"/>
        <v>931.2185718174012</v>
      </c>
    </row>
    <row r="1800" spans="1:23" ht="16" customHeight="1">
      <c r="A1800" s="37"/>
      <c r="B1800" s="38" t="str">
        <f t="shared" si="164"/>
        <v>155-Hf</v>
      </c>
      <c r="C1800" s="39">
        <v>155</v>
      </c>
      <c r="D1800" s="40"/>
      <c r="E1800" s="39">
        <v>11</v>
      </c>
      <c r="F1800" s="39">
        <v>83</v>
      </c>
      <c r="G1800" s="39">
        <v>72</v>
      </c>
      <c r="H1800" s="39" t="s">
        <v>137</v>
      </c>
      <c r="I1800" s="39" t="s">
        <v>37</v>
      </c>
      <c r="J1800" s="18">
        <v>-34689</v>
      </c>
      <c r="K1800" s="18">
        <v>596</v>
      </c>
      <c r="L1800" s="18">
        <v>1229414</v>
      </c>
      <c r="M1800" s="18">
        <v>596</v>
      </c>
      <c r="N1800" s="39" t="s">
        <v>28</v>
      </c>
      <c r="O1800" s="18" t="s">
        <v>30</v>
      </c>
      <c r="P1800" s="42"/>
      <c r="Q1800" s="18">
        <v>154962760</v>
      </c>
      <c r="R1800" s="18">
        <v>640</v>
      </c>
      <c r="S1800" s="16">
        <f t="shared" si="165"/>
        <v>154.96276</v>
      </c>
      <c r="T1800" s="16">
        <f t="shared" si="167"/>
        <v>144346.82147775093</v>
      </c>
      <c r="U1800" s="41">
        <f t="shared" si="166"/>
        <v>7931.7032258064519</v>
      </c>
      <c r="V1800" s="18">
        <f t="shared" si="168"/>
        <v>155</v>
      </c>
      <c r="W1800" s="154">
        <f t="shared" si="169"/>
        <v>931.2698159854898</v>
      </c>
    </row>
    <row r="1801" spans="1:23" ht="16" customHeight="1">
      <c r="A1801" s="37"/>
      <c r="B1801" s="38" t="str">
        <f t="shared" si="164"/>
        <v>156-Ce</v>
      </c>
      <c r="C1801" s="39">
        <v>156</v>
      </c>
      <c r="D1801" s="39">
        <v>0</v>
      </c>
      <c r="E1801" s="39">
        <v>40</v>
      </c>
      <c r="F1801" s="39">
        <v>98</v>
      </c>
      <c r="G1801" s="39">
        <v>58</v>
      </c>
      <c r="H1801" s="39" t="s">
        <v>123</v>
      </c>
      <c r="I1801" s="39" t="s">
        <v>37</v>
      </c>
      <c r="J1801" s="18">
        <v>-45401</v>
      </c>
      <c r="K1801" s="18">
        <v>801</v>
      </c>
      <c r="L1801" s="18">
        <v>1259151</v>
      </c>
      <c r="M1801" s="18">
        <v>801</v>
      </c>
      <c r="N1801" s="39" t="s">
        <v>28</v>
      </c>
      <c r="O1801" s="18">
        <v>6651</v>
      </c>
      <c r="P1801" s="18">
        <v>999</v>
      </c>
      <c r="Q1801" s="18">
        <v>155951260</v>
      </c>
      <c r="R1801" s="18">
        <v>860</v>
      </c>
      <c r="S1801" s="16">
        <f t="shared" si="165"/>
        <v>155.95125999999999</v>
      </c>
      <c r="T1801" s="16">
        <f t="shared" si="167"/>
        <v>145267.60291601875</v>
      </c>
      <c r="U1801" s="41">
        <f t="shared" si="166"/>
        <v>8071.4807692307695</v>
      </c>
      <c r="V1801" s="18">
        <f t="shared" si="168"/>
        <v>156</v>
      </c>
      <c r="W1801" s="154">
        <f t="shared" si="169"/>
        <v>931.20258279499194</v>
      </c>
    </row>
    <row r="1802" spans="1:23" ht="16" customHeight="1">
      <c r="A1802" s="37"/>
      <c r="B1802" s="38" t="str">
        <f t="shared" si="164"/>
        <v>156-Pr</v>
      </c>
      <c r="C1802" s="39">
        <v>156</v>
      </c>
      <c r="D1802" s="40"/>
      <c r="E1802" s="39">
        <v>38</v>
      </c>
      <c r="F1802" s="39">
        <v>97</v>
      </c>
      <c r="G1802" s="39">
        <v>59</v>
      </c>
      <c r="H1802" s="39" t="s">
        <v>124</v>
      </c>
      <c r="I1802" s="39" t="s">
        <v>37</v>
      </c>
      <c r="J1802" s="18">
        <v>-52052</v>
      </c>
      <c r="K1802" s="18">
        <v>596</v>
      </c>
      <c r="L1802" s="18">
        <v>1265019</v>
      </c>
      <c r="M1802" s="18">
        <v>596</v>
      </c>
      <c r="N1802" s="39" t="s">
        <v>28</v>
      </c>
      <c r="O1802" s="18">
        <v>8309</v>
      </c>
      <c r="P1802" s="18">
        <v>718</v>
      </c>
      <c r="Q1802" s="18">
        <v>155944120</v>
      </c>
      <c r="R1802" s="18">
        <v>640</v>
      </c>
      <c r="S1802" s="16">
        <f t="shared" si="165"/>
        <v>155.94412</v>
      </c>
      <c r="T1802" s="16">
        <f t="shared" si="167"/>
        <v>145260.95205160882</v>
      </c>
      <c r="U1802" s="41">
        <f t="shared" si="166"/>
        <v>8109.0961538461543</v>
      </c>
      <c r="V1802" s="18">
        <f t="shared" si="168"/>
        <v>156</v>
      </c>
      <c r="W1802" s="154">
        <f t="shared" si="169"/>
        <v>931.15994904877448</v>
      </c>
    </row>
    <row r="1803" spans="1:23" ht="16" customHeight="1">
      <c r="A1803" s="37"/>
      <c r="B1803" s="38" t="str">
        <f t="shared" si="164"/>
        <v>156-Nd</v>
      </c>
      <c r="C1803" s="39">
        <v>156</v>
      </c>
      <c r="D1803" s="40"/>
      <c r="E1803" s="39">
        <v>36</v>
      </c>
      <c r="F1803" s="39">
        <v>96</v>
      </c>
      <c r="G1803" s="39">
        <v>60</v>
      </c>
      <c r="H1803" s="39" t="s">
        <v>125</v>
      </c>
      <c r="I1803" s="39" t="s">
        <v>37</v>
      </c>
      <c r="J1803" s="18">
        <v>-60361</v>
      </c>
      <c r="K1803" s="18">
        <v>401</v>
      </c>
      <c r="L1803" s="18">
        <v>1272546</v>
      </c>
      <c r="M1803" s="18">
        <v>401</v>
      </c>
      <c r="N1803" s="39" t="s">
        <v>28</v>
      </c>
      <c r="O1803" s="18">
        <v>3856</v>
      </c>
      <c r="P1803" s="18">
        <v>402</v>
      </c>
      <c r="Q1803" s="18">
        <v>155935200</v>
      </c>
      <c r="R1803" s="18">
        <v>430</v>
      </c>
      <c r="S1803" s="16">
        <f t="shared" si="165"/>
        <v>155.93520000000001</v>
      </c>
      <c r="T1803" s="16">
        <f t="shared" si="167"/>
        <v>145252.64312856446</v>
      </c>
      <c r="U1803" s="41">
        <f t="shared" si="166"/>
        <v>8157.3461538461543</v>
      </c>
      <c r="V1803" s="18">
        <f t="shared" si="168"/>
        <v>156</v>
      </c>
      <c r="W1803" s="154">
        <f t="shared" si="169"/>
        <v>931.10668672156703</v>
      </c>
    </row>
    <row r="1804" spans="1:23" ht="16" customHeight="1">
      <c r="A1804" s="37"/>
      <c r="B1804" s="38" t="str">
        <f t="shared" si="164"/>
        <v>156-Pm</v>
      </c>
      <c r="C1804" s="39">
        <v>156</v>
      </c>
      <c r="D1804" s="40"/>
      <c r="E1804" s="39">
        <v>34</v>
      </c>
      <c r="F1804" s="39">
        <v>95</v>
      </c>
      <c r="G1804" s="39">
        <v>61</v>
      </c>
      <c r="H1804" s="39" t="s">
        <v>126</v>
      </c>
      <c r="I1804" s="39" t="s">
        <v>40</v>
      </c>
      <c r="J1804" s="18">
        <v>-64216.853999999999</v>
      </c>
      <c r="K1804" s="18">
        <v>36.286999999999999</v>
      </c>
      <c r="L1804" s="18">
        <v>1275619.6540000001</v>
      </c>
      <c r="M1804" s="18">
        <v>36.287999999999997</v>
      </c>
      <c r="N1804" s="39" t="s">
        <v>28</v>
      </c>
      <c r="O1804" s="18">
        <v>5155</v>
      </c>
      <c r="P1804" s="18">
        <v>35</v>
      </c>
      <c r="Q1804" s="18">
        <v>155931060.35699999</v>
      </c>
      <c r="R1804" s="18">
        <v>38.956000000000003</v>
      </c>
      <c r="S1804" s="16">
        <f t="shared" si="165"/>
        <v>155.93106035700001</v>
      </c>
      <c r="T1804" s="16">
        <f t="shared" si="167"/>
        <v>145248.78707754225</v>
      </c>
      <c r="U1804" s="41">
        <f t="shared" si="166"/>
        <v>8177.0490641025644</v>
      </c>
      <c r="V1804" s="18">
        <f t="shared" si="168"/>
        <v>156</v>
      </c>
      <c r="W1804" s="154">
        <f t="shared" si="169"/>
        <v>931.08196844578367</v>
      </c>
    </row>
    <row r="1805" spans="1:23" ht="16" customHeight="1">
      <c r="A1805" s="37"/>
      <c r="B1805" s="38" t="str">
        <f t="shared" si="164"/>
        <v>156-Sm</v>
      </c>
      <c r="C1805" s="39">
        <v>156</v>
      </c>
      <c r="D1805" s="40"/>
      <c r="E1805" s="39">
        <v>32</v>
      </c>
      <c r="F1805" s="39">
        <v>94</v>
      </c>
      <c r="G1805" s="39">
        <v>62</v>
      </c>
      <c r="H1805" s="39" t="s">
        <v>127</v>
      </c>
      <c r="I1805" s="40"/>
      <c r="J1805" s="18">
        <v>-69371.854000000007</v>
      </c>
      <c r="K1805" s="18">
        <v>9.5790000000000006</v>
      </c>
      <c r="L1805" s="18">
        <v>1279992.301</v>
      </c>
      <c r="M1805" s="18">
        <v>9.5820000000000007</v>
      </c>
      <c r="N1805" s="39" t="s">
        <v>28</v>
      </c>
      <c r="O1805" s="18">
        <v>722.26199999999994</v>
      </c>
      <c r="P1805" s="18">
        <v>7.9119999999999999</v>
      </c>
      <c r="Q1805" s="18">
        <v>155925526.236</v>
      </c>
      <c r="R1805" s="18">
        <v>10.284000000000001</v>
      </c>
      <c r="S1805" s="16">
        <f t="shared" si="165"/>
        <v>155.925526236</v>
      </c>
      <c r="T1805" s="16">
        <f t="shared" si="167"/>
        <v>145243.632079167</v>
      </c>
      <c r="U1805" s="41">
        <f t="shared" si="166"/>
        <v>8205.0788525641019</v>
      </c>
      <c r="V1805" s="18">
        <f t="shared" si="168"/>
        <v>156</v>
      </c>
      <c r="W1805" s="154">
        <f t="shared" si="169"/>
        <v>931.04892358440384</v>
      </c>
    </row>
    <row r="1806" spans="1:23" ht="16" customHeight="1">
      <c r="A1806" s="37"/>
      <c r="B1806" s="38" t="str">
        <f t="shared" si="164"/>
        <v>156-Eu</v>
      </c>
      <c r="C1806" s="39">
        <v>156</v>
      </c>
      <c r="D1806" s="40"/>
      <c r="E1806" s="39">
        <v>30</v>
      </c>
      <c r="F1806" s="39">
        <v>93</v>
      </c>
      <c r="G1806" s="39">
        <v>63</v>
      </c>
      <c r="H1806" s="39" t="s">
        <v>128</v>
      </c>
      <c r="I1806" s="40"/>
      <c r="J1806" s="18">
        <v>-70094.115999999995</v>
      </c>
      <c r="K1806" s="18">
        <v>5.8680000000000003</v>
      </c>
      <c r="L1806" s="18">
        <v>1279932.21</v>
      </c>
      <c r="M1806" s="18">
        <v>5.8719999999999999</v>
      </c>
      <c r="N1806" s="39" t="s">
        <v>28</v>
      </c>
      <c r="O1806" s="18">
        <v>2451.0430000000001</v>
      </c>
      <c r="P1806" s="18">
        <v>5.1139999999999999</v>
      </c>
      <c r="Q1806" s="18">
        <v>155924750.85499999</v>
      </c>
      <c r="R1806" s="18">
        <v>6.2990000000000004</v>
      </c>
      <c r="S1806" s="16">
        <f t="shared" si="165"/>
        <v>155.92475085499998</v>
      </c>
      <c r="T1806" s="16">
        <f t="shared" si="167"/>
        <v>145242.90981671642</v>
      </c>
      <c r="U1806" s="41">
        <f t="shared" si="166"/>
        <v>8204.6936538461541</v>
      </c>
      <c r="V1806" s="18">
        <f t="shared" si="168"/>
        <v>156</v>
      </c>
      <c r="W1806" s="154">
        <f t="shared" si="169"/>
        <v>931.04429369690013</v>
      </c>
    </row>
    <row r="1807" spans="1:23" ht="16" customHeight="1">
      <c r="A1807" s="37"/>
      <c r="B1807" s="38" t="str">
        <f t="shared" ref="B1807:B1870" si="170">CONCATENATE(C1807,"-",H1807)</f>
        <v>156-Gd</v>
      </c>
      <c r="C1807" s="39">
        <v>156</v>
      </c>
      <c r="D1807" s="40"/>
      <c r="E1807" s="39">
        <v>28</v>
      </c>
      <c r="F1807" s="39">
        <v>92</v>
      </c>
      <c r="G1807" s="39">
        <v>64</v>
      </c>
      <c r="H1807" s="39" t="s">
        <v>129</v>
      </c>
      <c r="I1807" s="40"/>
      <c r="J1807" s="18">
        <v>-72545.159</v>
      </c>
      <c r="K1807" s="18">
        <v>2.95</v>
      </c>
      <c r="L1807" s="18">
        <v>1281600.899</v>
      </c>
      <c r="M1807" s="18">
        <v>2.9569999999999999</v>
      </c>
      <c r="N1807" s="39" t="s">
        <v>28</v>
      </c>
      <c r="O1807" s="18">
        <v>-2444.4229999999998</v>
      </c>
      <c r="P1807" s="18">
        <v>3.6749999999999998</v>
      </c>
      <c r="Q1807" s="18">
        <v>155922119.55199999</v>
      </c>
      <c r="R1807" s="18">
        <v>3.1659999999999999</v>
      </c>
      <c r="S1807" s="16">
        <f t="shared" ref="S1807:S1870" si="171">Q1807/1000000</f>
        <v>155.922119552</v>
      </c>
      <c r="T1807" s="16">
        <f t="shared" si="167"/>
        <v>145240.45877477323</v>
      </c>
      <c r="U1807" s="41">
        <f t="shared" ref="U1807:U1870" si="172">L1807/C1807</f>
        <v>8215.3903782051275</v>
      </c>
      <c r="V1807" s="18">
        <f t="shared" si="168"/>
        <v>156</v>
      </c>
      <c r="W1807" s="154">
        <f t="shared" si="169"/>
        <v>931.02858188957202</v>
      </c>
    </row>
    <row r="1808" spans="1:23" ht="16" customHeight="1">
      <c r="A1808" s="37"/>
      <c r="B1808" s="38" t="str">
        <f t="shared" si="170"/>
        <v>156-Tb</v>
      </c>
      <c r="C1808" s="39">
        <v>156</v>
      </c>
      <c r="D1808" s="40"/>
      <c r="E1808" s="39">
        <v>26</v>
      </c>
      <c r="F1808" s="39">
        <v>91</v>
      </c>
      <c r="G1808" s="39">
        <v>65</v>
      </c>
      <c r="H1808" s="39" t="s">
        <v>130</v>
      </c>
      <c r="I1808" s="40"/>
      <c r="J1808" s="18">
        <v>-70100.736000000004</v>
      </c>
      <c r="K1808" s="18">
        <v>4.6580000000000004</v>
      </c>
      <c r="L1808" s="18">
        <v>1278374.1229999999</v>
      </c>
      <c r="M1808" s="18">
        <v>4.6630000000000003</v>
      </c>
      <c r="N1808" s="39" t="s">
        <v>28</v>
      </c>
      <c r="O1808" s="18">
        <v>433.58800000000002</v>
      </c>
      <c r="P1808" s="18">
        <v>7.0990000000000002</v>
      </c>
      <c r="Q1808" s="18">
        <v>155924743.74900001</v>
      </c>
      <c r="R1808" s="18">
        <v>5</v>
      </c>
      <c r="S1808" s="16">
        <f t="shared" si="171"/>
        <v>155.92474374900002</v>
      </c>
      <c r="T1808" s="16">
        <f t="shared" ref="T1808:T1871" si="173">S1808*$W$9</f>
        <v>145242.90319752283</v>
      </c>
      <c r="U1808" s="41">
        <f t="shared" si="172"/>
        <v>8194.7059166666659</v>
      </c>
      <c r="V1808" s="18">
        <f t="shared" ref="V1808:V1871" si="174">C1808</f>
        <v>156</v>
      </c>
      <c r="W1808" s="154">
        <f t="shared" ref="W1808:W1871" si="175">T1808/V1808</f>
        <v>931.04425126617195</v>
      </c>
    </row>
    <row r="1809" spans="1:23" ht="16" customHeight="1">
      <c r="A1809" s="37"/>
      <c r="B1809" s="38" t="str">
        <f t="shared" si="170"/>
        <v>156-Dy</v>
      </c>
      <c r="C1809" s="39">
        <v>156</v>
      </c>
      <c r="D1809" s="40"/>
      <c r="E1809" s="39">
        <v>24</v>
      </c>
      <c r="F1809" s="39">
        <v>90</v>
      </c>
      <c r="G1809" s="39">
        <v>66</v>
      </c>
      <c r="H1809" s="39" t="s">
        <v>131</v>
      </c>
      <c r="I1809" s="40"/>
      <c r="J1809" s="18">
        <v>-70534.323999999993</v>
      </c>
      <c r="K1809" s="18">
        <v>6.7190000000000003</v>
      </c>
      <c r="L1809" s="18">
        <v>1278025.3570000001</v>
      </c>
      <c r="M1809" s="18">
        <v>6.7229999999999999</v>
      </c>
      <c r="N1809" s="39" t="s">
        <v>28</v>
      </c>
      <c r="O1809" s="18">
        <v>-5060</v>
      </c>
      <c r="P1809" s="18">
        <v>200</v>
      </c>
      <c r="Q1809" s="18">
        <v>155924278.273</v>
      </c>
      <c r="R1809" s="18">
        <v>7.2140000000000004</v>
      </c>
      <c r="S1809" s="16">
        <f t="shared" si="171"/>
        <v>155.924278273</v>
      </c>
      <c r="T1809" s="16">
        <f t="shared" si="173"/>
        <v>145242.46960960096</v>
      </c>
      <c r="U1809" s="41">
        <f t="shared" si="172"/>
        <v>8192.4702371794883</v>
      </c>
      <c r="V1809" s="18">
        <f t="shared" si="174"/>
        <v>156</v>
      </c>
      <c r="W1809" s="154">
        <f t="shared" si="175"/>
        <v>931.04147185641636</v>
      </c>
    </row>
    <row r="1810" spans="1:23" ht="16" customHeight="1">
      <c r="A1810" s="37"/>
      <c r="B1810" s="38" t="str">
        <f t="shared" si="170"/>
        <v>156-Ho</v>
      </c>
      <c r="C1810" s="39">
        <v>156</v>
      </c>
      <c r="D1810" s="40"/>
      <c r="E1810" s="39">
        <v>22</v>
      </c>
      <c r="F1810" s="39">
        <v>89</v>
      </c>
      <c r="G1810" s="39">
        <v>67</v>
      </c>
      <c r="H1810" s="39" t="s">
        <v>132</v>
      </c>
      <c r="I1810" s="39" t="s">
        <v>39</v>
      </c>
      <c r="J1810" s="18">
        <v>-65474</v>
      </c>
      <c r="K1810" s="18">
        <v>200</v>
      </c>
      <c r="L1810" s="18">
        <v>1272183</v>
      </c>
      <c r="M1810" s="18">
        <v>200</v>
      </c>
      <c r="N1810" s="39" t="s">
        <v>28</v>
      </c>
      <c r="O1810" s="18">
        <v>-1215</v>
      </c>
      <c r="P1810" s="18">
        <v>213</v>
      </c>
      <c r="Q1810" s="18">
        <v>155929710</v>
      </c>
      <c r="R1810" s="18">
        <v>215</v>
      </c>
      <c r="S1810" s="16">
        <f t="shared" si="171"/>
        <v>155.92971</v>
      </c>
      <c r="T1810" s="16">
        <f t="shared" si="173"/>
        <v>145247.52922861901</v>
      </c>
      <c r="U1810" s="41">
        <f t="shared" si="172"/>
        <v>8155.0192307692305</v>
      </c>
      <c r="V1810" s="18">
        <f t="shared" si="174"/>
        <v>156</v>
      </c>
      <c r="W1810" s="154">
        <f t="shared" si="175"/>
        <v>931.07390531166027</v>
      </c>
    </row>
    <row r="1811" spans="1:23" ht="16" customHeight="1">
      <c r="A1811" s="37"/>
      <c r="B1811" s="38" t="str">
        <f t="shared" si="170"/>
        <v>156-Er</v>
      </c>
      <c r="C1811" s="39">
        <v>156</v>
      </c>
      <c r="D1811" s="40"/>
      <c r="E1811" s="39">
        <v>20</v>
      </c>
      <c r="F1811" s="39">
        <v>88</v>
      </c>
      <c r="G1811" s="39">
        <v>68</v>
      </c>
      <c r="H1811" s="39" t="s">
        <v>133</v>
      </c>
      <c r="I1811" s="39" t="s">
        <v>40</v>
      </c>
      <c r="J1811" s="18">
        <v>-64259.103000000003</v>
      </c>
      <c r="K1811" s="18">
        <v>73.715000000000003</v>
      </c>
      <c r="L1811" s="18">
        <v>1270185.429</v>
      </c>
      <c r="M1811" s="18">
        <v>73.715000000000003</v>
      </c>
      <c r="N1811" s="39" t="s">
        <v>28</v>
      </c>
      <c r="O1811" s="18">
        <v>-7444.4</v>
      </c>
      <c r="P1811" s="18">
        <v>44.720999999999997</v>
      </c>
      <c r="Q1811" s="18">
        <v>155931015.00099999</v>
      </c>
      <c r="R1811" s="18">
        <v>79.135999999999996</v>
      </c>
      <c r="S1811" s="16">
        <f t="shared" si="171"/>
        <v>155.93101500099999</v>
      </c>
      <c r="T1811" s="16">
        <f t="shared" si="173"/>
        <v>145248.74482871784</v>
      </c>
      <c r="U1811" s="41">
        <f t="shared" si="172"/>
        <v>8142.2142884615387</v>
      </c>
      <c r="V1811" s="18">
        <f t="shared" si="174"/>
        <v>156</v>
      </c>
      <c r="W1811" s="154">
        <f t="shared" si="175"/>
        <v>931.08169761998613</v>
      </c>
    </row>
    <row r="1812" spans="1:23" ht="16" customHeight="1">
      <c r="A1812" s="37"/>
      <c r="B1812" s="38" t="str">
        <f t="shared" si="170"/>
        <v>156-Tm</v>
      </c>
      <c r="C1812" s="39">
        <v>156</v>
      </c>
      <c r="D1812" s="40"/>
      <c r="E1812" s="39">
        <v>18</v>
      </c>
      <c r="F1812" s="39">
        <v>87</v>
      </c>
      <c r="G1812" s="39">
        <v>69</v>
      </c>
      <c r="H1812" s="39" t="s">
        <v>134</v>
      </c>
      <c r="I1812" s="39" t="s">
        <v>83</v>
      </c>
      <c r="J1812" s="18">
        <v>-56814.703000000001</v>
      </c>
      <c r="K1812" s="18">
        <v>58.6</v>
      </c>
      <c r="L1812" s="18">
        <v>1261958.676</v>
      </c>
      <c r="M1812" s="18">
        <v>58.6</v>
      </c>
      <c r="N1812" s="39" t="s">
        <v>28</v>
      </c>
      <c r="O1812" s="18">
        <v>-3577.136</v>
      </c>
      <c r="P1812" s="18">
        <v>51.546999999999997</v>
      </c>
      <c r="Q1812" s="18">
        <v>155939006.89500001</v>
      </c>
      <c r="R1812" s="18">
        <v>62.908999999999999</v>
      </c>
      <c r="S1812" s="16">
        <f t="shared" si="171"/>
        <v>155.93900689500001</v>
      </c>
      <c r="T1812" s="16">
        <f t="shared" si="173"/>
        <v>145256.18922694933</v>
      </c>
      <c r="U1812" s="41">
        <f t="shared" si="172"/>
        <v>8089.4786923076917</v>
      </c>
      <c r="V1812" s="18">
        <f t="shared" si="174"/>
        <v>156</v>
      </c>
      <c r="W1812" s="154">
        <f t="shared" si="175"/>
        <v>931.12941812147005</v>
      </c>
    </row>
    <row r="1813" spans="1:23" ht="16" customHeight="1">
      <c r="A1813" s="37"/>
      <c r="B1813" s="38" t="str">
        <f t="shared" si="170"/>
        <v>156-Yb</v>
      </c>
      <c r="C1813" s="39">
        <v>156</v>
      </c>
      <c r="D1813" s="40"/>
      <c r="E1813" s="39">
        <v>16</v>
      </c>
      <c r="F1813" s="39">
        <v>86</v>
      </c>
      <c r="G1813" s="39">
        <v>70</v>
      </c>
      <c r="H1813" s="39" t="s">
        <v>135</v>
      </c>
      <c r="I1813" s="39" t="s">
        <v>83</v>
      </c>
      <c r="J1813" s="18">
        <v>-53237.567000000003</v>
      </c>
      <c r="K1813" s="18">
        <v>32.975999999999999</v>
      </c>
      <c r="L1813" s="18">
        <v>1257599.1869999999</v>
      </c>
      <c r="M1813" s="18">
        <v>32.976999999999997</v>
      </c>
      <c r="N1813" s="39" t="s">
        <v>28</v>
      </c>
      <c r="O1813" s="18">
        <v>-9371</v>
      </c>
      <c r="P1813" s="18">
        <v>304</v>
      </c>
      <c r="Q1813" s="18">
        <v>155942847.109</v>
      </c>
      <c r="R1813" s="18">
        <v>35.401000000000003</v>
      </c>
      <c r="S1813" s="16">
        <f t="shared" si="171"/>
        <v>155.94284710899998</v>
      </c>
      <c r="T1813" s="16">
        <f t="shared" si="173"/>
        <v>145259.76636176993</v>
      </c>
      <c r="U1813" s="41">
        <f t="shared" si="172"/>
        <v>8061.5332499999995</v>
      </c>
      <c r="V1813" s="18">
        <f t="shared" si="174"/>
        <v>156</v>
      </c>
      <c r="W1813" s="154">
        <f t="shared" si="175"/>
        <v>931.15234847288411</v>
      </c>
    </row>
    <row r="1814" spans="1:23" ht="16" customHeight="1">
      <c r="A1814" s="37"/>
      <c r="B1814" s="38" t="str">
        <f t="shared" si="170"/>
        <v>156-Lu</v>
      </c>
      <c r="C1814" s="39">
        <v>156</v>
      </c>
      <c r="D1814" s="40"/>
      <c r="E1814" s="39">
        <v>14</v>
      </c>
      <c r="F1814" s="39">
        <v>85</v>
      </c>
      <c r="G1814" s="39">
        <v>71</v>
      </c>
      <c r="H1814" s="39" t="s">
        <v>136</v>
      </c>
      <c r="I1814" s="39" t="s">
        <v>83</v>
      </c>
      <c r="J1814" s="18">
        <v>-43866</v>
      </c>
      <c r="K1814" s="18">
        <v>302</v>
      </c>
      <c r="L1814" s="18">
        <v>1247446</v>
      </c>
      <c r="M1814" s="18">
        <v>302</v>
      </c>
      <c r="N1814" s="39" t="s">
        <v>28</v>
      </c>
      <c r="O1814" s="18">
        <v>-5905.0150000000003</v>
      </c>
      <c r="P1814" s="18">
        <v>201.57</v>
      </c>
      <c r="Q1814" s="18">
        <v>155952907</v>
      </c>
      <c r="R1814" s="18">
        <v>324</v>
      </c>
      <c r="S1814" s="16">
        <f t="shared" si="171"/>
        <v>155.95290700000001</v>
      </c>
      <c r="T1814" s="16">
        <f t="shared" si="173"/>
        <v>145269.13708600242</v>
      </c>
      <c r="U1814" s="41">
        <f t="shared" si="172"/>
        <v>7996.4487179487178</v>
      </c>
      <c r="V1814" s="18">
        <f t="shared" si="174"/>
        <v>156</v>
      </c>
      <c r="W1814" s="154">
        <f t="shared" si="175"/>
        <v>931.21241721796423</v>
      </c>
    </row>
    <row r="1815" spans="1:23" ht="16" customHeight="1">
      <c r="A1815" s="37"/>
      <c r="B1815" s="38" t="str">
        <f t="shared" si="170"/>
        <v>156-Hf</v>
      </c>
      <c r="C1815" s="39">
        <v>156</v>
      </c>
      <c r="D1815" s="40"/>
      <c r="E1815" s="39">
        <v>12</v>
      </c>
      <c r="F1815" s="39">
        <v>84</v>
      </c>
      <c r="G1815" s="39">
        <v>72</v>
      </c>
      <c r="H1815" s="39" t="s">
        <v>137</v>
      </c>
      <c r="I1815" s="39" t="s">
        <v>83</v>
      </c>
      <c r="J1815" s="18">
        <v>-37961</v>
      </c>
      <c r="K1815" s="18">
        <v>356</v>
      </c>
      <c r="L1815" s="18">
        <v>1240758</v>
      </c>
      <c r="M1815" s="18">
        <v>356</v>
      </c>
      <c r="N1815" s="39" t="s">
        <v>28</v>
      </c>
      <c r="O1815" s="18">
        <v>-11590</v>
      </c>
      <c r="P1815" s="18">
        <v>695</v>
      </c>
      <c r="Q1815" s="18">
        <v>155959247</v>
      </c>
      <c r="R1815" s="18">
        <v>383</v>
      </c>
      <c r="S1815" s="16">
        <f t="shared" si="171"/>
        <v>155.959247</v>
      </c>
      <c r="T1815" s="16">
        <f t="shared" si="173"/>
        <v>145275.0427555205</v>
      </c>
      <c r="U1815" s="41">
        <f t="shared" si="172"/>
        <v>7953.5769230769229</v>
      </c>
      <c r="V1815" s="18">
        <f t="shared" si="174"/>
        <v>156</v>
      </c>
      <c r="W1815" s="154">
        <f t="shared" si="175"/>
        <v>931.25027407384937</v>
      </c>
    </row>
    <row r="1816" spans="1:23" ht="16" customHeight="1">
      <c r="A1816" s="37"/>
      <c r="B1816" s="38" t="str">
        <f t="shared" si="170"/>
        <v>156-Ta</v>
      </c>
      <c r="C1816" s="39">
        <v>156</v>
      </c>
      <c r="D1816" s="40"/>
      <c r="E1816" s="39">
        <v>10</v>
      </c>
      <c r="F1816" s="39">
        <v>83</v>
      </c>
      <c r="G1816" s="39">
        <v>73</v>
      </c>
      <c r="H1816" s="39" t="s">
        <v>138</v>
      </c>
      <c r="I1816" s="39" t="s">
        <v>65</v>
      </c>
      <c r="J1816" s="18">
        <v>-26371</v>
      </c>
      <c r="K1816" s="18">
        <v>596</v>
      </c>
      <c r="L1816" s="18">
        <v>1228386</v>
      </c>
      <c r="M1816" s="18">
        <v>596</v>
      </c>
      <c r="N1816" s="39" t="s">
        <v>28</v>
      </c>
      <c r="O1816" s="18" t="s">
        <v>30</v>
      </c>
      <c r="P1816" s="42"/>
      <c r="Q1816" s="18">
        <v>155971689</v>
      </c>
      <c r="R1816" s="18">
        <v>640</v>
      </c>
      <c r="S1816" s="16">
        <f t="shared" si="171"/>
        <v>155.971689</v>
      </c>
      <c r="T1816" s="16">
        <f t="shared" si="173"/>
        <v>145286.6323990763</v>
      </c>
      <c r="U1816" s="41">
        <f t="shared" si="172"/>
        <v>7874.2692307692305</v>
      </c>
      <c r="V1816" s="18">
        <f t="shared" si="174"/>
        <v>156</v>
      </c>
      <c r="W1816" s="154">
        <f t="shared" si="175"/>
        <v>931.32456666074552</v>
      </c>
    </row>
    <row r="1817" spans="1:23" ht="16" customHeight="1">
      <c r="A1817" s="37"/>
      <c r="B1817" s="38" t="str">
        <f t="shared" si="170"/>
        <v>157-Ce</v>
      </c>
      <c r="C1817" s="39">
        <v>157</v>
      </c>
      <c r="D1817" s="39">
        <v>0</v>
      </c>
      <c r="E1817" s="39">
        <v>41</v>
      </c>
      <c r="F1817" s="39">
        <v>99</v>
      </c>
      <c r="G1817" s="39">
        <v>58</v>
      </c>
      <c r="H1817" s="39" t="s">
        <v>123</v>
      </c>
      <c r="I1817" s="39" t="s">
        <v>37</v>
      </c>
      <c r="J1817" s="18">
        <v>-40669</v>
      </c>
      <c r="K1817" s="18">
        <v>904</v>
      </c>
      <c r="L1817" s="18">
        <v>1262490</v>
      </c>
      <c r="M1817" s="18">
        <v>904</v>
      </c>
      <c r="N1817" s="39" t="s">
        <v>28</v>
      </c>
      <c r="O1817" s="18">
        <v>8542</v>
      </c>
      <c r="P1817" s="18">
        <v>1142</v>
      </c>
      <c r="Q1817" s="18">
        <v>156956340</v>
      </c>
      <c r="R1817" s="18">
        <v>970</v>
      </c>
      <c r="S1817" s="16">
        <f t="shared" si="171"/>
        <v>156.95634000000001</v>
      </c>
      <c r="T1817" s="16">
        <f t="shared" si="173"/>
        <v>146203.82851842066</v>
      </c>
      <c r="U1817" s="41">
        <f t="shared" si="172"/>
        <v>8041.3375796178343</v>
      </c>
      <c r="V1817" s="18">
        <f t="shared" si="174"/>
        <v>157</v>
      </c>
      <c r="W1817" s="154">
        <f t="shared" si="175"/>
        <v>931.23457655045013</v>
      </c>
    </row>
    <row r="1818" spans="1:23" ht="16" customHeight="1">
      <c r="A1818" s="37"/>
      <c r="B1818" s="38" t="str">
        <f t="shared" si="170"/>
        <v>157-Pr</v>
      </c>
      <c r="C1818" s="39">
        <v>157</v>
      </c>
      <c r="D1818" s="40"/>
      <c r="E1818" s="39">
        <v>39</v>
      </c>
      <c r="F1818" s="39">
        <v>98</v>
      </c>
      <c r="G1818" s="39">
        <v>59</v>
      </c>
      <c r="H1818" s="39" t="s">
        <v>124</v>
      </c>
      <c r="I1818" s="39" t="s">
        <v>37</v>
      </c>
      <c r="J1818" s="18">
        <v>-49211</v>
      </c>
      <c r="K1818" s="18">
        <v>699</v>
      </c>
      <c r="L1818" s="18">
        <v>1270250</v>
      </c>
      <c r="M1818" s="18">
        <v>699</v>
      </c>
      <c r="N1818" s="39" t="s">
        <v>28</v>
      </c>
      <c r="O1818" s="18">
        <v>7359</v>
      </c>
      <c r="P1818" s="18">
        <v>861</v>
      </c>
      <c r="Q1818" s="18">
        <v>156947170</v>
      </c>
      <c r="R1818" s="18">
        <v>750</v>
      </c>
      <c r="S1818" s="16">
        <f t="shared" si="171"/>
        <v>156.94717</v>
      </c>
      <c r="T1818" s="16">
        <f t="shared" si="173"/>
        <v>146195.28672197257</v>
      </c>
      <c r="U1818" s="41">
        <f t="shared" si="172"/>
        <v>8090.7643312101909</v>
      </c>
      <c r="V1818" s="18">
        <f t="shared" si="174"/>
        <v>157</v>
      </c>
      <c r="W1818" s="154">
        <f t="shared" si="175"/>
        <v>931.18017020364698</v>
      </c>
    </row>
    <row r="1819" spans="1:23" ht="16" customHeight="1">
      <c r="A1819" s="37"/>
      <c r="B1819" s="38" t="str">
        <f t="shared" si="170"/>
        <v>157-Nd</v>
      </c>
      <c r="C1819" s="39">
        <v>157</v>
      </c>
      <c r="D1819" s="40"/>
      <c r="E1819" s="39">
        <v>37</v>
      </c>
      <c r="F1819" s="39">
        <v>97</v>
      </c>
      <c r="G1819" s="39">
        <v>60</v>
      </c>
      <c r="H1819" s="39" t="s">
        <v>125</v>
      </c>
      <c r="I1819" s="39" t="s">
        <v>37</v>
      </c>
      <c r="J1819" s="18">
        <v>-56570</v>
      </c>
      <c r="K1819" s="18">
        <v>503</v>
      </c>
      <c r="L1819" s="18">
        <v>1276826</v>
      </c>
      <c r="M1819" s="18">
        <v>503</v>
      </c>
      <c r="N1819" s="39" t="s">
        <v>28</v>
      </c>
      <c r="O1819" s="18">
        <v>5654</v>
      </c>
      <c r="P1819" s="18">
        <v>585</v>
      </c>
      <c r="Q1819" s="18">
        <v>156939270</v>
      </c>
      <c r="R1819" s="18">
        <v>540</v>
      </c>
      <c r="S1819" s="16">
        <f t="shared" si="171"/>
        <v>156.93926999999999</v>
      </c>
      <c r="T1819" s="16">
        <f t="shared" si="173"/>
        <v>146187.92792241534</v>
      </c>
      <c r="U1819" s="41">
        <f t="shared" si="172"/>
        <v>8132.6496815286628</v>
      </c>
      <c r="V1819" s="18">
        <f t="shared" si="174"/>
        <v>157</v>
      </c>
      <c r="W1819" s="154">
        <f t="shared" si="175"/>
        <v>931.13329886888755</v>
      </c>
    </row>
    <row r="1820" spans="1:23" ht="16" customHeight="1">
      <c r="A1820" s="37"/>
      <c r="B1820" s="38" t="str">
        <f t="shared" si="170"/>
        <v>157-Pm</v>
      </c>
      <c r="C1820" s="39">
        <v>157</v>
      </c>
      <c r="D1820" s="40"/>
      <c r="E1820" s="39">
        <v>35</v>
      </c>
      <c r="F1820" s="39">
        <v>96</v>
      </c>
      <c r="G1820" s="39">
        <v>61</v>
      </c>
      <c r="H1820" s="39" t="s">
        <v>126</v>
      </c>
      <c r="I1820" s="39" t="s">
        <v>37</v>
      </c>
      <c r="J1820" s="18">
        <v>-62224</v>
      </c>
      <c r="K1820" s="18">
        <v>298</v>
      </c>
      <c r="L1820" s="18">
        <v>1281698</v>
      </c>
      <c r="M1820" s="18">
        <v>298</v>
      </c>
      <c r="N1820" s="39" t="s">
        <v>28</v>
      </c>
      <c r="O1820" s="18">
        <v>4514</v>
      </c>
      <c r="P1820" s="18">
        <v>302</v>
      </c>
      <c r="Q1820" s="18">
        <v>156933200</v>
      </c>
      <c r="R1820" s="18">
        <v>320</v>
      </c>
      <c r="S1820" s="16">
        <f t="shared" si="171"/>
        <v>156.9332</v>
      </c>
      <c r="T1820" s="16">
        <f t="shared" si="173"/>
        <v>146182.27375617329</v>
      </c>
      <c r="U1820" s="41">
        <f t="shared" si="172"/>
        <v>8163.6815286624205</v>
      </c>
      <c r="V1820" s="18">
        <f t="shared" si="174"/>
        <v>157</v>
      </c>
      <c r="W1820" s="154">
        <f t="shared" si="175"/>
        <v>931.09728507116745</v>
      </c>
    </row>
    <row r="1821" spans="1:23" ht="16" customHeight="1">
      <c r="A1821" s="37"/>
      <c r="B1821" s="38" t="str">
        <f t="shared" si="170"/>
        <v>157-Sm</v>
      </c>
      <c r="C1821" s="39">
        <v>157</v>
      </c>
      <c r="D1821" s="40"/>
      <c r="E1821" s="39">
        <v>33</v>
      </c>
      <c r="F1821" s="39">
        <v>95</v>
      </c>
      <c r="G1821" s="39">
        <v>62</v>
      </c>
      <c r="H1821" s="39" t="s">
        <v>127</v>
      </c>
      <c r="I1821" s="39" t="s">
        <v>40</v>
      </c>
      <c r="J1821" s="18">
        <v>-66737.338000000003</v>
      </c>
      <c r="K1821" s="18">
        <v>50.390999999999998</v>
      </c>
      <c r="L1821" s="18">
        <v>1285429.108</v>
      </c>
      <c r="M1821" s="18">
        <v>50.390999999999998</v>
      </c>
      <c r="N1821" s="39" t="s">
        <v>28</v>
      </c>
      <c r="O1821" s="18">
        <v>2734</v>
      </c>
      <c r="P1821" s="18">
        <v>50</v>
      </c>
      <c r="Q1821" s="18">
        <v>156928354.50600001</v>
      </c>
      <c r="R1821" s="18">
        <v>54.097000000000001</v>
      </c>
      <c r="S1821" s="16">
        <f t="shared" si="171"/>
        <v>156.92835450600001</v>
      </c>
      <c r="T1821" s="16">
        <f t="shared" si="173"/>
        <v>146177.76020945155</v>
      </c>
      <c r="U1821" s="41">
        <f t="shared" si="172"/>
        <v>8187.4465477707008</v>
      </c>
      <c r="V1821" s="18">
        <f t="shared" si="174"/>
        <v>157</v>
      </c>
      <c r="W1821" s="154">
        <f t="shared" si="175"/>
        <v>931.06853636593337</v>
      </c>
    </row>
    <row r="1822" spans="1:23" ht="16" customHeight="1">
      <c r="A1822" s="37"/>
      <c r="B1822" s="38" t="str">
        <f t="shared" si="170"/>
        <v>157-Eu</v>
      </c>
      <c r="C1822" s="39">
        <v>157</v>
      </c>
      <c r="D1822" s="40"/>
      <c r="E1822" s="39">
        <v>31</v>
      </c>
      <c r="F1822" s="39">
        <v>94</v>
      </c>
      <c r="G1822" s="39">
        <v>63</v>
      </c>
      <c r="H1822" s="39" t="s">
        <v>128</v>
      </c>
      <c r="I1822" s="40"/>
      <c r="J1822" s="18">
        <v>-69471.338000000003</v>
      </c>
      <c r="K1822" s="18">
        <v>6.2619999999999996</v>
      </c>
      <c r="L1822" s="18">
        <v>1287380.754</v>
      </c>
      <c r="M1822" s="18">
        <v>6.266</v>
      </c>
      <c r="N1822" s="39" t="s">
        <v>28</v>
      </c>
      <c r="O1822" s="18">
        <v>1362.5419999999999</v>
      </c>
      <c r="P1822" s="18">
        <v>5.5229999999999997</v>
      </c>
      <c r="Q1822" s="18">
        <v>156925419.435</v>
      </c>
      <c r="R1822" s="18">
        <v>6.7229999999999999</v>
      </c>
      <c r="S1822" s="16">
        <f t="shared" si="171"/>
        <v>156.92541943500001</v>
      </c>
      <c r="T1822" s="16">
        <f t="shared" si="173"/>
        <v>146175.02620955594</v>
      </c>
      <c r="U1822" s="41">
        <f t="shared" si="172"/>
        <v>8199.8774140127389</v>
      </c>
      <c r="V1822" s="18">
        <f t="shared" si="174"/>
        <v>157</v>
      </c>
      <c r="W1822" s="154">
        <f t="shared" si="175"/>
        <v>931.05112235385957</v>
      </c>
    </row>
    <row r="1823" spans="1:23" ht="16" customHeight="1">
      <c r="A1823" s="37"/>
      <c r="B1823" s="38" t="str">
        <f t="shared" si="170"/>
        <v>157-Gd</v>
      </c>
      <c r="C1823" s="39">
        <v>157</v>
      </c>
      <c r="D1823" s="40"/>
      <c r="E1823" s="39">
        <v>29</v>
      </c>
      <c r="F1823" s="39">
        <v>93</v>
      </c>
      <c r="G1823" s="39">
        <v>64</v>
      </c>
      <c r="H1823" s="39" t="s">
        <v>129</v>
      </c>
      <c r="I1823" s="40"/>
      <c r="J1823" s="18">
        <v>-70833.88</v>
      </c>
      <c r="K1823" s="18">
        <v>2.9510000000000001</v>
      </c>
      <c r="L1823" s="18">
        <v>1287960.943</v>
      </c>
      <c r="M1823" s="18">
        <v>2.9580000000000002</v>
      </c>
      <c r="N1823" s="39" t="s">
        <v>28</v>
      </c>
      <c r="O1823" s="18">
        <v>-60.052999999999997</v>
      </c>
      <c r="P1823" s="18">
        <v>0.29699999999999999</v>
      </c>
      <c r="Q1823" s="18">
        <v>156923956.68599999</v>
      </c>
      <c r="R1823" s="18">
        <v>3.1680000000000001</v>
      </c>
      <c r="S1823" s="16">
        <f t="shared" si="171"/>
        <v>156.923956686</v>
      </c>
      <c r="T1823" s="16">
        <f t="shared" si="173"/>
        <v>146173.66366820232</v>
      </c>
      <c r="U1823" s="41">
        <f t="shared" si="172"/>
        <v>8203.5728853503188</v>
      </c>
      <c r="V1823" s="18">
        <f t="shared" si="174"/>
        <v>157</v>
      </c>
      <c r="W1823" s="154">
        <f t="shared" si="175"/>
        <v>931.04244374651159</v>
      </c>
    </row>
    <row r="1824" spans="1:23" ht="16" customHeight="1">
      <c r="A1824" s="37"/>
      <c r="B1824" s="38" t="str">
        <f t="shared" si="170"/>
        <v>157-Tb</v>
      </c>
      <c r="C1824" s="39">
        <v>157</v>
      </c>
      <c r="D1824" s="40"/>
      <c r="E1824" s="39">
        <v>27</v>
      </c>
      <c r="F1824" s="39">
        <v>92</v>
      </c>
      <c r="G1824" s="39">
        <v>65</v>
      </c>
      <c r="H1824" s="39" t="s">
        <v>130</v>
      </c>
      <c r="I1824" s="40"/>
      <c r="J1824" s="18">
        <v>-70773.827999999994</v>
      </c>
      <c r="K1824" s="18">
        <v>2.964</v>
      </c>
      <c r="L1824" s="18">
        <v>1287118.537</v>
      </c>
      <c r="M1824" s="18">
        <v>2.9710000000000001</v>
      </c>
      <c r="N1824" s="39" t="s">
        <v>28</v>
      </c>
      <c r="O1824" s="18">
        <v>-1341.4449999999999</v>
      </c>
      <c r="P1824" s="18">
        <v>6.2160000000000002</v>
      </c>
      <c r="Q1824" s="18">
        <v>156924021.155</v>
      </c>
      <c r="R1824" s="18">
        <v>3.1819999999999999</v>
      </c>
      <c r="S1824" s="16">
        <f t="shared" si="171"/>
        <v>156.92402115499999</v>
      </c>
      <c r="T1824" s="16">
        <f t="shared" si="173"/>
        <v>146173.72372066419</v>
      </c>
      <c r="U1824" s="41">
        <f t="shared" si="172"/>
        <v>8198.2072420382174</v>
      </c>
      <c r="V1824" s="18">
        <f t="shared" si="174"/>
        <v>157</v>
      </c>
      <c r="W1824" s="154">
        <f t="shared" si="175"/>
        <v>931.04282624626876</v>
      </c>
    </row>
    <row r="1825" spans="1:23" ht="16" customHeight="1">
      <c r="A1825" s="37"/>
      <c r="B1825" s="38" t="str">
        <f t="shared" si="170"/>
        <v>157-Dy</v>
      </c>
      <c r="C1825" s="39">
        <v>157</v>
      </c>
      <c r="D1825" s="40"/>
      <c r="E1825" s="39">
        <v>25</v>
      </c>
      <c r="F1825" s="39">
        <v>91</v>
      </c>
      <c r="G1825" s="39">
        <v>66</v>
      </c>
      <c r="H1825" s="39" t="s">
        <v>131</v>
      </c>
      <c r="I1825" s="40"/>
      <c r="J1825" s="18">
        <v>-69432.381999999998</v>
      </c>
      <c r="K1825" s="18">
        <v>6.8</v>
      </c>
      <c r="L1825" s="18">
        <v>1284994.7379999999</v>
      </c>
      <c r="M1825" s="18">
        <v>6.8040000000000003</v>
      </c>
      <c r="N1825" s="39" t="s">
        <v>28</v>
      </c>
      <c r="O1825" s="18">
        <v>-2540</v>
      </c>
      <c r="P1825" s="18">
        <v>50</v>
      </c>
      <c r="Q1825" s="18">
        <v>156925461.25600001</v>
      </c>
      <c r="R1825" s="18">
        <v>7.3</v>
      </c>
      <c r="S1825" s="16">
        <f t="shared" si="171"/>
        <v>156.92546125600001</v>
      </c>
      <c r="T1825" s="16">
        <f t="shared" si="173"/>
        <v>146175.06516555042</v>
      </c>
      <c r="U1825" s="41">
        <f t="shared" si="172"/>
        <v>8184.6798598726109</v>
      </c>
      <c r="V1825" s="18">
        <f t="shared" si="174"/>
        <v>157</v>
      </c>
      <c r="W1825" s="154">
        <f t="shared" si="175"/>
        <v>931.05137048121287</v>
      </c>
    </row>
    <row r="1826" spans="1:23" ht="16" customHeight="1">
      <c r="A1826" s="37"/>
      <c r="B1826" s="38" t="str">
        <f t="shared" si="170"/>
        <v>157-Ho</v>
      </c>
      <c r="C1826" s="39">
        <v>157</v>
      </c>
      <c r="D1826" s="40"/>
      <c r="E1826" s="39">
        <v>23</v>
      </c>
      <c r="F1826" s="39">
        <v>90</v>
      </c>
      <c r="G1826" s="39">
        <v>67</v>
      </c>
      <c r="H1826" s="39" t="s">
        <v>132</v>
      </c>
      <c r="I1826" s="39" t="s">
        <v>39</v>
      </c>
      <c r="J1826" s="18">
        <v>-66892.381999999998</v>
      </c>
      <c r="K1826" s="18">
        <v>50.46</v>
      </c>
      <c r="L1826" s="18">
        <v>1281672.385</v>
      </c>
      <c r="M1826" s="18">
        <v>50.460999999999999</v>
      </c>
      <c r="N1826" s="39" t="s">
        <v>28</v>
      </c>
      <c r="O1826" s="18">
        <v>-3500.049</v>
      </c>
      <c r="P1826" s="18">
        <v>62.47</v>
      </c>
      <c r="Q1826" s="18">
        <v>156928188.05899999</v>
      </c>
      <c r="R1826" s="18">
        <v>54.170999999999999</v>
      </c>
      <c r="S1826" s="16">
        <f t="shared" si="171"/>
        <v>156.92818805899998</v>
      </c>
      <c r="T1826" s="16">
        <f t="shared" si="173"/>
        <v>146177.60516513381</v>
      </c>
      <c r="U1826" s="41">
        <f t="shared" si="172"/>
        <v>8163.5183757961786</v>
      </c>
      <c r="V1826" s="18">
        <f t="shared" si="174"/>
        <v>157</v>
      </c>
      <c r="W1826" s="154">
        <f t="shared" si="175"/>
        <v>931.06754882250834</v>
      </c>
    </row>
    <row r="1827" spans="1:23" ht="16" customHeight="1">
      <c r="A1827" s="37"/>
      <c r="B1827" s="38" t="str">
        <f t="shared" si="170"/>
        <v>157-Er</v>
      </c>
      <c r="C1827" s="39">
        <v>157</v>
      </c>
      <c r="D1827" s="40"/>
      <c r="E1827" s="39">
        <v>21</v>
      </c>
      <c r="F1827" s="39">
        <v>89</v>
      </c>
      <c r="G1827" s="39">
        <v>68</v>
      </c>
      <c r="H1827" s="39" t="s">
        <v>133</v>
      </c>
      <c r="I1827" s="39" t="s">
        <v>39</v>
      </c>
      <c r="J1827" s="18">
        <v>-63392.332999999999</v>
      </c>
      <c r="K1827" s="18">
        <v>80.304000000000002</v>
      </c>
      <c r="L1827" s="18">
        <v>1277389.983</v>
      </c>
      <c r="M1827" s="18">
        <v>80.304000000000002</v>
      </c>
      <c r="N1827" s="39" t="s">
        <v>28</v>
      </c>
      <c r="O1827" s="18">
        <v>-4481</v>
      </c>
      <c r="P1827" s="18">
        <v>70.710999999999999</v>
      </c>
      <c r="Q1827" s="18">
        <v>156931945.51699999</v>
      </c>
      <c r="R1827" s="18">
        <v>86.21</v>
      </c>
      <c r="S1827" s="16">
        <f t="shared" si="171"/>
        <v>156.931945517</v>
      </c>
      <c r="T1827" s="16">
        <f t="shared" si="173"/>
        <v>146181.10521326886</v>
      </c>
      <c r="U1827" s="41">
        <f t="shared" si="172"/>
        <v>8136.2419299363055</v>
      </c>
      <c r="V1827" s="18">
        <f t="shared" si="174"/>
        <v>157</v>
      </c>
      <c r="W1827" s="154">
        <f t="shared" si="175"/>
        <v>931.08984212273162</v>
      </c>
    </row>
    <row r="1828" spans="1:23" ht="16" customHeight="1">
      <c r="A1828" s="37"/>
      <c r="B1828" s="38" t="str">
        <f t="shared" si="170"/>
        <v>157-Tm</v>
      </c>
      <c r="C1828" s="39">
        <v>157</v>
      </c>
      <c r="D1828" s="40"/>
      <c r="E1828" s="39">
        <v>19</v>
      </c>
      <c r="F1828" s="39">
        <v>88</v>
      </c>
      <c r="G1828" s="39">
        <v>69</v>
      </c>
      <c r="H1828" s="39" t="s">
        <v>134</v>
      </c>
      <c r="I1828" s="39" t="s">
        <v>39</v>
      </c>
      <c r="J1828" s="18">
        <v>-58911.332999999999</v>
      </c>
      <c r="K1828" s="18">
        <v>106.999</v>
      </c>
      <c r="L1828" s="18">
        <v>1272126.629</v>
      </c>
      <c r="M1828" s="18">
        <v>106.999</v>
      </c>
      <c r="N1828" s="39" t="s">
        <v>28</v>
      </c>
      <c r="O1828" s="18">
        <v>-5498.2179999999998</v>
      </c>
      <c r="P1828" s="18">
        <v>118.57599999999999</v>
      </c>
      <c r="Q1828" s="18">
        <v>156936756.06900001</v>
      </c>
      <c r="R1828" s="18">
        <v>114.86799999999999</v>
      </c>
      <c r="S1828" s="16">
        <f t="shared" si="171"/>
        <v>156.93675606900001</v>
      </c>
      <c r="T1828" s="16">
        <f t="shared" si="173"/>
        <v>146185.58621174071</v>
      </c>
      <c r="U1828" s="41">
        <f t="shared" si="172"/>
        <v>8102.7173821656052</v>
      </c>
      <c r="V1828" s="18">
        <f t="shared" si="174"/>
        <v>157</v>
      </c>
      <c r="W1828" s="154">
        <f t="shared" si="175"/>
        <v>931.11838351427207</v>
      </c>
    </row>
    <row r="1829" spans="1:23" ht="16" customHeight="1">
      <c r="A1829" s="37"/>
      <c r="B1829" s="38" t="str">
        <f t="shared" si="170"/>
        <v>157-Yb</v>
      </c>
      <c r="C1829" s="39">
        <v>157</v>
      </c>
      <c r="D1829" s="40"/>
      <c r="E1829" s="39">
        <v>17</v>
      </c>
      <c r="F1829" s="39">
        <v>87</v>
      </c>
      <c r="G1829" s="39">
        <v>70</v>
      </c>
      <c r="H1829" s="39" t="s">
        <v>135</v>
      </c>
      <c r="I1829" s="39" t="s">
        <v>83</v>
      </c>
      <c r="J1829" s="18">
        <v>-53413.114999999998</v>
      </c>
      <c r="K1829" s="18">
        <v>51.237000000000002</v>
      </c>
      <c r="L1829" s="18">
        <v>1265846.058</v>
      </c>
      <c r="M1829" s="18">
        <v>51.237000000000002</v>
      </c>
      <c r="N1829" s="39" t="s">
        <v>28</v>
      </c>
      <c r="O1829" s="18">
        <v>-6933.0020000000004</v>
      </c>
      <c r="P1829" s="18">
        <v>53.463000000000001</v>
      </c>
      <c r="Q1829" s="18">
        <v>156942658.65000001</v>
      </c>
      <c r="R1829" s="18">
        <v>55.005000000000003</v>
      </c>
      <c r="S1829" s="16">
        <f t="shared" si="171"/>
        <v>156.94265865</v>
      </c>
      <c r="T1829" s="16">
        <f t="shared" si="173"/>
        <v>146191.08442825326</v>
      </c>
      <c r="U1829" s="41">
        <f t="shared" si="172"/>
        <v>8062.7137452229299</v>
      </c>
      <c r="V1829" s="18">
        <f t="shared" si="174"/>
        <v>157</v>
      </c>
      <c r="W1829" s="154">
        <f t="shared" si="175"/>
        <v>931.15340400161313</v>
      </c>
    </row>
    <row r="1830" spans="1:23" ht="16" customHeight="1">
      <c r="A1830" s="37"/>
      <c r="B1830" s="38" t="str">
        <f t="shared" si="170"/>
        <v>157-Lu</v>
      </c>
      <c r="C1830" s="39">
        <v>157</v>
      </c>
      <c r="D1830" s="40"/>
      <c r="E1830" s="39">
        <v>15</v>
      </c>
      <c r="F1830" s="39">
        <v>86</v>
      </c>
      <c r="G1830" s="39">
        <v>71</v>
      </c>
      <c r="H1830" s="39" t="s">
        <v>136</v>
      </c>
      <c r="I1830" s="39" t="s">
        <v>49</v>
      </c>
      <c r="J1830" s="18">
        <v>-46480.112999999998</v>
      </c>
      <c r="K1830" s="18">
        <v>21.887</v>
      </c>
      <c r="L1830" s="18">
        <v>1258130.702</v>
      </c>
      <c r="M1830" s="18">
        <v>21.888000000000002</v>
      </c>
      <c r="N1830" s="39" t="s">
        <v>28</v>
      </c>
      <c r="O1830" s="18">
        <v>-7476</v>
      </c>
      <c r="P1830" s="18">
        <v>303</v>
      </c>
      <c r="Q1830" s="18">
        <v>156950101.53600001</v>
      </c>
      <c r="R1830" s="18">
        <v>23.497</v>
      </c>
      <c r="S1830" s="16">
        <f t="shared" si="171"/>
        <v>156.95010153600001</v>
      </c>
      <c r="T1830" s="16">
        <f t="shared" si="173"/>
        <v>146198.01742903824</v>
      </c>
      <c r="U1830" s="41">
        <f t="shared" si="172"/>
        <v>8013.5713503184716</v>
      </c>
      <c r="V1830" s="18">
        <f t="shared" si="174"/>
        <v>157</v>
      </c>
      <c r="W1830" s="154">
        <f t="shared" si="175"/>
        <v>931.19756324228183</v>
      </c>
    </row>
    <row r="1831" spans="1:23" ht="16" customHeight="1">
      <c r="A1831" s="37"/>
      <c r="B1831" s="38" t="str">
        <f t="shared" si="170"/>
        <v>157-Hf</v>
      </c>
      <c r="C1831" s="39">
        <v>157</v>
      </c>
      <c r="D1831" s="40"/>
      <c r="E1831" s="39">
        <v>13</v>
      </c>
      <c r="F1831" s="39">
        <v>85</v>
      </c>
      <c r="G1831" s="39">
        <v>72</v>
      </c>
      <c r="H1831" s="39" t="s">
        <v>137</v>
      </c>
      <c r="I1831" s="39" t="s">
        <v>83</v>
      </c>
      <c r="J1831" s="18">
        <v>-39004</v>
      </c>
      <c r="K1831" s="18">
        <v>302</v>
      </c>
      <c r="L1831" s="18">
        <v>1249873</v>
      </c>
      <c r="M1831" s="18">
        <v>302</v>
      </c>
      <c r="N1831" s="39" t="s">
        <v>28</v>
      </c>
      <c r="O1831" s="18">
        <v>-9331</v>
      </c>
      <c r="P1831" s="18">
        <v>670</v>
      </c>
      <c r="Q1831" s="18">
        <v>156958127</v>
      </c>
      <c r="R1831" s="18">
        <v>324</v>
      </c>
      <c r="S1831" s="16">
        <f t="shared" si="171"/>
        <v>156.95812699999999</v>
      </c>
      <c r="T1831" s="16">
        <f t="shared" si="173"/>
        <v>146205.49309751036</v>
      </c>
      <c r="U1831" s="41">
        <f t="shared" si="172"/>
        <v>7960.9745222929932</v>
      </c>
      <c r="V1831" s="18">
        <f t="shared" si="174"/>
        <v>157</v>
      </c>
      <c r="W1831" s="154">
        <f t="shared" si="175"/>
        <v>931.24517896503414</v>
      </c>
    </row>
    <row r="1832" spans="1:23" ht="16" customHeight="1">
      <c r="A1832" s="37"/>
      <c r="B1832" s="38" t="str">
        <f t="shared" si="170"/>
        <v>157-Ta</v>
      </c>
      <c r="C1832" s="39">
        <v>157</v>
      </c>
      <c r="D1832" s="40"/>
      <c r="E1832" s="39">
        <v>11</v>
      </c>
      <c r="F1832" s="39">
        <v>84</v>
      </c>
      <c r="G1832" s="39">
        <v>73</v>
      </c>
      <c r="H1832" s="39" t="s">
        <v>138</v>
      </c>
      <c r="I1832" s="39" t="s">
        <v>83</v>
      </c>
      <c r="J1832" s="18">
        <v>-29673</v>
      </c>
      <c r="K1832" s="18">
        <v>598</v>
      </c>
      <c r="L1832" s="18">
        <v>1239759</v>
      </c>
      <c r="M1832" s="18">
        <v>598</v>
      </c>
      <c r="N1832" s="39" t="s">
        <v>28</v>
      </c>
      <c r="O1832" s="18" t="s">
        <v>30</v>
      </c>
      <c r="P1832" s="42"/>
      <c r="Q1832" s="18">
        <v>156968145</v>
      </c>
      <c r="R1832" s="18">
        <v>642</v>
      </c>
      <c r="S1832" s="16">
        <f t="shared" si="171"/>
        <v>156.96814499999999</v>
      </c>
      <c r="T1832" s="16">
        <f t="shared" si="173"/>
        <v>146214.82480054381</v>
      </c>
      <c r="U1832" s="41">
        <f t="shared" si="172"/>
        <v>7896.5541401273886</v>
      </c>
      <c r="V1832" s="18">
        <f t="shared" si="174"/>
        <v>157</v>
      </c>
      <c r="W1832" s="154">
        <f t="shared" si="175"/>
        <v>931.30461656397324</v>
      </c>
    </row>
    <row r="1833" spans="1:23" ht="16" customHeight="1">
      <c r="A1833" s="37"/>
      <c r="B1833" s="38" t="str">
        <f t="shared" si="170"/>
        <v>158-Pr</v>
      </c>
      <c r="C1833" s="39">
        <v>158</v>
      </c>
      <c r="D1833" s="39">
        <v>0</v>
      </c>
      <c r="E1833" s="39">
        <v>40</v>
      </c>
      <c r="F1833" s="39">
        <v>99</v>
      </c>
      <c r="G1833" s="39">
        <v>59</v>
      </c>
      <c r="H1833" s="39" t="s">
        <v>124</v>
      </c>
      <c r="I1833" s="39" t="s">
        <v>37</v>
      </c>
      <c r="J1833" s="18">
        <v>-44917</v>
      </c>
      <c r="K1833" s="18">
        <v>801</v>
      </c>
      <c r="L1833" s="18">
        <v>1274027</v>
      </c>
      <c r="M1833" s="18">
        <v>801</v>
      </c>
      <c r="N1833" s="39" t="s">
        <v>28</v>
      </c>
      <c r="O1833" s="18">
        <v>9231</v>
      </c>
      <c r="P1833" s="18">
        <v>999</v>
      </c>
      <c r="Q1833" s="18">
        <v>157951780</v>
      </c>
      <c r="R1833" s="18">
        <v>860</v>
      </c>
      <c r="S1833" s="16">
        <f t="shared" si="171"/>
        <v>157.95178000000001</v>
      </c>
      <c r="T1833" s="16">
        <f t="shared" si="173"/>
        <v>147131.07452237551</v>
      </c>
      <c r="U1833" s="41">
        <f t="shared" si="172"/>
        <v>8063.4620253164558</v>
      </c>
      <c r="V1833" s="18">
        <f t="shared" si="174"/>
        <v>158</v>
      </c>
      <c r="W1833" s="154">
        <f t="shared" si="175"/>
        <v>931.20933242009812</v>
      </c>
    </row>
    <row r="1834" spans="1:23" ht="16" customHeight="1">
      <c r="A1834" s="37"/>
      <c r="B1834" s="38" t="str">
        <f t="shared" si="170"/>
        <v>158-Nd</v>
      </c>
      <c r="C1834" s="39">
        <v>158</v>
      </c>
      <c r="D1834" s="40"/>
      <c r="E1834" s="39">
        <v>38</v>
      </c>
      <c r="F1834" s="39">
        <v>98</v>
      </c>
      <c r="G1834" s="39">
        <v>60</v>
      </c>
      <c r="H1834" s="39" t="s">
        <v>125</v>
      </c>
      <c r="I1834" s="39" t="s">
        <v>37</v>
      </c>
      <c r="J1834" s="18">
        <v>-54148</v>
      </c>
      <c r="K1834" s="18">
        <v>596</v>
      </c>
      <c r="L1834" s="18">
        <v>1282476</v>
      </c>
      <c r="M1834" s="18">
        <v>596</v>
      </c>
      <c r="N1834" s="39" t="s">
        <v>28</v>
      </c>
      <c r="O1834" s="18">
        <v>4825</v>
      </c>
      <c r="P1834" s="18">
        <v>718</v>
      </c>
      <c r="Q1834" s="18">
        <v>157941870</v>
      </c>
      <c r="R1834" s="18">
        <v>640</v>
      </c>
      <c r="S1834" s="16">
        <f t="shared" si="171"/>
        <v>157.94186999999999</v>
      </c>
      <c r="T1834" s="16">
        <f t="shared" si="173"/>
        <v>147121.84342065244</v>
      </c>
      <c r="U1834" s="41">
        <f t="shared" si="172"/>
        <v>8116.9367088607596</v>
      </c>
      <c r="V1834" s="18">
        <f t="shared" si="174"/>
        <v>158</v>
      </c>
      <c r="W1834" s="154">
        <f t="shared" si="175"/>
        <v>931.15090772564838</v>
      </c>
    </row>
    <row r="1835" spans="1:23" ht="16" customHeight="1">
      <c r="A1835" s="37"/>
      <c r="B1835" s="38" t="str">
        <f t="shared" si="170"/>
        <v>158-Pm</v>
      </c>
      <c r="C1835" s="39">
        <v>158</v>
      </c>
      <c r="D1835" s="40"/>
      <c r="E1835" s="39">
        <v>36</v>
      </c>
      <c r="F1835" s="39">
        <v>97</v>
      </c>
      <c r="G1835" s="39">
        <v>61</v>
      </c>
      <c r="H1835" s="39" t="s">
        <v>126</v>
      </c>
      <c r="I1835" s="39" t="s">
        <v>37</v>
      </c>
      <c r="J1835" s="18">
        <v>-58973</v>
      </c>
      <c r="K1835" s="18">
        <v>401</v>
      </c>
      <c r="L1835" s="18">
        <v>1286518</v>
      </c>
      <c r="M1835" s="18">
        <v>401</v>
      </c>
      <c r="N1835" s="39" t="s">
        <v>28</v>
      </c>
      <c r="O1835" s="18">
        <v>6243</v>
      </c>
      <c r="P1835" s="18">
        <v>408</v>
      </c>
      <c r="Q1835" s="18">
        <v>157936690</v>
      </c>
      <c r="R1835" s="18">
        <v>430</v>
      </c>
      <c r="S1835" s="16">
        <f t="shared" si="171"/>
        <v>157.93669</v>
      </c>
      <c r="T1835" s="16">
        <f t="shared" si="173"/>
        <v>147117.01828372758</v>
      </c>
      <c r="U1835" s="41">
        <f t="shared" si="172"/>
        <v>8142.5189873417721</v>
      </c>
      <c r="V1835" s="18">
        <f t="shared" si="174"/>
        <v>158</v>
      </c>
      <c r="W1835" s="154">
        <f t="shared" si="175"/>
        <v>931.12036888435182</v>
      </c>
    </row>
    <row r="1836" spans="1:23" ht="16" customHeight="1">
      <c r="A1836" s="37"/>
      <c r="B1836" s="38" t="str">
        <f t="shared" si="170"/>
        <v>158-Sm</v>
      </c>
      <c r="C1836" s="39">
        <v>158</v>
      </c>
      <c r="D1836" s="40"/>
      <c r="E1836" s="39">
        <v>34</v>
      </c>
      <c r="F1836" s="39">
        <v>96</v>
      </c>
      <c r="G1836" s="39">
        <v>62</v>
      </c>
      <c r="H1836" s="39" t="s">
        <v>127</v>
      </c>
      <c r="I1836" s="39" t="s">
        <v>40</v>
      </c>
      <c r="J1836" s="18">
        <v>-65215.805999999997</v>
      </c>
      <c r="K1836" s="18">
        <v>78.328999999999994</v>
      </c>
      <c r="L1836" s="18">
        <v>1291978.899</v>
      </c>
      <c r="M1836" s="18">
        <v>78.328999999999994</v>
      </c>
      <c r="N1836" s="39" t="s">
        <v>28</v>
      </c>
      <c r="O1836" s="18">
        <v>1999</v>
      </c>
      <c r="P1836" s="18">
        <v>15</v>
      </c>
      <c r="Q1836" s="18">
        <v>157929987.93799999</v>
      </c>
      <c r="R1836" s="18">
        <v>84.088999999999999</v>
      </c>
      <c r="S1836" s="16">
        <f t="shared" si="171"/>
        <v>157.92998793799998</v>
      </c>
      <c r="T1836" s="16">
        <f t="shared" si="173"/>
        <v>147110.7753557683</v>
      </c>
      <c r="U1836" s="41">
        <f t="shared" si="172"/>
        <v>8177.0816392405059</v>
      </c>
      <c r="V1836" s="18">
        <f t="shared" si="174"/>
        <v>158</v>
      </c>
      <c r="W1836" s="154">
        <f t="shared" si="175"/>
        <v>931.08085668207787</v>
      </c>
    </row>
    <row r="1837" spans="1:23" ht="16" customHeight="1">
      <c r="A1837" s="37"/>
      <c r="B1837" s="38" t="str">
        <f t="shared" si="170"/>
        <v>158-Eu</v>
      </c>
      <c r="C1837" s="39">
        <v>158</v>
      </c>
      <c r="D1837" s="40"/>
      <c r="E1837" s="39">
        <v>32</v>
      </c>
      <c r="F1837" s="39">
        <v>95</v>
      </c>
      <c r="G1837" s="39">
        <v>63</v>
      </c>
      <c r="H1837" s="39" t="s">
        <v>128</v>
      </c>
      <c r="I1837" s="39" t="s">
        <v>40</v>
      </c>
      <c r="J1837" s="18">
        <v>-67214.805999999997</v>
      </c>
      <c r="K1837" s="18">
        <v>76.879000000000005</v>
      </c>
      <c r="L1837" s="18">
        <v>1293195.5449999999</v>
      </c>
      <c r="M1837" s="18">
        <v>76.879000000000005</v>
      </c>
      <c r="N1837" s="39" t="s">
        <v>28</v>
      </c>
      <c r="O1837" s="18">
        <v>3485.0819999999999</v>
      </c>
      <c r="P1837" s="18">
        <v>76.822000000000003</v>
      </c>
      <c r="Q1837" s="18">
        <v>157927841.92300001</v>
      </c>
      <c r="R1837" s="18">
        <v>82.533000000000001</v>
      </c>
      <c r="S1837" s="16">
        <f t="shared" si="171"/>
        <v>157.92784192300002</v>
      </c>
      <c r="T1837" s="16">
        <f t="shared" si="173"/>
        <v>147108.77635649848</v>
      </c>
      <c r="U1837" s="41">
        <f t="shared" si="172"/>
        <v>8184.781930379746</v>
      </c>
      <c r="V1837" s="18">
        <f t="shared" si="174"/>
        <v>158</v>
      </c>
      <c r="W1837" s="154">
        <f t="shared" si="175"/>
        <v>931.0682047879651</v>
      </c>
    </row>
    <row r="1838" spans="1:23" ht="16" customHeight="1">
      <c r="A1838" s="37"/>
      <c r="B1838" s="38" t="str">
        <f t="shared" si="170"/>
        <v>158-Gd</v>
      </c>
      <c r="C1838" s="39">
        <v>158</v>
      </c>
      <c r="D1838" s="40"/>
      <c r="E1838" s="39">
        <v>30</v>
      </c>
      <c r="F1838" s="39">
        <v>94</v>
      </c>
      <c r="G1838" s="39">
        <v>64</v>
      </c>
      <c r="H1838" s="39" t="s">
        <v>129</v>
      </c>
      <c r="I1838" s="40"/>
      <c r="J1838" s="18">
        <v>-70699.888000000006</v>
      </c>
      <c r="K1838" s="18">
        <v>2.952</v>
      </c>
      <c r="L1838" s="18">
        <v>1295898.274</v>
      </c>
      <c r="M1838" s="18">
        <v>2.96</v>
      </c>
      <c r="N1838" s="39" t="s">
        <v>28</v>
      </c>
      <c r="O1838" s="18">
        <v>-1220.0029999999999</v>
      </c>
      <c r="P1838" s="18">
        <v>0.88800000000000001</v>
      </c>
      <c r="Q1838" s="18">
        <v>157924100.53299999</v>
      </c>
      <c r="R1838" s="18">
        <v>3.169</v>
      </c>
      <c r="S1838" s="16">
        <f t="shared" si="171"/>
        <v>157.924100533</v>
      </c>
      <c r="T1838" s="16">
        <f t="shared" si="173"/>
        <v>147105.29127560285</v>
      </c>
      <c r="U1838" s="41">
        <f t="shared" si="172"/>
        <v>8201.8878101265818</v>
      </c>
      <c r="V1838" s="18">
        <f t="shared" si="174"/>
        <v>158</v>
      </c>
      <c r="W1838" s="154">
        <f t="shared" si="175"/>
        <v>931.04614731394213</v>
      </c>
    </row>
    <row r="1839" spans="1:23" ht="16" customHeight="1">
      <c r="A1839" s="37"/>
      <c r="B1839" s="38" t="str">
        <f t="shared" si="170"/>
        <v>158-Tb</v>
      </c>
      <c r="C1839" s="39">
        <v>158</v>
      </c>
      <c r="D1839" s="40"/>
      <c r="E1839" s="39">
        <v>28</v>
      </c>
      <c r="F1839" s="39">
        <v>93</v>
      </c>
      <c r="G1839" s="39">
        <v>65</v>
      </c>
      <c r="H1839" s="39" t="s">
        <v>130</v>
      </c>
      <c r="I1839" s="40"/>
      <c r="J1839" s="18">
        <v>-69479.884999999995</v>
      </c>
      <c r="K1839" s="18">
        <v>2.9990000000000001</v>
      </c>
      <c r="L1839" s="18">
        <v>1293895.9169999999</v>
      </c>
      <c r="M1839" s="18">
        <v>3.0070000000000001</v>
      </c>
      <c r="N1839" s="39" t="s">
        <v>28</v>
      </c>
      <c r="O1839" s="18">
        <v>936.73199999999997</v>
      </c>
      <c r="P1839" s="18">
        <v>2.383</v>
      </c>
      <c r="Q1839" s="18">
        <v>157925410.25999999</v>
      </c>
      <c r="R1839" s="18">
        <v>3.2189999999999999</v>
      </c>
      <c r="S1839" s="16">
        <f t="shared" si="171"/>
        <v>157.92541025999998</v>
      </c>
      <c r="T1839" s="16">
        <f t="shared" si="173"/>
        <v>147106.5112779405</v>
      </c>
      <c r="U1839" s="41">
        <f t="shared" si="172"/>
        <v>8189.214664556961</v>
      </c>
      <c r="V1839" s="18">
        <f t="shared" si="174"/>
        <v>158</v>
      </c>
      <c r="W1839" s="154">
        <f t="shared" si="175"/>
        <v>931.05386884772474</v>
      </c>
    </row>
    <row r="1840" spans="1:23" ht="16" customHeight="1">
      <c r="A1840" s="37"/>
      <c r="B1840" s="38" t="str">
        <f t="shared" si="170"/>
        <v>158-Dy</v>
      </c>
      <c r="C1840" s="39">
        <v>158</v>
      </c>
      <c r="D1840" s="40"/>
      <c r="E1840" s="39">
        <v>26</v>
      </c>
      <c r="F1840" s="39">
        <v>92</v>
      </c>
      <c r="G1840" s="39">
        <v>66</v>
      </c>
      <c r="H1840" s="39" t="s">
        <v>131</v>
      </c>
      <c r="I1840" s="40"/>
      <c r="J1840" s="18">
        <v>-70416.615999999995</v>
      </c>
      <c r="K1840" s="18">
        <v>3.6440000000000001</v>
      </c>
      <c r="L1840" s="18">
        <v>1294050.2949999999</v>
      </c>
      <c r="M1840" s="18">
        <v>3.65</v>
      </c>
      <c r="N1840" s="39" t="s">
        <v>28</v>
      </c>
      <c r="O1840" s="18">
        <v>-4230</v>
      </c>
      <c r="P1840" s="18">
        <v>30</v>
      </c>
      <c r="Q1840" s="18">
        <v>157924404.63699999</v>
      </c>
      <c r="R1840" s="18">
        <v>3.9119999999999999</v>
      </c>
      <c r="S1840" s="16">
        <f t="shared" si="171"/>
        <v>157.92440463699998</v>
      </c>
      <c r="T1840" s="16">
        <f t="shared" si="173"/>
        <v>147105.57454653707</v>
      </c>
      <c r="U1840" s="41">
        <f t="shared" si="172"/>
        <v>8190.1917405063286</v>
      </c>
      <c r="V1840" s="18">
        <f t="shared" si="174"/>
        <v>158</v>
      </c>
      <c r="W1840" s="154">
        <f t="shared" si="175"/>
        <v>931.0479401679562</v>
      </c>
    </row>
    <row r="1841" spans="1:23" ht="16" customHeight="1">
      <c r="A1841" s="37"/>
      <c r="B1841" s="38" t="str">
        <f t="shared" si="170"/>
        <v>158-Ho</v>
      </c>
      <c r="C1841" s="39">
        <v>158</v>
      </c>
      <c r="D1841" s="40"/>
      <c r="E1841" s="39">
        <v>24</v>
      </c>
      <c r="F1841" s="39">
        <v>91</v>
      </c>
      <c r="G1841" s="39">
        <v>67</v>
      </c>
      <c r="H1841" s="39" t="s">
        <v>132</v>
      </c>
      <c r="I1841" s="39" t="s">
        <v>39</v>
      </c>
      <c r="J1841" s="18">
        <v>-66186.615999999995</v>
      </c>
      <c r="K1841" s="18">
        <v>30.22</v>
      </c>
      <c r="L1841" s="18">
        <v>1289037.942</v>
      </c>
      <c r="M1841" s="18">
        <v>30.221</v>
      </c>
      <c r="N1841" s="39" t="s">
        <v>28</v>
      </c>
      <c r="O1841" s="18">
        <v>-900</v>
      </c>
      <c r="P1841" s="18">
        <v>100</v>
      </c>
      <c r="Q1841" s="18">
        <v>157928945.72999999</v>
      </c>
      <c r="R1841" s="18">
        <v>32.442999999999998</v>
      </c>
      <c r="S1841" s="16">
        <f t="shared" si="171"/>
        <v>157.92894572999998</v>
      </c>
      <c r="T1841" s="16">
        <f t="shared" si="173"/>
        <v>147109.80454567098</v>
      </c>
      <c r="U1841" s="41">
        <f t="shared" si="172"/>
        <v>8158.4679873417726</v>
      </c>
      <c r="V1841" s="18">
        <f t="shared" si="174"/>
        <v>158</v>
      </c>
      <c r="W1841" s="154">
        <f t="shared" si="175"/>
        <v>931.0747123143733</v>
      </c>
    </row>
    <row r="1842" spans="1:23" ht="16" customHeight="1">
      <c r="A1842" s="37"/>
      <c r="B1842" s="38" t="str">
        <f t="shared" si="170"/>
        <v>158-Er</v>
      </c>
      <c r="C1842" s="39">
        <v>158</v>
      </c>
      <c r="D1842" s="40"/>
      <c r="E1842" s="39">
        <v>22</v>
      </c>
      <c r="F1842" s="39">
        <v>90</v>
      </c>
      <c r="G1842" s="39">
        <v>68</v>
      </c>
      <c r="H1842" s="39" t="s">
        <v>133</v>
      </c>
      <c r="I1842" s="39" t="s">
        <v>39</v>
      </c>
      <c r="J1842" s="18">
        <v>-65287</v>
      </c>
      <c r="K1842" s="18">
        <v>104</v>
      </c>
      <c r="L1842" s="18">
        <v>1287356</v>
      </c>
      <c r="M1842" s="18">
        <v>104</v>
      </c>
      <c r="N1842" s="39" t="s">
        <v>28</v>
      </c>
      <c r="O1842" s="18">
        <v>-6599.1180000000004</v>
      </c>
      <c r="P1842" s="18">
        <v>51.45</v>
      </c>
      <c r="Q1842" s="18">
        <v>157929912</v>
      </c>
      <c r="R1842" s="18">
        <v>112</v>
      </c>
      <c r="S1842" s="16">
        <f t="shared" si="171"/>
        <v>157.929912</v>
      </c>
      <c r="T1842" s="16">
        <f t="shared" si="173"/>
        <v>147110.7046200062</v>
      </c>
      <c r="U1842" s="41">
        <f t="shared" si="172"/>
        <v>8147.8227848101269</v>
      </c>
      <c r="V1842" s="18">
        <f t="shared" si="174"/>
        <v>158</v>
      </c>
      <c r="W1842" s="154">
        <f t="shared" si="175"/>
        <v>931.08040898738102</v>
      </c>
    </row>
    <row r="1843" spans="1:23" ht="16" customHeight="1">
      <c r="A1843" s="37"/>
      <c r="B1843" s="38" t="str">
        <f t="shared" si="170"/>
        <v>158-Tm</v>
      </c>
      <c r="C1843" s="39">
        <v>158</v>
      </c>
      <c r="D1843" s="40"/>
      <c r="E1843" s="39">
        <v>20</v>
      </c>
      <c r="F1843" s="39">
        <v>89</v>
      </c>
      <c r="G1843" s="39">
        <v>69</v>
      </c>
      <c r="H1843" s="39" t="s">
        <v>134</v>
      </c>
      <c r="I1843" s="39" t="s">
        <v>39</v>
      </c>
      <c r="J1843" s="18">
        <v>-58687</v>
      </c>
      <c r="K1843" s="18">
        <v>116</v>
      </c>
      <c r="L1843" s="18">
        <v>1279974</v>
      </c>
      <c r="M1843" s="18">
        <v>116</v>
      </c>
      <c r="N1843" s="39" t="s">
        <v>28</v>
      </c>
      <c r="O1843" s="18">
        <v>-2665</v>
      </c>
      <c r="P1843" s="18">
        <v>117</v>
      </c>
      <c r="Q1843" s="18">
        <v>157936996</v>
      </c>
      <c r="R1843" s="18">
        <v>125</v>
      </c>
      <c r="S1843" s="16">
        <f t="shared" si="171"/>
        <v>157.93699599999999</v>
      </c>
      <c r="T1843" s="16">
        <f t="shared" si="173"/>
        <v>147117.3033207737</v>
      </c>
      <c r="U1843" s="41">
        <f t="shared" si="172"/>
        <v>8101.1012658227846</v>
      </c>
      <c r="V1843" s="18">
        <f t="shared" si="174"/>
        <v>158</v>
      </c>
      <c r="W1843" s="154">
        <f t="shared" si="175"/>
        <v>931.12217291628929</v>
      </c>
    </row>
    <row r="1844" spans="1:23" ht="16" customHeight="1">
      <c r="A1844" s="37"/>
      <c r="B1844" s="38" t="str">
        <f t="shared" si="170"/>
        <v>158-Yb</v>
      </c>
      <c r="C1844" s="39">
        <v>158</v>
      </c>
      <c r="D1844" s="40"/>
      <c r="E1844" s="39">
        <v>18</v>
      </c>
      <c r="F1844" s="39">
        <v>88</v>
      </c>
      <c r="G1844" s="39">
        <v>70</v>
      </c>
      <c r="H1844" s="39" t="s">
        <v>135</v>
      </c>
      <c r="I1844" s="39" t="s">
        <v>83</v>
      </c>
      <c r="J1844" s="18">
        <v>-56022</v>
      </c>
      <c r="K1844" s="18">
        <v>9.9120000000000008</v>
      </c>
      <c r="L1844" s="18">
        <v>1276526.2649999999</v>
      </c>
      <c r="M1844" s="18">
        <v>9.9139999999999997</v>
      </c>
      <c r="N1844" s="39" t="s">
        <v>28</v>
      </c>
      <c r="O1844" s="18">
        <v>-8673</v>
      </c>
      <c r="P1844" s="18">
        <v>123</v>
      </c>
      <c r="Q1844" s="18">
        <v>157939857.89700001</v>
      </c>
      <c r="R1844" s="18">
        <v>10.641</v>
      </c>
      <c r="S1844" s="16">
        <f t="shared" si="171"/>
        <v>157.93985789700002</v>
      </c>
      <c r="T1844" s="16">
        <f t="shared" si="173"/>
        <v>147119.96915955556</v>
      </c>
      <c r="U1844" s="41">
        <f t="shared" si="172"/>
        <v>8079.2801582278471</v>
      </c>
      <c r="V1844" s="18">
        <f t="shared" si="174"/>
        <v>158</v>
      </c>
      <c r="W1844" s="154">
        <f t="shared" si="175"/>
        <v>931.13904531364278</v>
      </c>
    </row>
    <row r="1845" spans="1:23" ht="16" customHeight="1">
      <c r="A1845" s="37"/>
      <c r="B1845" s="38" t="str">
        <f t="shared" si="170"/>
        <v>158-Lu</v>
      </c>
      <c r="C1845" s="39">
        <v>158</v>
      </c>
      <c r="D1845" s="40"/>
      <c r="E1845" s="39">
        <v>16</v>
      </c>
      <c r="F1845" s="39">
        <v>87</v>
      </c>
      <c r="G1845" s="39">
        <v>71</v>
      </c>
      <c r="H1845" s="39" t="s">
        <v>136</v>
      </c>
      <c r="I1845" s="39" t="s">
        <v>83</v>
      </c>
      <c r="J1845" s="18">
        <v>-47349</v>
      </c>
      <c r="K1845" s="18">
        <v>123</v>
      </c>
      <c r="L1845" s="18">
        <v>1267070</v>
      </c>
      <c r="M1845" s="18">
        <v>123</v>
      </c>
      <c r="N1845" s="39" t="s">
        <v>28</v>
      </c>
      <c r="O1845" s="18">
        <v>-5102.07</v>
      </c>
      <c r="P1845" s="18">
        <v>72.400000000000006</v>
      </c>
      <c r="Q1845" s="18">
        <v>157949169</v>
      </c>
      <c r="R1845" s="18">
        <v>132</v>
      </c>
      <c r="S1845" s="16">
        <f t="shared" si="171"/>
        <v>157.94916900000001</v>
      </c>
      <c r="T1845" s="16">
        <f t="shared" si="173"/>
        <v>147128.64239254716</v>
      </c>
      <c r="U1845" s="41">
        <f t="shared" si="172"/>
        <v>8019.4303797468356</v>
      </c>
      <c r="V1845" s="18">
        <f t="shared" si="174"/>
        <v>158</v>
      </c>
      <c r="W1845" s="154">
        <f t="shared" si="175"/>
        <v>931.1939391933364</v>
      </c>
    </row>
    <row r="1846" spans="1:23" ht="16" customHeight="1">
      <c r="A1846" s="37"/>
      <c r="B1846" s="38" t="str">
        <f t="shared" si="170"/>
        <v>158-Hf</v>
      </c>
      <c r="C1846" s="39">
        <v>158</v>
      </c>
      <c r="D1846" s="40"/>
      <c r="E1846" s="39">
        <v>14</v>
      </c>
      <c r="F1846" s="39">
        <v>86</v>
      </c>
      <c r="G1846" s="39">
        <v>72</v>
      </c>
      <c r="H1846" s="39" t="s">
        <v>137</v>
      </c>
      <c r="I1846" s="39" t="s">
        <v>83</v>
      </c>
      <c r="J1846" s="18">
        <v>-42246</v>
      </c>
      <c r="K1846" s="18">
        <v>101</v>
      </c>
      <c r="L1846" s="18">
        <v>1261186</v>
      </c>
      <c r="M1846" s="18">
        <v>101</v>
      </c>
      <c r="N1846" s="39" t="s">
        <v>28</v>
      </c>
      <c r="O1846" s="18">
        <v>-10919</v>
      </c>
      <c r="P1846" s="18">
        <v>516</v>
      </c>
      <c r="Q1846" s="18">
        <v>157954647</v>
      </c>
      <c r="R1846" s="18">
        <v>109</v>
      </c>
      <c r="S1846" s="16">
        <f t="shared" si="171"/>
        <v>157.95464699999999</v>
      </c>
      <c r="T1846" s="16">
        <f t="shared" si="173"/>
        <v>147133.74511456923</v>
      </c>
      <c r="U1846" s="41">
        <f t="shared" si="172"/>
        <v>7982.1898734177212</v>
      </c>
      <c r="V1846" s="18">
        <f t="shared" si="174"/>
        <v>158</v>
      </c>
      <c r="W1846" s="154">
        <f t="shared" si="175"/>
        <v>931.22623490233696</v>
      </c>
    </row>
    <row r="1847" spans="1:23" ht="16" customHeight="1">
      <c r="A1847" s="37"/>
      <c r="B1847" s="38" t="str">
        <f t="shared" si="170"/>
        <v>158-Ta</v>
      </c>
      <c r="C1847" s="39">
        <v>158</v>
      </c>
      <c r="D1847" s="40"/>
      <c r="E1847" s="39">
        <v>12</v>
      </c>
      <c r="F1847" s="39">
        <v>85</v>
      </c>
      <c r="G1847" s="39">
        <v>73</v>
      </c>
      <c r="H1847" s="39" t="s">
        <v>138</v>
      </c>
      <c r="I1847" s="39" t="s">
        <v>83</v>
      </c>
      <c r="J1847" s="18">
        <v>-31328</v>
      </c>
      <c r="K1847" s="18">
        <v>505</v>
      </c>
      <c r="L1847" s="18">
        <v>1249485</v>
      </c>
      <c r="M1847" s="18">
        <v>505</v>
      </c>
      <c r="N1847" s="39" t="s">
        <v>28</v>
      </c>
      <c r="O1847" s="18">
        <v>-7052</v>
      </c>
      <c r="P1847" s="18">
        <v>863</v>
      </c>
      <c r="Q1847" s="18">
        <v>157966368</v>
      </c>
      <c r="R1847" s="18">
        <v>543</v>
      </c>
      <c r="S1847" s="16">
        <f t="shared" si="171"/>
        <v>157.96636799999999</v>
      </c>
      <c r="T1847" s="16">
        <f t="shared" si="173"/>
        <v>147144.66315122874</v>
      </c>
      <c r="U1847" s="41">
        <f t="shared" si="172"/>
        <v>7908.1329113924048</v>
      </c>
      <c r="V1847" s="18">
        <f t="shared" si="174"/>
        <v>158</v>
      </c>
      <c r="W1847" s="154">
        <f t="shared" si="175"/>
        <v>931.2953364001819</v>
      </c>
    </row>
    <row r="1848" spans="1:23" ht="16" customHeight="1">
      <c r="A1848" s="37"/>
      <c r="B1848" s="38" t="str">
        <f t="shared" si="170"/>
        <v>158-W</v>
      </c>
      <c r="C1848" s="39">
        <v>158</v>
      </c>
      <c r="D1848" s="40"/>
      <c r="E1848" s="39">
        <v>10</v>
      </c>
      <c r="F1848" s="39">
        <v>84</v>
      </c>
      <c r="G1848" s="39">
        <v>74</v>
      </c>
      <c r="H1848" s="39" t="s">
        <v>139</v>
      </c>
      <c r="I1848" s="39" t="s">
        <v>83</v>
      </c>
      <c r="J1848" s="18">
        <v>-24276</v>
      </c>
      <c r="K1848" s="18">
        <v>699</v>
      </c>
      <c r="L1848" s="18">
        <v>1241651</v>
      </c>
      <c r="M1848" s="18">
        <v>699</v>
      </c>
      <c r="N1848" s="39" t="s">
        <v>28</v>
      </c>
      <c r="O1848" s="18" t="s">
        <v>30</v>
      </c>
      <c r="P1848" s="42"/>
      <c r="Q1848" s="18">
        <v>157973939</v>
      </c>
      <c r="R1848" s="18">
        <v>751</v>
      </c>
      <c r="S1848" s="16">
        <f t="shared" si="171"/>
        <v>157.973939</v>
      </c>
      <c r="T1848" s="16">
        <f t="shared" si="173"/>
        <v>147151.7154893867</v>
      </c>
      <c r="U1848" s="41">
        <f t="shared" si="172"/>
        <v>7858.5506329113923</v>
      </c>
      <c r="V1848" s="18">
        <f t="shared" si="174"/>
        <v>158</v>
      </c>
      <c r="W1848" s="154">
        <f t="shared" si="175"/>
        <v>931.33997145181456</v>
      </c>
    </row>
    <row r="1849" spans="1:23" ht="16" customHeight="1">
      <c r="A1849" s="37"/>
      <c r="B1849" s="38" t="str">
        <f t="shared" si="170"/>
        <v>159-Pr</v>
      </c>
      <c r="C1849" s="39">
        <v>159</v>
      </c>
      <c r="D1849" s="39">
        <v>0</v>
      </c>
      <c r="E1849" s="39">
        <v>41</v>
      </c>
      <c r="F1849" s="39">
        <v>100</v>
      </c>
      <c r="G1849" s="39">
        <v>59</v>
      </c>
      <c r="H1849" s="39" t="s">
        <v>124</v>
      </c>
      <c r="I1849" s="39" t="s">
        <v>37</v>
      </c>
      <c r="J1849" s="18">
        <v>-41703</v>
      </c>
      <c r="K1849" s="18">
        <v>904</v>
      </c>
      <c r="L1849" s="18">
        <v>1278884</v>
      </c>
      <c r="M1849" s="18">
        <v>904</v>
      </c>
      <c r="N1849" s="39" t="s">
        <v>28</v>
      </c>
      <c r="O1849" s="18">
        <v>8234</v>
      </c>
      <c r="P1849" s="18">
        <v>1142</v>
      </c>
      <c r="Q1849" s="18">
        <v>158955230</v>
      </c>
      <c r="R1849" s="18">
        <v>970</v>
      </c>
      <c r="S1849" s="16">
        <f t="shared" si="171"/>
        <v>158.95523</v>
      </c>
      <c r="T1849" s="16">
        <f t="shared" si="173"/>
        <v>148065.78179018517</v>
      </c>
      <c r="U1849" s="41">
        <f t="shared" si="172"/>
        <v>8043.2955974842771</v>
      </c>
      <c r="V1849" s="18">
        <f t="shared" si="174"/>
        <v>159</v>
      </c>
      <c r="W1849" s="154">
        <f t="shared" si="175"/>
        <v>931.23133201374321</v>
      </c>
    </row>
    <row r="1850" spans="1:23" ht="16" customHeight="1">
      <c r="A1850" s="37"/>
      <c r="B1850" s="38" t="str">
        <f t="shared" si="170"/>
        <v>159-Nd</v>
      </c>
      <c r="C1850" s="39">
        <v>159</v>
      </c>
      <c r="D1850" s="40"/>
      <c r="E1850" s="39">
        <v>39</v>
      </c>
      <c r="F1850" s="39">
        <v>99</v>
      </c>
      <c r="G1850" s="39">
        <v>60</v>
      </c>
      <c r="H1850" s="39" t="s">
        <v>125</v>
      </c>
      <c r="I1850" s="39" t="s">
        <v>37</v>
      </c>
      <c r="J1850" s="18">
        <v>-49937</v>
      </c>
      <c r="K1850" s="18">
        <v>699</v>
      </c>
      <c r="L1850" s="18">
        <v>1286337</v>
      </c>
      <c r="M1850" s="18">
        <v>699</v>
      </c>
      <c r="N1850" s="39" t="s">
        <v>28</v>
      </c>
      <c r="O1850" s="18">
        <v>6763</v>
      </c>
      <c r="P1850" s="18">
        <v>861</v>
      </c>
      <c r="Q1850" s="18">
        <v>158946390</v>
      </c>
      <c r="R1850" s="18">
        <v>750</v>
      </c>
      <c r="S1850" s="16">
        <f t="shared" si="171"/>
        <v>158.94639000000001</v>
      </c>
      <c r="T1850" s="16">
        <f t="shared" si="173"/>
        <v>148057.54738663</v>
      </c>
      <c r="U1850" s="41">
        <f t="shared" si="172"/>
        <v>8090.1698113207549</v>
      </c>
      <c r="V1850" s="18">
        <f t="shared" si="174"/>
        <v>159</v>
      </c>
      <c r="W1850" s="154">
        <f t="shared" si="175"/>
        <v>931.17954331213832</v>
      </c>
    </row>
    <row r="1851" spans="1:23" ht="16" customHeight="1">
      <c r="A1851" s="37"/>
      <c r="B1851" s="38" t="str">
        <f t="shared" si="170"/>
        <v>159-Pm</v>
      </c>
      <c r="C1851" s="39">
        <v>159</v>
      </c>
      <c r="D1851" s="40"/>
      <c r="E1851" s="39">
        <v>37</v>
      </c>
      <c r="F1851" s="39">
        <v>98</v>
      </c>
      <c r="G1851" s="39">
        <v>61</v>
      </c>
      <c r="H1851" s="39" t="s">
        <v>126</v>
      </c>
      <c r="I1851" s="39" t="s">
        <v>37</v>
      </c>
      <c r="J1851" s="18">
        <v>-56700</v>
      </c>
      <c r="K1851" s="18">
        <v>503</v>
      </c>
      <c r="L1851" s="18">
        <v>1292317</v>
      </c>
      <c r="M1851" s="18">
        <v>503</v>
      </c>
      <c r="N1851" s="39" t="s">
        <v>28</v>
      </c>
      <c r="O1851" s="18">
        <v>5524</v>
      </c>
      <c r="P1851" s="18">
        <v>585</v>
      </c>
      <c r="Q1851" s="18">
        <v>158939130</v>
      </c>
      <c r="R1851" s="18">
        <v>540</v>
      </c>
      <c r="S1851" s="16">
        <f t="shared" si="171"/>
        <v>158.93913000000001</v>
      </c>
      <c r="T1851" s="16">
        <f t="shared" si="173"/>
        <v>148050.78474298629</v>
      </c>
      <c r="U1851" s="41">
        <f t="shared" si="172"/>
        <v>8127.7798742138366</v>
      </c>
      <c r="V1851" s="18">
        <f t="shared" si="174"/>
        <v>159</v>
      </c>
      <c r="W1851" s="154">
        <f t="shared" si="175"/>
        <v>931.1370109621779</v>
      </c>
    </row>
    <row r="1852" spans="1:23" ht="16" customHeight="1">
      <c r="A1852" s="37"/>
      <c r="B1852" s="38" t="str">
        <f t="shared" si="170"/>
        <v>159-Sm</v>
      </c>
      <c r="C1852" s="39">
        <v>159</v>
      </c>
      <c r="D1852" s="40"/>
      <c r="E1852" s="39">
        <v>35</v>
      </c>
      <c r="F1852" s="39">
        <v>97</v>
      </c>
      <c r="G1852" s="39">
        <v>62</v>
      </c>
      <c r="H1852" s="39" t="s">
        <v>127</v>
      </c>
      <c r="I1852" s="39" t="s">
        <v>37</v>
      </c>
      <c r="J1852" s="18">
        <v>-62224</v>
      </c>
      <c r="K1852" s="18">
        <v>298</v>
      </c>
      <c r="L1852" s="18">
        <v>1297058</v>
      </c>
      <c r="M1852" s="18">
        <v>298</v>
      </c>
      <c r="N1852" s="39" t="s">
        <v>28</v>
      </c>
      <c r="O1852" s="18">
        <v>3834</v>
      </c>
      <c r="P1852" s="18">
        <v>298</v>
      </c>
      <c r="Q1852" s="18">
        <v>158933200</v>
      </c>
      <c r="R1852" s="18">
        <v>320</v>
      </c>
      <c r="S1852" s="16">
        <f t="shared" si="171"/>
        <v>158.9332</v>
      </c>
      <c r="T1852" s="16">
        <f t="shared" si="173"/>
        <v>148045.2609858503</v>
      </c>
      <c r="U1852" s="41">
        <f t="shared" si="172"/>
        <v>8157.5974842767291</v>
      </c>
      <c r="V1852" s="18">
        <f t="shared" si="174"/>
        <v>159</v>
      </c>
      <c r="W1852" s="154">
        <f t="shared" si="175"/>
        <v>931.10227035125979</v>
      </c>
    </row>
    <row r="1853" spans="1:23" ht="16" customHeight="1">
      <c r="A1853" s="37"/>
      <c r="B1853" s="38" t="str">
        <f t="shared" si="170"/>
        <v>159-Eu</v>
      </c>
      <c r="C1853" s="39">
        <v>159</v>
      </c>
      <c r="D1853" s="40"/>
      <c r="E1853" s="39">
        <v>33</v>
      </c>
      <c r="F1853" s="39">
        <v>96</v>
      </c>
      <c r="G1853" s="39">
        <v>63</v>
      </c>
      <c r="H1853" s="39" t="s">
        <v>128</v>
      </c>
      <c r="I1853" s="40"/>
      <c r="J1853" s="18">
        <v>-66057.353000000003</v>
      </c>
      <c r="K1853" s="18">
        <v>8.0299999999999994</v>
      </c>
      <c r="L1853" s="18">
        <v>1300109.415</v>
      </c>
      <c r="M1853" s="18">
        <v>8.0329999999999995</v>
      </c>
      <c r="N1853" s="39" t="s">
        <v>28</v>
      </c>
      <c r="O1853" s="18">
        <v>2514.498</v>
      </c>
      <c r="P1853" s="18">
        <v>7.484</v>
      </c>
      <c r="Q1853" s="18">
        <v>158929084.5</v>
      </c>
      <c r="R1853" s="18">
        <v>8.6199999999999992</v>
      </c>
      <c r="S1853" s="16">
        <f t="shared" si="171"/>
        <v>158.92908449999999</v>
      </c>
      <c r="T1853" s="16">
        <f t="shared" si="173"/>
        <v>148041.4274238784</v>
      </c>
      <c r="U1853" s="41">
        <f t="shared" si="172"/>
        <v>8176.7887735849063</v>
      </c>
      <c r="V1853" s="18">
        <f t="shared" si="174"/>
        <v>159</v>
      </c>
      <c r="W1853" s="154">
        <f t="shared" si="175"/>
        <v>931.07815989860626</v>
      </c>
    </row>
    <row r="1854" spans="1:23" ht="16" customHeight="1">
      <c r="A1854" s="37"/>
      <c r="B1854" s="38" t="str">
        <f t="shared" si="170"/>
        <v>159-Gd</v>
      </c>
      <c r="C1854" s="39">
        <v>159</v>
      </c>
      <c r="D1854" s="40"/>
      <c r="E1854" s="39">
        <v>31</v>
      </c>
      <c r="F1854" s="39">
        <v>95</v>
      </c>
      <c r="G1854" s="39">
        <v>64</v>
      </c>
      <c r="H1854" s="39" t="s">
        <v>129</v>
      </c>
      <c r="I1854" s="40"/>
      <c r="J1854" s="18">
        <v>-68571.850999999995</v>
      </c>
      <c r="K1854" s="18">
        <v>2.9550000000000001</v>
      </c>
      <c r="L1854" s="18">
        <v>1301841.5589999999</v>
      </c>
      <c r="M1854" s="18">
        <v>2.9630000000000001</v>
      </c>
      <c r="N1854" s="39" t="s">
        <v>28</v>
      </c>
      <c r="O1854" s="18">
        <v>970.56100000000004</v>
      </c>
      <c r="P1854" s="18">
        <v>0.73599999999999999</v>
      </c>
      <c r="Q1854" s="18">
        <v>158926385.07499999</v>
      </c>
      <c r="R1854" s="18">
        <v>3.1720000000000002</v>
      </c>
      <c r="S1854" s="16">
        <f t="shared" si="171"/>
        <v>158.92638507499998</v>
      </c>
      <c r="T1854" s="16">
        <f t="shared" si="173"/>
        <v>148038.91292672718</v>
      </c>
      <c r="U1854" s="41">
        <f t="shared" si="172"/>
        <v>8187.6827610062883</v>
      </c>
      <c r="V1854" s="18">
        <f t="shared" si="174"/>
        <v>159</v>
      </c>
      <c r="W1854" s="154">
        <f t="shared" si="175"/>
        <v>931.06234545111431</v>
      </c>
    </row>
    <row r="1855" spans="1:23" ht="16" customHeight="1">
      <c r="A1855" s="37"/>
      <c r="B1855" s="38" t="str">
        <f t="shared" si="170"/>
        <v>159-Tb</v>
      </c>
      <c r="C1855" s="39">
        <v>159</v>
      </c>
      <c r="D1855" s="40"/>
      <c r="E1855" s="39">
        <v>29</v>
      </c>
      <c r="F1855" s="39">
        <v>94</v>
      </c>
      <c r="G1855" s="39">
        <v>65</v>
      </c>
      <c r="H1855" s="39" t="s">
        <v>130</v>
      </c>
      <c r="I1855" s="40"/>
      <c r="J1855" s="18">
        <v>-69542.411999999997</v>
      </c>
      <c r="K1855" s="18">
        <v>2.956</v>
      </c>
      <c r="L1855" s="18">
        <v>1302029.767</v>
      </c>
      <c r="M1855" s="18">
        <v>2.964</v>
      </c>
      <c r="N1855" s="39" t="s">
        <v>28</v>
      </c>
      <c r="O1855" s="18">
        <v>-365.63499999999999</v>
      </c>
      <c r="P1855" s="18">
        <v>1.161</v>
      </c>
      <c r="Q1855" s="18">
        <v>158925343.13499999</v>
      </c>
      <c r="R1855" s="18">
        <v>3.1739999999999999</v>
      </c>
      <c r="S1855" s="16">
        <f t="shared" si="171"/>
        <v>158.92534313499999</v>
      </c>
      <c r="T1855" s="16">
        <f t="shared" si="173"/>
        <v>148037.94236627012</v>
      </c>
      <c r="U1855" s="41">
        <f t="shared" si="172"/>
        <v>8188.8664591194965</v>
      </c>
      <c r="V1855" s="18">
        <f t="shared" si="174"/>
        <v>159</v>
      </c>
      <c r="W1855" s="154">
        <f t="shared" si="175"/>
        <v>931.05624129729631</v>
      </c>
    </row>
    <row r="1856" spans="1:23" ht="16" customHeight="1">
      <c r="A1856" s="37"/>
      <c r="B1856" s="38" t="str">
        <f t="shared" si="170"/>
        <v>159-Dy</v>
      </c>
      <c r="C1856" s="39">
        <v>159</v>
      </c>
      <c r="D1856" s="40"/>
      <c r="E1856" s="39">
        <v>27</v>
      </c>
      <c r="F1856" s="39">
        <v>93</v>
      </c>
      <c r="G1856" s="39">
        <v>66</v>
      </c>
      <c r="H1856" s="39" t="s">
        <v>131</v>
      </c>
      <c r="I1856" s="40"/>
      <c r="J1856" s="18">
        <v>-69176.777000000002</v>
      </c>
      <c r="K1856" s="18">
        <v>3.1219999999999999</v>
      </c>
      <c r="L1856" s="18">
        <v>1300881.7790000001</v>
      </c>
      <c r="M1856" s="18">
        <v>3.129</v>
      </c>
      <c r="N1856" s="39" t="s">
        <v>28</v>
      </c>
      <c r="O1856" s="18">
        <v>-1837.723</v>
      </c>
      <c r="P1856" s="18">
        <v>2.6829999999999998</v>
      </c>
      <c r="Q1856" s="18">
        <v>158925735.66</v>
      </c>
      <c r="R1856" s="18">
        <v>3.351</v>
      </c>
      <c r="S1856" s="16">
        <f t="shared" si="171"/>
        <v>158.92573565999999</v>
      </c>
      <c r="T1856" s="16">
        <f t="shared" si="173"/>
        <v>148038.30800080128</v>
      </c>
      <c r="U1856" s="41">
        <f t="shared" si="172"/>
        <v>8181.6464088050325</v>
      </c>
      <c r="V1856" s="18">
        <f t="shared" si="174"/>
        <v>159</v>
      </c>
      <c r="W1856" s="154">
        <f t="shared" si="175"/>
        <v>931.05854088554258</v>
      </c>
    </row>
    <row r="1857" spans="1:23" ht="16" customHeight="1">
      <c r="A1857" s="37"/>
      <c r="B1857" s="38" t="str">
        <f t="shared" si="170"/>
        <v>159-Ho</v>
      </c>
      <c r="C1857" s="39">
        <v>159</v>
      </c>
      <c r="D1857" s="40"/>
      <c r="E1857" s="39">
        <v>25</v>
      </c>
      <c r="F1857" s="39">
        <v>92</v>
      </c>
      <c r="G1857" s="39">
        <v>67</v>
      </c>
      <c r="H1857" s="39" t="s">
        <v>132</v>
      </c>
      <c r="I1857" s="40"/>
      <c r="J1857" s="18">
        <v>-67339.054000000004</v>
      </c>
      <c r="K1857" s="18">
        <v>4.1159999999999997</v>
      </c>
      <c r="L1857" s="18">
        <v>1298261.702</v>
      </c>
      <c r="M1857" s="18">
        <v>4.1219999999999999</v>
      </c>
      <c r="N1857" s="39" t="s">
        <v>28</v>
      </c>
      <c r="O1857" s="18">
        <v>-2768.5680000000002</v>
      </c>
      <c r="P1857" s="18">
        <v>2</v>
      </c>
      <c r="Q1857" s="18">
        <v>158927708.537</v>
      </c>
      <c r="R1857" s="18">
        <v>4.4189999999999996</v>
      </c>
      <c r="S1857" s="16">
        <f t="shared" si="171"/>
        <v>158.927708537</v>
      </c>
      <c r="T1857" s="16">
        <f t="shared" si="173"/>
        <v>148040.14572312965</v>
      </c>
      <c r="U1857" s="41">
        <f t="shared" si="172"/>
        <v>8165.1679371069185</v>
      </c>
      <c r="V1857" s="18">
        <f t="shared" si="174"/>
        <v>159</v>
      </c>
      <c r="W1857" s="154">
        <f t="shared" si="175"/>
        <v>931.07009888760786</v>
      </c>
    </row>
    <row r="1858" spans="1:23" ht="16" customHeight="1">
      <c r="A1858" s="37"/>
      <c r="B1858" s="38" t="str">
        <f t="shared" si="170"/>
        <v>159-Er</v>
      </c>
      <c r="C1858" s="39">
        <v>159</v>
      </c>
      <c r="D1858" s="40"/>
      <c r="E1858" s="39">
        <v>23</v>
      </c>
      <c r="F1858" s="39">
        <v>91</v>
      </c>
      <c r="G1858" s="39">
        <v>68</v>
      </c>
      <c r="H1858" s="39" t="s">
        <v>133</v>
      </c>
      <c r="I1858" s="40"/>
      <c r="J1858" s="18">
        <v>-64570.485999999997</v>
      </c>
      <c r="K1858" s="18">
        <v>4.5759999999999996</v>
      </c>
      <c r="L1858" s="18">
        <v>1294710.781</v>
      </c>
      <c r="M1858" s="18">
        <v>4.5810000000000004</v>
      </c>
      <c r="N1858" s="39" t="s">
        <v>28</v>
      </c>
      <c r="O1858" s="18">
        <v>-3845.4369999999999</v>
      </c>
      <c r="P1858" s="18">
        <v>65.191999999999993</v>
      </c>
      <c r="Q1858" s="18">
        <v>158930680.71799999</v>
      </c>
      <c r="R1858" s="18">
        <v>4.9119999999999999</v>
      </c>
      <c r="S1858" s="16">
        <f t="shared" si="171"/>
        <v>158.93068071799999</v>
      </c>
      <c r="T1858" s="16">
        <f t="shared" si="173"/>
        <v>148042.91429075331</v>
      </c>
      <c r="U1858" s="41">
        <f t="shared" si="172"/>
        <v>8142.8351006289304</v>
      </c>
      <c r="V1858" s="18">
        <f t="shared" si="174"/>
        <v>159</v>
      </c>
      <c r="W1858" s="154">
        <f t="shared" si="175"/>
        <v>931.08751126259938</v>
      </c>
    </row>
    <row r="1859" spans="1:23" ht="16" customHeight="1">
      <c r="A1859" s="37"/>
      <c r="B1859" s="38" t="str">
        <f t="shared" si="170"/>
        <v>159-Tm</v>
      </c>
      <c r="C1859" s="39">
        <v>159</v>
      </c>
      <c r="D1859" s="40"/>
      <c r="E1859" s="39">
        <v>21</v>
      </c>
      <c r="F1859" s="39">
        <v>90</v>
      </c>
      <c r="G1859" s="39">
        <v>69</v>
      </c>
      <c r="H1859" s="39" t="s">
        <v>134</v>
      </c>
      <c r="I1859" s="40"/>
      <c r="J1859" s="18">
        <v>-60725.048000000003</v>
      </c>
      <c r="K1859" s="18">
        <v>65.319999999999993</v>
      </c>
      <c r="L1859" s="18">
        <v>1290082.99</v>
      </c>
      <c r="M1859" s="18">
        <v>65.320999999999998</v>
      </c>
      <c r="N1859" s="39" t="s">
        <v>28</v>
      </c>
      <c r="O1859" s="18">
        <v>-4978.62</v>
      </c>
      <c r="P1859" s="18">
        <v>90.441000000000003</v>
      </c>
      <c r="Q1859" s="18">
        <v>158934808.96599999</v>
      </c>
      <c r="R1859" s="18">
        <v>70.123999999999995</v>
      </c>
      <c r="S1859" s="16">
        <f t="shared" si="171"/>
        <v>158.93480896599999</v>
      </c>
      <c r="T1859" s="16">
        <f t="shared" si="173"/>
        <v>148046.75972740576</v>
      </c>
      <c r="U1859" s="41">
        <f t="shared" si="172"/>
        <v>8113.729496855346</v>
      </c>
      <c r="V1859" s="18">
        <f t="shared" si="174"/>
        <v>159</v>
      </c>
      <c r="W1859" s="154">
        <f t="shared" si="175"/>
        <v>931.11169639877835</v>
      </c>
    </row>
    <row r="1860" spans="1:23" ht="16" customHeight="1">
      <c r="A1860" s="37"/>
      <c r="B1860" s="38" t="str">
        <f t="shared" si="170"/>
        <v>159-Yb</v>
      </c>
      <c r="C1860" s="39">
        <v>159</v>
      </c>
      <c r="D1860" s="40"/>
      <c r="E1860" s="39">
        <v>19</v>
      </c>
      <c r="F1860" s="39">
        <v>89</v>
      </c>
      <c r="G1860" s="39">
        <v>70</v>
      </c>
      <c r="H1860" s="39" t="s">
        <v>135</v>
      </c>
      <c r="I1860" s="40"/>
      <c r="J1860" s="18">
        <v>-55746.428</v>
      </c>
      <c r="K1860" s="18">
        <v>90.08</v>
      </c>
      <c r="L1860" s="18">
        <v>1284322.017</v>
      </c>
      <c r="M1860" s="18">
        <v>90.08</v>
      </c>
      <c r="N1860" s="39" t="s">
        <v>28</v>
      </c>
      <c r="O1860" s="18">
        <v>-6018.7340000000004</v>
      </c>
      <c r="P1860" s="18">
        <v>86.332999999999998</v>
      </c>
      <c r="Q1860" s="18">
        <v>158940153.73500001</v>
      </c>
      <c r="R1860" s="18">
        <v>96.704999999999998</v>
      </c>
      <c r="S1860" s="16">
        <f t="shared" si="171"/>
        <v>158.94015373500002</v>
      </c>
      <c r="T1860" s="16">
        <f t="shared" si="173"/>
        <v>148051.73834560209</v>
      </c>
      <c r="U1860" s="41">
        <f t="shared" si="172"/>
        <v>8077.4969622641511</v>
      </c>
      <c r="V1860" s="18">
        <f t="shared" si="174"/>
        <v>159</v>
      </c>
      <c r="W1860" s="154">
        <f t="shared" si="175"/>
        <v>931.14300846290621</v>
      </c>
    </row>
    <row r="1861" spans="1:23" ht="16" customHeight="1">
      <c r="A1861" s="37"/>
      <c r="B1861" s="38" t="str">
        <f t="shared" si="170"/>
        <v>159-Lu</v>
      </c>
      <c r="C1861" s="39">
        <v>159</v>
      </c>
      <c r="D1861" s="40"/>
      <c r="E1861" s="39">
        <v>17</v>
      </c>
      <c r="F1861" s="39">
        <v>88</v>
      </c>
      <c r="G1861" s="39">
        <v>71</v>
      </c>
      <c r="H1861" s="39" t="s">
        <v>136</v>
      </c>
      <c r="I1861" s="40"/>
      <c r="J1861" s="18">
        <v>-49727.694000000003</v>
      </c>
      <c r="K1861" s="18">
        <v>49.64</v>
      </c>
      <c r="L1861" s="18">
        <v>1277520.929</v>
      </c>
      <c r="M1861" s="18">
        <v>49.640999999999998</v>
      </c>
      <c r="N1861" s="39" t="s">
        <v>28</v>
      </c>
      <c r="O1861" s="18">
        <v>-6882</v>
      </c>
      <c r="P1861" s="18">
        <v>306</v>
      </c>
      <c r="Q1861" s="18">
        <v>158946615.11300001</v>
      </c>
      <c r="R1861" s="18">
        <v>53.290999999999997</v>
      </c>
      <c r="S1861" s="16">
        <f t="shared" si="171"/>
        <v>158.94661511300001</v>
      </c>
      <c r="T1861" s="16">
        <f t="shared" si="173"/>
        <v>148057.75707795212</v>
      </c>
      <c r="U1861" s="41">
        <f t="shared" si="172"/>
        <v>8034.7228238993712</v>
      </c>
      <c r="V1861" s="18">
        <f t="shared" si="174"/>
        <v>159</v>
      </c>
      <c r="W1861" s="154">
        <f t="shared" si="175"/>
        <v>931.18086212548508</v>
      </c>
    </row>
    <row r="1862" spans="1:23" ht="16" customHeight="1">
      <c r="A1862" s="37"/>
      <c r="B1862" s="38" t="str">
        <f t="shared" si="170"/>
        <v>159-Hf</v>
      </c>
      <c r="C1862" s="39">
        <v>159</v>
      </c>
      <c r="D1862" s="40"/>
      <c r="E1862" s="39">
        <v>15</v>
      </c>
      <c r="F1862" s="39">
        <v>87</v>
      </c>
      <c r="G1862" s="39">
        <v>72</v>
      </c>
      <c r="H1862" s="39" t="s">
        <v>137</v>
      </c>
      <c r="I1862" s="39" t="s">
        <v>83</v>
      </c>
      <c r="J1862" s="18">
        <v>-42846</v>
      </c>
      <c r="K1862" s="18">
        <v>302</v>
      </c>
      <c r="L1862" s="18">
        <v>1269857</v>
      </c>
      <c r="M1862" s="18">
        <v>302</v>
      </c>
      <c r="N1862" s="39" t="s">
        <v>28</v>
      </c>
      <c r="O1862" s="18">
        <v>-8301</v>
      </c>
      <c r="P1862" s="18">
        <v>327</v>
      </c>
      <c r="Q1862" s="18">
        <v>158954003</v>
      </c>
      <c r="R1862" s="18">
        <v>324</v>
      </c>
      <c r="S1862" s="16">
        <f t="shared" si="171"/>
        <v>158.954003</v>
      </c>
      <c r="T1862" s="16">
        <f t="shared" si="173"/>
        <v>148064.63884751976</v>
      </c>
      <c r="U1862" s="41">
        <f t="shared" si="172"/>
        <v>7986.5220125786163</v>
      </c>
      <c r="V1862" s="18">
        <f t="shared" si="174"/>
        <v>159</v>
      </c>
      <c r="W1862" s="154">
        <f t="shared" si="175"/>
        <v>931.22414369509283</v>
      </c>
    </row>
    <row r="1863" spans="1:23" ht="16" customHeight="1">
      <c r="A1863" s="37"/>
      <c r="B1863" s="38" t="str">
        <f t="shared" si="170"/>
        <v>159-Ta</v>
      </c>
      <c r="C1863" s="39">
        <v>159</v>
      </c>
      <c r="D1863" s="40"/>
      <c r="E1863" s="39">
        <v>13</v>
      </c>
      <c r="F1863" s="39">
        <v>86</v>
      </c>
      <c r="G1863" s="39">
        <v>73</v>
      </c>
      <c r="H1863" s="39" t="s">
        <v>138</v>
      </c>
      <c r="I1863" s="39" t="s">
        <v>82</v>
      </c>
      <c r="J1863" s="18">
        <v>-34545</v>
      </c>
      <c r="K1863" s="18">
        <v>124</v>
      </c>
      <c r="L1863" s="18">
        <v>1260774</v>
      </c>
      <c r="M1863" s="18">
        <v>124</v>
      </c>
      <c r="N1863" s="39" t="s">
        <v>28</v>
      </c>
      <c r="O1863" s="18">
        <v>-8724</v>
      </c>
      <c r="P1863" s="18">
        <v>611</v>
      </c>
      <c r="Q1863" s="18">
        <v>158962914</v>
      </c>
      <c r="R1863" s="18">
        <v>133</v>
      </c>
      <c r="S1863" s="16">
        <f t="shared" si="171"/>
        <v>158.96291400000001</v>
      </c>
      <c r="T1863" s="16">
        <f t="shared" si="173"/>
        <v>148072.93938712162</v>
      </c>
      <c r="U1863" s="41">
        <f t="shared" si="172"/>
        <v>7929.3962264150941</v>
      </c>
      <c r="V1863" s="18">
        <f t="shared" si="174"/>
        <v>159</v>
      </c>
      <c r="W1863" s="154">
        <f t="shared" si="175"/>
        <v>931.27634834667685</v>
      </c>
    </row>
    <row r="1864" spans="1:23" ht="16" customHeight="1">
      <c r="A1864" s="37"/>
      <c r="B1864" s="38" t="str">
        <f t="shared" si="170"/>
        <v>159-W</v>
      </c>
      <c r="C1864" s="39">
        <v>159</v>
      </c>
      <c r="D1864" s="40"/>
      <c r="E1864" s="39">
        <v>11</v>
      </c>
      <c r="F1864" s="39">
        <v>85</v>
      </c>
      <c r="G1864" s="39">
        <v>74</v>
      </c>
      <c r="H1864" s="39" t="s">
        <v>139</v>
      </c>
      <c r="I1864" s="39" t="s">
        <v>83</v>
      </c>
      <c r="J1864" s="18">
        <v>-25821</v>
      </c>
      <c r="K1864" s="18">
        <v>598</v>
      </c>
      <c r="L1864" s="18">
        <v>1251267</v>
      </c>
      <c r="M1864" s="18">
        <v>598</v>
      </c>
      <c r="N1864" s="39" t="s">
        <v>28</v>
      </c>
      <c r="O1864" s="18" t="s">
        <v>30</v>
      </c>
      <c r="P1864" s="42"/>
      <c r="Q1864" s="18">
        <v>158972280</v>
      </c>
      <c r="R1864" s="18">
        <v>642</v>
      </c>
      <c r="S1864" s="16">
        <f t="shared" si="171"/>
        <v>158.97228000000001</v>
      </c>
      <c r="T1864" s="16">
        <f t="shared" si="173"/>
        <v>148081.66375631819</v>
      </c>
      <c r="U1864" s="41">
        <f t="shared" si="172"/>
        <v>7869.6037735849059</v>
      </c>
      <c r="V1864" s="18">
        <f t="shared" si="174"/>
        <v>159</v>
      </c>
      <c r="W1864" s="154">
        <f t="shared" si="175"/>
        <v>931.33121859319613</v>
      </c>
    </row>
    <row r="1865" spans="1:23" ht="16" customHeight="1">
      <c r="A1865" s="37"/>
      <c r="B1865" s="38" t="str">
        <f t="shared" si="170"/>
        <v>160-Nd</v>
      </c>
      <c r="C1865" s="39">
        <v>160</v>
      </c>
      <c r="D1865" s="39">
        <v>0</v>
      </c>
      <c r="E1865" s="39">
        <v>40</v>
      </c>
      <c r="F1865" s="39">
        <v>100</v>
      </c>
      <c r="G1865" s="39">
        <v>60</v>
      </c>
      <c r="H1865" s="39" t="s">
        <v>125</v>
      </c>
      <c r="I1865" s="39" t="s">
        <v>37</v>
      </c>
      <c r="J1865" s="18">
        <v>-47143</v>
      </c>
      <c r="K1865" s="18">
        <v>801</v>
      </c>
      <c r="L1865" s="18">
        <v>1291613</v>
      </c>
      <c r="M1865" s="18">
        <v>801</v>
      </c>
      <c r="N1865" s="39" t="s">
        <v>28</v>
      </c>
      <c r="O1865" s="18">
        <v>5962</v>
      </c>
      <c r="P1865" s="18">
        <v>999</v>
      </c>
      <c r="Q1865" s="18">
        <v>159949390</v>
      </c>
      <c r="R1865" s="18">
        <v>860</v>
      </c>
      <c r="S1865" s="16">
        <f t="shared" si="171"/>
        <v>159.94938999999999</v>
      </c>
      <c r="T1865" s="16">
        <f t="shared" si="173"/>
        <v>148991.83548231301</v>
      </c>
      <c r="U1865" s="41">
        <f t="shared" si="172"/>
        <v>8072.5812500000002</v>
      </c>
      <c r="V1865" s="18">
        <f t="shared" si="174"/>
        <v>160</v>
      </c>
      <c r="W1865" s="154">
        <f t="shared" si="175"/>
        <v>931.19897176445625</v>
      </c>
    </row>
    <row r="1866" spans="1:23" ht="16" customHeight="1">
      <c r="A1866" s="37"/>
      <c r="B1866" s="38" t="str">
        <f t="shared" si="170"/>
        <v>160-Pm</v>
      </c>
      <c r="C1866" s="39">
        <v>160</v>
      </c>
      <c r="D1866" s="40"/>
      <c r="E1866" s="39">
        <v>38</v>
      </c>
      <c r="F1866" s="39">
        <v>99</v>
      </c>
      <c r="G1866" s="39">
        <v>61</v>
      </c>
      <c r="H1866" s="39" t="s">
        <v>126</v>
      </c>
      <c r="I1866" s="39" t="s">
        <v>37</v>
      </c>
      <c r="J1866" s="18">
        <v>-53104</v>
      </c>
      <c r="K1866" s="18">
        <v>596</v>
      </c>
      <c r="L1866" s="18">
        <v>1296793</v>
      </c>
      <c r="M1866" s="18">
        <v>596</v>
      </c>
      <c r="N1866" s="39" t="s">
        <v>28</v>
      </c>
      <c r="O1866" s="18">
        <v>7312</v>
      </c>
      <c r="P1866" s="18">
        <v>718</v>
      </c>
      <c r="Q1866" s="18">
        <v>159942990</v>
      </c>
      <c r="R1866" s="18">
        <v>640</v>
      </c>
      <c r="S1866" s="16">
        <f t="shared" si="171"/>
        <v>159.94299000000001</v>
      </c>
      <c r="T1866" s="16">
        <f t="shared" si="173"/>
        <v>148985.87392317806</v>
      </c>
      <c r="U1866" s="41">
        <f t="shared" si="172"/>
        <v>8104.9562500000002</v>
      </c>
      <c r="V1866" s="18">
        <f t="shared" si="174"/>
        <v>160</v>
      </c>
      <c r="W1866" s="154">
        <f t="shared" si="175"/>
        <v>931.16171201986288</v>
      </c>
    </row>
    <row r="1867" spans="1:23" ht="16" customHeight="1">
      <c r="A1867" s="37"/>
      <c r="B1867" s="38" t="str">
        <f t="shared" si="170"/>
        <v>160-Sm</v>
      </c>
      <c r="C1867" s="39">
        <v>160</v>
      </c>
      <c r="D1867" s="40"/>
      <c r="E1867" s="39">
        <v>36</v>
      </c>
      <c r="F1867" s="39">
        <v>98</v>
      </c>
      <c r="G1867" s="39">
        <v>62</v>
      </c>
      <c r="H1867" s="39" t="s">
        <v>127</v>
      </c>
      <c r="I1867" s="39" t="s">
        <v>37</v>
      </c>
      <c r="J1867" s="18">
        <v>-60417</v>
      </c>
      <c r="K1867" s="18">
        <v>401</v>
      </c>
      <c r="L1867" s="18">
        <v>1303322</v>
      </c>
      <c r="M1867" s="18">
        <v>401</v>
      </c>
      <c r="N1867" s="39" t="s">
        <v>28</v>
      </c>
      <c r="O1867" s="18">
        <v>2955</v>
      </c>
      <c r="P1867" s="18">
        <v>448</v>
      </c>
      <c r="Q1867" s="18">
        <v>159935140</v>
      </c>
      <c r="R1867" s="18">
        <v>430</v>
      </c>
      <c r="S1867" s="16">
        <f t="shared" si="171"/>
        <v>159.93513999999999</v>
      </c>
      <c r="T1867" s="16">
        <f t="shared" si="173"/>
        <v>148978.56169830155</v>
      </c>
      <c r="U1867" s="41">
        <f t="shared" si="172"/>
        <v>8145.7624999999998</v>
      </c>
      <c r="V1867" s="18">
        <f t="shared" si="174"/>
        <v>160</v>
      </c>
      <c r="W1867" s="154">
        <f t="shared" si="175"/>
        <v>931.11601061438466</v>
      </c>
    </row>
    <row r="1868" spans="1:23" ht="16" customHeight="1">
      <c r="A1868" s="37"/>
      <c r="B1868" s="38" t="str">
        <f t="shared" si="170"/>
        <v>160-Eu</v>
      </c>
      <c r="C1868" s="39">
        <v>160</v>
      </c>
      <c r="D1868" s="40"/>
      <c r="E1868" s="39">
        <v>34</v>
      </c>
      <c r="F1868" s="39">
        <v>97</v>
      </c>
      <c r="G1868" s="39">
        <v>63</v>
      </c>
      <c r="H1868" s="39" t="s">
        <v>128</v>
      </c>
      <c r="I1868" s="39" t="s">
        <v>40</v>
      </c>
      <c r="J1868" s="18">
        <v>-63372</v>
      </c>
      <c r="K1868" s="18">
        <v>200</v>
      </c>
      <c r="L1868" s="18">
        <v>1305495</v>
      </c>
      <c r="M1868" s="18">
        <v>200</v>
      </c>
      <c r="N1868" s="39" t="s">
        <v>28</v>
      </c>
      <c r="O1868" s="18">
        <v>4580</v>
      </c>
      <c r="P1868" s="18">
        <v>200</v>
      </c>
      <c r="Q1868" s="18">
        <v>159931967</v>
      </c>
      <c r="R1868" s="18">
        <v>215</v>
      </c>
      <c r="S1868" s="16">
        <f t="shared" si="171"/>
        <v>159.93196699999999</v>
      </c>
      <c r="T1868" s="16">
        <f t="shared" si="173"/>
        <v>148975.60606906167</v>
      </c>
      <c r="U1868" s="41">
        <f t="shared" si="172"/>
        <v>8159.34375</v>
      </c>
      <c r="V1868" s="18">
        <f t="shared" si="174"/>
        <v>160</v>
      </c>
      <c r="W1868" s="154">
        <f t="shared" si="175"/>
        <v>931.09753793163543</v>
      </c>
    </row>
    <row r="1869" spans="1:23" ht="16" customHeight="1">
      <c r="A1869" s="37"/>
      <c r="B1869" s="38" t="str">
        <f t="shared" si="170"/>
        <v>160-Gd</v>
      </c>
      <c r="C1869" s="39">
        <v>160</v>
      </c>
      <c r="D1869" s="40"/>
      <c r="E1869" s="39">
        <v>32</v>
      </c>
      <c r="F1869" s="39">
        <v>96</v>
      </c>
      <c r="G1869" s="39">
        <v>64</v>
      </c>
      <c r="H1869" s="39" t="s">
        <v>129</v>
      </c>
      <c r="I1869" s="40"/>
      <c r="J1869" s="18">
        <v>-67951.903000000006</v>
      </c>
      <c r="K1869" s="18">
        <v>2.9950000000000001</v>
      </c>
      <c r="L1869" s="18">
        <v>1309292.9350000001</v>
      </c>
      <c r="M1869" s="18">
        <v>3.0030000000000001</v>
      </c>
      <c r="N1869" s="39" t="s">
        <v>28</v>
      </c>
      <c r="O1869" s="18">
        <v>-105.636</v>
      </c>
      <c r="P1869" s="18">
        <v>0.97699999999999998</v>
      </c>
      <c r="Q1869" s="18">
        <v>159927050.616</v>
      </c>
      <c r="R1869" s="18">
        <v>3.2160000000000002</v>
      </c>
      <c r="S1869" s="16">
        <f t="shared" si="171"/>
        <v>159.927050616</v>
      </c>
      <c r="T1869" s="16">
        <f t="shared" si="173"/>
        <v>148971.0264887576</v>
      </c>
      <c r="U1869" s="41">
        <f t="shared" si="172"/>
        <v>8183.08084375</v>
      </c>
      <c r="V1869" s="18">
        <f t="shared" si="174"/>
        <v>160</v>
      </c>
      <c r="W1869" s="154">
        <f t="shared" si="175"/>
        <v>931.06891555473499</v>
      </c>
    </row>
    <row r="1870" spans="1:23" ht="16" customHeight="1">
      <c r="A1870" s="37"/>
      <c r="B1870" s="38" t="str">
        <f t="shared" si="170"/>
        <v>160-Tb</v>
      </c>
      <c r="C1870" s="39">
        <v>160</v>
      </c>
      <c r="D1870" s="40"/>
      <c r="E1870" s="39">
        <v>30</v>
      </c>
      <c r="F1870" s="39">
        <v>95</v>
      </c>
      <c r="G1870" s="39">
        <v>65</v>
      </c>
      <c r="H1870" s="39" t="s">
        <v>130</v>
      </c>
      <c r="I1870" s="40"/>
      <c r="J1870" s="18">
        <v>-67846.267000000007</v>
      </c>
      <c r="K1870" s="18">
        <v>2.9689999999999999</v>
      </c>
      <c r="L1870" s="18">
        <v>1308404.9450000001</v>
      </c>
      <c r="M1870" s="18">
        <v>2.9769999999999999</v>
      </c>
      <c r="N1870" s="39" t="s">
        <v>28</v>
      </c>
      <c r="O1870" s="18">
        <v>1835.325</v>
      </c>
      <c r="P1870" s="18">
        <v>1.296</v>
      </c>
      <c r="Q1870" s="18">
        <v>159927164.021</v>
      </c>
      <c r="R1870" s="18">
        <v>3.1880000000000002</v>
      </c>
      <c r="S1870" s="16">
        <f t="shared" si="171"/>
        <v>159.92716402100001</v>
      </c>
      <c r="T1870" s="16">
        <f t="shared" si="173"/>
        <v>148971.13212479101</v>
      </c>
      <c r="U1870" s="41">
        <f t="shared" si="172"/>
        <v>8177.53090625</v>
      </c>
      <c r="V1870" s="18">
        <f t="shared" si="174"/>
        <v>160</v>
      </c>
      <c r="W1870" s="154">
        <f t="shared" si="175"/>
        <v>931.06957577994376</v>
      </c>
    </row>
    <row r="1871" spans="1:23" ht="16" customHeight="1">
      <c r="A1871" s="37"/>
      <c r="B1871" s="38" t="str">
        <f t="shared" ref="B1871:B1934" si="176">CONCATENATE(C1871,"-",H1871)</f>
        <v>160-Dy</v>
      </c>
      <c r="C1871" s="39">
        <v>160</v>
      </c>
      <c r="D1871" s="40"/>
      <c r="E1871" s="39">
        <v>28</v>
      </c>
      <c r="F1871" s="39">
        <v>94</v>
      </c>
      <c r="G1871" s="39">
        <v>66</v>
      </c>
      <c r="H1871" s="39" t="s">
        <v>131</v>
      </c>
      <c r="I1871" s="40"/>
      <c r="J1871" s="18">
        <v>-69681.592000000004</v>
      </c>
      <c r="K1871" s="18">
        <v>3.0110000000000001</v>
      </c>
      <c r="L1871" s="18">
        <v>1309457.9169999999</v>
      </c>
      <c r="M1871" s="18">
        <v>3.0190000000000001</v>
      </c>
      <c r="N1871" s="39" t="s">
        <v>28</v>
      </c>
      <c r="O1871" s="18">
        <v>-3290</v>
      </c>
      <c r="P1871" s="18">
        <v>15</v>
      </c>
      <c r="Q1871" s="18">
        <v>159925193.71799999</v>
      </c>
      <c r="R1871" s="18">
        <v>3.2320000000000002</v>
      </c>
      <c r="S1871" s="16">
        <f t="shared" ref="S1871:S1934" si="177">Q1871/1000000</f>
        <v>159.925193718</v>
      </c>
      <c r="T1871" s="16">
        <f t="shared" si="173"/>
        <v>148969.29680012719</v>
      </c>
      <c r="U1871" s="41">
        <f t="shared" ref="U1871:U1934" si="178">L1871/C1871</f>
        <v>8184.1119812499992</v>
      </c>
      <c r="V1871" s="18">
        <f t="shared" si="174"/>
        <v>160</v>
      </c>
      <c r="W1871" s="154">
        <f t="shared" si="175"/>
        <v>931.05810500079497</v>
      </c>
    </row>
    <row r="1872" spans="1:23" ht="16" customHeight="1">
      <c r="A1872" s="37"/>
      <c r="B1872" s="38" t="str">
        <f t="shared" si="176"/>
        <v>160-Ho</v>
      </c>
      <c r="C1872" s="39">
        <v>160</v>
      </c>
      <c r="D1872" s="40"/>
      <c r="E1872" s="39">
        <v>26</v>
      </c>
      <c r="F1872" s="39">
        <v>93</v>
      </c>
      <c r="G1872" s="39">
        <v>67</v>
      </c>
      <c r="H1872" s="39" t="s">
        <v>132</v>
      </c>
      <c r="I1872" s="39" t="s">
        <v>39</v>
      </c>
      <c r="J1872" s="18">
        <v>-66391.592000000004</v>
      </c>
      <c r="K1872" s="18">
        <v>15.298999999999999</v>
      </c>
      <c r="L1872" s="18">
        <v>1305385.564</v>
      </c>
      <c r="M1872" s="18">
        <v>15.301</v>
      </c>
      <c r="N1872" s="39" t="s">
        <v>28</v>
      </c>
      <c r="O1872" s="18">
        <v>-329.04500000000002</v>
      </c>
      <c r="P1872" s="18">
        <v>53.231999999999999</v>
      </c>
      <c r="Q1872" s="18">
        <v>159928725.67899999</v>
      </c>
      <c r="R1872" s="18">
        <v>16.423999999999999</v>
      </c>
      <c r="S1872" s="16">
        <f t="shared" si="177"/>
        <v>159.928725679</v>
      </c>
      <c r="T1872" s="16">
        <f t="shared" ref="T1872:T1935" si="179">S1872*$W$9</f>
        <v>148972.58679924655</v>
      </c>
      <c r="U1872" s="41">
        <f t="shared" si="178"/>
        <v>8158.6597750000001</v>
      </c>
      <c r="V1872" s="18">
        <f t="shared" ref="V1872:V1935" si="180">C1872</f>
        <v>160</v>
      </c>
      <c r="W1872" s="154">
        <f t="shared" ref="W1872:W1935" si="181">T1872/V1872</f>
        <v>931.07866749529092</v>
      </c>
    </row>
    <row r="1873" spans="1:23" ht="16" customHeight="1">
      <c r="A1873" s="37"/>
      <c r="B1873" s="38" t="str">
        <f t="shared" si="176"/>
        <v>160-Er</v>
      </c>
      <c r="C1873" s="39">
        <v>160</v>
      </c>
      <c r="D1873" s="40"/>
      <c r="E1873" s="39">
        <v>24</v>
      </c>
      <c r="F1873" s="39">
        <v>92</v>
      </c>
      <c r="G1873" s="39">
        <v>68</v>
      </c>
      <c r="H1873" s="39" t="s">
        <v>133</v>
      </c>
      <c r="I1873" s="39" t="s">
        <v>62</v>
      </c>
      <c r="J1873" s="18">
        <v>-66062.547000000006</v>
      </c>
      <c r="K1873" s="18">
        <v>51.136000000000003</v>
      </c>
      <c r="L1873" s="18">
        <v>1304274.165</v>
      </c>
      <c r="M1873" s="18">
        <v>51.136000000000003</v>
      </c>
      <c r="N1873" s="39" t="s">
        <v>28</v>
      </c>
      <c r="O1873" s="18">
        <v>-5600</v>
      </c>
      <c r="P1873" s="18">
        <v>300</v>
      </c>
      <c r="Q1873" s="18">
        <v>159929078.92399999</v>
      </c>
      <c r="R1873" s="18">
        <v>54.896999999999998</v>
      </c>
      <c r="S1873" s="16">
        <f t="shared" si="177"/>
        <v>159.92907892399998</v>
      </c>
      <c r="T1873" s="16">
        <f t="shared" si="179"/>
        <v>148972.91584470851</v>
      </c>
      <c r="U1873" s="41">
        <f t="shared" si="178"/>
        <v>8151.7135312500004</v>
      </c>
      <c r="V1873" s="18">
        <f t="shared" si="180"/>
        <v>160</v>
      </c>
      <c r="W1873" s="154">
        <f t="shared" si="181"/>
        <v>931.08072402942821</v>
      </c>
    </row>
    <row r="1874" spans="1:23" ht="16" customHeight="1">
      <c r="A1874" s="37"/>
      <c r="B1874" s="38" t="str">
        <f t="shared" si="176"/>
        <v>160-Tm</v>
      </c>
      <c r="C1874" s="39">
        <v>160</v>
      </c>
      <c r="D1874" s="40"/>
      <c r="E1874" s="39">
        <v>22</v>
      </c>
      <c r="F1874" s="39">
        <v>91</v>
      </c>
      <c r="G1874" s="39">
        <v>69</v>
      </c>
      <c r="H1874" s="39" t="s">
        <v>134</v>
      </c>
      <c r="I1874" s="39" t="s">
        <v>39</v>
      </c>
      <c r="J1874" s="18">
        <v>-60462.546999999999</v>
      </c>
      <c r="K1874" s="18">
        <v>304.327</v>
      </c>
      <c r="L1874" s="18">
        <v>1297891.811</v>
      </c>
      <c r="M1874" s="18">
        <v>304.327</v>
      </c>
      <c r="N1874" s="39" t="s">
        <v>28</v>
      </c>
      <c r="O1874" s="18">
        <v>-2300</v>
      </c>
      <c r="P1874" s="18">
        <v>361</v>
      </c>
      <c r="Q1874" s="18">
        <v>159935090.77200001</v>
      </c>
      <c r="R1874" s="18">
        <v>326.70800000000003</v>
      </c>
      <c r="S1874" s="16">
        <f t="shared" si="177"/>
        <v>159.93509077200002</v>
      </c>
      <c r="T1874" s="16">
        <f t="shared" si="179"/>
        <v>148978.51584273393</v>
      </c>
      <c r="U1874" s="41">
        <f t="shared" si="178"/>
        <v>8111.8238187500001</v>
      </c>
      <c r="V1874" s="18">
        <f t="shared" si="180"/>
        <v>160</v>
      </c>
      <c r="W1874" s="154">
        <f t="shared" si="181"/>
        <v>931.11572401708713</v>
      </c>
    </row>
    <row r="1875" spans="1:23" ht="16" customHeight="1">
      <c r="A1875" s="37"/>
      <c r="B1875" s="38" t="str">
        <f t="shared" si="176"/>
        <v>160-Yb</v>
      </c>
      <c r="C1875" s="39">
        <v>160</v>
      </c>
      <c r="D1875" s="40"/>
      <c r="E1875" s="39">
        <v>20</v>
      </c>
      <c r="F1875" s="39">
        <v>90</v>
      </c>
      <c r="G1875" s="39">
        <v>70</v>
      </c>
      <c r="H1875" s="39" t="s">
        <v>135</v>
      </c>
      <c r="I1875" s="39" t="s">
        <v>54</v>
      </c>
      <c r="J1875" s="18">
        <v>-58163</v>
      </c>
      <c r="K1875" s="18">
        <v>206</v>
      </c>
      <c r="L1875" s="18">
        <v>1294809</v>
      </c>
      <c r="M1875" s="18">
        <v>206</v>
      </c>
      <c r="N1875" s="39" t="s">
        <v>28</v>
      </c>
      <c r="O1875" s="18">
        <v>-7880</v>
      </c>
      <c r="P1875" s="18">
        <v>100</v>
      </c>
      <c r="Q1875" s="18">
        <v>159937560</v>
      </c>
      <c r="R1875" s="18">
        <v>222</v>
      </c>
      <c r="S1875" s="16">
        <f t="shared" si="177"/>
        <v>159.93755999999999</v>
      </c>
      <c r="T1875" s="16">
        <f t="shared" si="179"/>
        <v>148980.81591284947</v>
      </c>
      <c r="U1875" s="41">
        <f t="shared" si="178"/>
        <v>8092.5562499999996</v>
      </c>
      <c r="V1875" s="18">
        <f t="shared" si="180"/>
        <v>160</v>
      </c>
      <c r="W1875" s="154">
        <f t="shared" si="181"/>
        <v>931.13009945530916</v>
      </c>
    </row>
    <row r="1876" spans="1:23" ht="16" customHeight="1">
      <c r="A1876" s="37"/>
      <c r="B1876" s="38" t="str">
        <f t="shared" si="176"/>
        <v>160-Lu</v>
      </c>
      <c r="C1876" s="39">
        <v>160</v>
      </c>
      <c r="D1876" s="40"/>
      <c r="E1876" s="39">
        <v>18</v>
      </c>
      <c r="F1876" s="39">
        <v>89</v>
      </c>
      <c r="G1876" s="39">
        <v>71</v>
      </c>
      <c r="H1876" s="39" t="s">
        <v>136</v>
      </c>
      <c r="I1876" s="39" t="s">
        <v>39</v>
      </c>
      <c r="J1876" s="18">
        <v>-50283</v>
      </c>
      <c r="K1876" s="18">
        <v>229</v>
      </c>
      <c r="L1876" s="18">
        <v>1286147</v>
      </c>
      <c r="M1876" s="18">
        <v>229</v>
      </c>
      <c r="N1876" s="39" t="s">
        <v>28</v>
      </c>
      <c r="O1876" s="18">
        <v>-4373</v>
      </c>
      <c r="P1876" s="18">
        <v>232</v>
      </c>
      <c r="Q1876" s="18">
        <v>159946019</v>
      </c>
      <c r="R1876" s="18">
        <v>246</v>
      </c>
      <c r="S1876" s="16">
        <f t="shared" si="177"/>
        <v>159.94601900000001</v>
      </c>
      <c r="T1876" s="16">
        <f t="shared" si="179"/>
        <v>148988.69541733741</v>
      </c>
      <c r="U1876" s="41">
        <f t="shared" si="178"/>
        <v>8038.4187499999998</v>
      </c>
      <c r="V1876" s="18">
        <f t="shared" si="180"/>
        <v>160</v>
      </c>
      <c r="W1876" s="154">
        <f t="shared" si="181"/>
        <v>931.17934635835877</v>
      </c>
    </row>
    <row r="1877" spans="1:23" ht="16" customHeight="1">
      <c r="A1877" s="37"/>
      <c r="B1877" s="38" t="str">
        <f t="shared" si="176"/>
        <v>160-Hf</v>
      </c>
      <c r="C1877" s="39">
        <v>160</v>
      </c>
      <c r="D1877" s="40"/>
      <c r="E1877" s="39">
        <v>16</v>
      </c>
      <c r="F1877" s="39">
        <v>88</v>
      </c>
      <c r="G1877" s="39">
        <v>72</v>
      </c>
      <c r="H1877" s="39" t="s">
        <v>137</v>
      </c>
      <c r="I1877" s="39" t="s">
        <v>83</v>
      </c>
      <c r="J1877" s="18">
        <v>-45909.99</v>
      </c>
      <c r="K1877" s="18">
        <v>33.110999999999997</v>
      </c>
      <c r="L1877" s="18">
        <v>1280992.1939999999</v>
      </c>
      <c r="M1877" s="18">
        <v>33.112000000000002</v>
      </c>
      <c r="N1877" s="39" t="s">
        <v>28</v>
      </c>
      <c r="O1877" s="18">
        <v>-9915</v>
      </c>
      <c r="P1877" s="18">
        <v>308</v>
      </c>
      <c r="Q1877" s="18">
        <v>159950713.588</v>
      </c>
      <c r="R1877" s="18">
        <v>35.545999999999999</v>
      </c>
      <c r="S1877" s="16">
        <f t="shared" si="177"/>
        <v>159.95071358800001</v>
      </c>
      <c r="T1877" s="16">
        <f t="shared" si="179"/>
        <v>148993.06839608372</v>
      </c>
      <c r="U1877" s="41">
        <f t="shared" si="178"/>
        <v>8006.2012124999992</v>
      </c>
      <c r="V1877" s="18">
        <f t="shared" si="180"/>
        <v>160</v>
      </c>
      <c r="W1877" s="154">
        <f t="shared" si="181"/>
        <v>931.20667747552329</v>
      </c>
    </row>
    <row r="1878" spans="1:23" ht="16" customHeight="1">
      <c r="A1878" s="37"/>
      <c r="B1878" s="38" t="str">
        <f t="shared" si="176"/>
        <v>160-Ta</v>
      </c>
      <c r="C1878" s="39">
        <v>160</v>
      </c>
      <c r="D1878" s="40"/>
      <c r="E1878" s="39">
        <v>14</v>
      </c>
      <c r="F1878" s="39">
        <v>87</v>
      </c>
      <c r="G1878" s="39">
        <v>73</v>
      </c>
      <c r="H1878" s="39" t="s">
        <v>138</v>
      </c>
      <c r="I1878" s="39" t="s">
        <v>83</v>
      </c>
      <c r="J1878" s="18">
        <v>-35995</v>
      </c>
      <c r="K1878" s="18">
        <v>306</v>
      </c>
      <c r="L1878" s="18">
        <v>1270295</v>
      </c>
      <c r="M1878" s="18">
        <v>306</v>
      </c>
      <c r="N1878" s="39" t="s">
        <v>28</v>
      </c>
      <c r="O1878" s="18">
        <v>-6530.6279999999997</v>
      </c>
      <c r="P1878" s="18">
        <v>207.93199999999999</v>
      </c>
      <c r="Q1878" s="18">
        <v>159961358</v>
      </c>
      <c r="R1878" s="18">
        <v>329</v>
      </c>
      <c r="S1878" s="16">
        <f t="shared" si="177"/>
        <v>159.96135799999999</v>
      </c>
      <c r="T1878" s="16">
        <f t="shared" si="179"/>
        <v>149002.98359789539</v>
      </c>
      <c r="U1878" s="41">
        <f t="shared" si="178"/>
        <v>7939.34375</v>
      </c>
      <c r="V1878" s="18">
        <f t="shared" si="180"/>
        <v>160</v>
      </c>
      <c r="W1878" s="154">
        <f t="shared" si="181"/>
        <v>931.26864748684625</v>
      </c>
    </row>
    <row r="1879" spans="1:23" ht="16" customHeight="1">
      <c r="A1879" s="37"/>
      <c r="B1879" s="38" t="str">
        <f t="shared" si="176"/>
        <v>160-W</v>
      </c>
      <c r="C1879" s="39">
        <v>160</v>
      </c>
      <c r="D1879" s="40"/>
      <c r="E1879" s="39">
        <v>12</v>
      </c>
      <c r="F1879" s="39">
        <v>86</v>
      </c>
      <c r="G1879" s="39">
        <v>74</v>
      </c>
      <c r="H1879" s="39" t="s">
        <v>139</v>
      </c>
      <c r="I1879" s="39" t="s">
        <v>83</v>
      </c>
      <c r="J1879" s="18">
        <v>-29464</v>
      </c>
      <c r="K1879" s="18">
        <v>356</v>
      </c>
      <c r="L1879" s="18">
        <v>1262982</v>
      </c>
      <c r="M1879" s="18">
        <v>356</v>
      </c>
      <c r="N1879" s="39" t="s">
        <v>28</v>
      </c>
      <c r="O1879" s="18">
        <v>-12217</v>
      </c>
      <c r="P1879" s="18">
        <v>695</v>
      </c>
      <c r="Q1879" s="18">
        <v>159968369</v>
      </c>
      <c r="R1879" s="18">
        <v>383</v>
      </c>
      <c r="S1879" s="16">
        <f t="shared" si="177"/>
        <v>159.968369</v>
      </c>
      <c r="T1879" s="16">
        <f t="shared" si="179"/>
        <v>149009.51429962902</v>
      </c>
      <c r="U1879" s="41">
        <f t="shared" si="178"/>
        <v>7893.6374999999998</v>
      </c>
      <c r="V1879" s="18">
        <f t="shared" si="180"/>
        <v>160</v>
      </c>
      <c r="W1879" s="154">
        <f t="shared" si="181"/>
        <v>931.30946437268142</v>
      </c>
    </row>
    <row r="1880" spans="1:23" ht="16" customHeight="1">
      <c r="A1880" s="37"/>
      <c r="B1880" s="38" t="str">
        <f t="shared" si="176"/>
        <v>160-Re</v>
      </c>
      <c r="C1880" s="39">
        <v>160</v>
      </c>
      <c r="D1880" s="40"/>
      <c r="E1880" s="39">
        <v>10</v>
      </c>
      <c r="F1880" s="39">
        <v>85</v>
      </c>
      <c r="G1880" s="39">
        <v>75</v>
      </c>
      <c r="H1880" s="39" t="s">
        <v>140</v>
      </c>
      <c r="I1880" s="39" t="s">
        <v>83</v>
      </c>
      <c r="J1880" s="18">
        <v>-17247</v>
      </c>
      <c r="K1880" s="18">
        <v>596</v>
      </c>
      <c r="L1880" s="18">
        <v>1249982</v>
      </c>
      <c r="M1880" s="18">
        <v>596</v>
      </c>
      <c r="N1880" s="39" t="s">
        <v>28</v>
      </c>
      <c r="O1880" s="18" t="s">
        <v>30</v>
      </c>
      <c r="P1880" s="42"/>
      <c r="Q1880" s="18">
        <v>159981485</v>
      </c>
      <c r="R1880" s="18">
        <v>640</v>
      </c>
      <c r="S1880" s="16">
        <f t="shared" si="177"/>
        <v>159.98148499999999</v>
      </c>
      <c r="T1880" s="16">
        <f t="shared" si="179"/>
        <v>149021.73176988124</v>
      </c>
      <c r="U1880" s="41">
        <f t="shared" si="178"/>
        <v>7812.3874999999998</v>
      </c>
      <c r="V1880" s="18">
        <f t="shared" si="180"/>
        <v>160</v>
      </c>
      <c r="W1880" s="154">
        <f t="shared" si="181"/>
        <v>931.38582356175777</v>
      </c>
    </row>
    <row r="1881" spans="1:23" ht="16" customHeight="1">
      <c r="A1881" s="37"/>
      <c r="B1881" s="38" t="str">
        <f t="shared" si="176"/>
        <v>161-Nd</v>
      </c>
      <c r="C1881" s="39">
        <v>161</v>
      </c>
      <c r="D1881" s="39">
        <v>0</v>
      </c>
      <c r="E1881" s="39">
        <v>41</v>
      </c>
      <c r="F1881" s="39">
        <v>101</v>
      </c>
      <c r="G1881" s="39">
        <v>60</v>
      </c>
      <c r="H1881" s="39" t="s">
        <v>125</v>
      </c>
      <c r="I1881" s="39" t="s">
        <v>37</v>
      </c>
      <c r="J1881" s="18">
        <v>-42541</v>
      </c>
      <c r="K1881" s="18">
        <v>904</v>
      </c>
      <c r="L1881" s="18">
        <v>1295083</v>
      </c>
      <c r="M1881" s="18">
        <v>904</v>
      </c>
      <c r="N1881" s="39" t="s">
        <v>28</v>
      </c>
      <c r="O1881" s="18">
        <v>7890</v>
      </c>
      <c r="P1881" s="18">
        <v>1142</v>
      </c>
      <c r="Q1881" s="18">
        <v>160954330</v>
      </c>
      <c r="R1881" s="18">
        <v>970</v>
      </c>
      <c r="S1881" s="16">
        <f t="shared" si="177"/>
        <v>160.95433</v>
      </c>
      <c r="T1881" s="16">
        <f t="shared" si="179"/>
        <v>149927.93067560883</v>
      </c>
      <c r="U1881" s="41">
        <f t="shared" si="178"/>
        <v>8043.9937888198756</v>
      </c>
      <c r="V1881" s="18">
        <f t="shared" si="180"/>
        <v>161</v>
      </c>
      <c r="W1881" s="154">
        <f t="shared" si="181"/>
        <v>931.22938307831578</v>
      </c>
    </row>
    <row r="1882" spans="1:23" ht="16" customHeight="1">
      <c r="A1882" s="37"/>
      <c r="B1882" s="38" t="str">
        <f t="shared" si="176"/>
        <v>161-Pm</v>
      </c>
      <c r="C1882" s="39">
        <v>161</v>
      </c>
      <c r="D1882" s="40"/>
      <c r="E1882" s="39">
        <v>39</v>
      </c>
      <c r="F1882" s="39">
        <v>100</v>
      </c>
      <c r="G1882" s="39">
        <v>61</v>
      </c>
      <c r="H1882" s="39" t="s">
        <v>126</v>
      </c>
      <c r="I1882" s="39" t="s">
        <v>37</v>
      </c>
      <c r="J1882" s="18">
        <v>-50431</v>
      </c>
      <c r="K1882" s="18">
        <v>699</v>
      </c>
      <c r="L1882" s="18">
        <v>1302190</v>
      </c>
      <c r="M1882" s="18">
        <v>699</v>
      </c>
      <c r="N1882" s="39" t="s">
        <v>28</v>
      </c>
      <c r="O1882" s="18">
        <v>6548</v>
      </c>
      <c r="P1882" s="18">
        <v>861</v>
      </c>
      <c r="Q1882" s="18">
        <v>160945860</v>
      </c>
      <c r="R1882" s="18">
        <v>750</v>
      </c>
      <c r="S1882" s="16">
        <f t="shared" si="177"/>
        <v>160.94586000000001</v>
      </c>
      <c r="T1882" s="16">
        <f t="shared" si="179"/>
        <v>149920.04092469116</v>
      </c>
      <c r="U1882" s="41">
        <f t="shared" si="178"/>
        <v>8088.1366459627325</v>
      </c>
      <c r="V1882" s="18">
        <f t="shared" si="180"/>
        <v>161</v>
      </c>
      <c r="W1882" s="154">
        <f t="shared" si="181"/>
        <v>931.18037841423074</v>
      </c>
    </row>
    <row r="1883" spans="1:23" ht="16" customHeight="1">
      <c r="A1883" s="37"/>
      <c r="B1883" s="38" t="str">
        <f t="shared" si="176"/>
        <v>161-Sm</v>
      </c>
      <c r="C1883" s="39">
        <v>161</v>
      </c>
      <c r="D1883" s="40"/>
      <c r="E1883" s="39">
        <v>37</v>
      </c>
      <c r="F1883" s="39">
        <v>99</v>
      </c>
      <c r="G1883" s="39">
        <v>62</v>
      </c>
      <c r="H1883" s="39" t="s">
        <v>127</v>
      </c>
      <c r="I1883" s="39" t="s">
        <v>37</v>
      </c>
      <c r="J1883" s="18">
        <v>-56979</v>
      </c>
      <c r="K1883" s="18">
        <v>503</v>
      </c>
      <c r="L1883" s="18">
        <v>1307957</v>
      </c>
      <c r="M1883" s="18">
        <v>503</v>
      </c>
      <c r="N1883" s="39" t="s">
        <v>28</v>
      </c>
      <c r="O1883" s="18">
        <v>4797</v>
      </c>
      <c r="P1883" s="18">
        <v>585</v>
      </c>
      <c r="Q1883" s="18">
        <v>160938830</v>
      </c>
      <c r="R1883" s="18">
        <v>540</v>
      </c>
      <c r="S1883" s="16">
        <f t="shared" si="177"/>
        <v>160.93883</v>
      </c>
      <c r="T1883" s="16">
        <f t="shared" si="179"/>
        <v>149913.49252457882</v>
      </c>
      <c r="U1883" s="41">
        <f t="shared" si="178"/>
        <v>8123.95652173913</v>
      </c>
      <c r="V1883" s="18">
        <f t="shared" si="180"/>
        <v>161</v>
      </c>
      <c r="W1883" s="154">
        <f t="shared" si="181"/>
        <v>931.13970512160756</v>
      </c>
    </row>
    <row r="1884" spans="1:23" ht="16" customHeight="1">
      <c r="A1884" s="37"/>
      <c r="B1884" s="38" t="str">
        <f t="shared" si="176"/>
        <v>161-Eu</v>
      </c>
      <c r="C1884" s="39">
        <v>161</v>
      </c>
      <c r="D1884" s="40"/>
      <c r="E1884" s="39">
        <v>35</v>
      </c>
      <c r="F1884" s="39">
        <v>98</v>
      </c>
      <c r="G1884" s="39">
        <v>63</v>
      </c>
      <c r="H1884" s="39" t="s">
        <v>128</v>
      </c>
      <c r="I1884" s="39" t="s">
        <v>37</v>
      </c>
      <c r="J1884" s="18">
        <v>-61777</v>
      </c>
      <c r="K1884" s="18">
        <v>298</v>
      </c>
      <c r="L1884" s="18">
        <v>1311971</v>
      </c>
      <c r="M1884" s="18">
        <v>298</v>
      </c>
      <c r="N1884" s="39" t="s">
        <v>28</v>
      </c>
      <c r="O1884" s="18">
        <v>3739</v>
      </c>
      <c r="P1884" s="18">
        <v>298</v>
      </c>
      <c r="Q1884" s="18">
        <v>160933680</v>
      </c>
      <c r="R1884" s="18">
        <v>320</v>
      </c>
      <c r="S1884" s="16">
        <f t="shared" si="177"/>
        <v>160.93368000000001</v>
      </c>
      <c r="T1884" s="16">
        <f t="shared" si="179"/>
        <v>149908.6953324624</v>
      </c>
      <c r="U1884" s="41">
        <f t="shared" si="178"/>
        <v>8148.8881987577643</v>
      </c>
      <c r="V1884" s="18">
        <f t="shared" si="180"/>
        <v>161</v>
      </c>
      <c r="W1884" s="154">
        <f t="shared" si="181"/>
        <v>931.10990889728203</v>
      </c>
    </row>
    <row r="1885" spans="1:23" ht="16" customHeight="1">
      <c r="A1885" s="37"/>
      <c r="B1885" s="38" t="str">
        <f t="shared" si="176"/>
        <v>161-Gd</v>
      </c>
      <c r="C1885" s="39">
        <v>161</v>
      </c>
      <c r="D1885" s="40"/>
      <c r="E1885" s="39">
        <v>33</v>
      </c>
      <c r="F1885" s="39">
        <v>97</v>
      </c>
      <c r="G1885" s="39">
        <v>64</v>
      </c>
      <c r="H1885" s="39" t="s">
        <v>129</v>
      </c>
      <c r="I1885" s="39" t="s">
        <v>47</v>
      </c>
      <c r="J1885" s="18">
        <v>-65515.98</v>
      </c>
      <c r="K1885" s="18">
        <v>3.1579999999999999</v>
      </c>
      <c r="L1885" s="18">
        <v>1314928.334</v>
      </c>
      <c r="M1885" s="18">
        <v>3.165</v>
      </c>
      <c r="N1885" s="39" t="s">
        <v>28</v>
      </c>
      <c r="O1885" s="18">
        <v>1955.577</v>
      </c>
      <c r="P1885" s="18">
        <v>1.4179999999999999</v>
      </c>
      <c r="Q1885" s="18">
        <v>160929665.68799999</v>
      </c>
      <c r="R1885" s="18">
        <v>3.39</v>
      </c>
      <c r="S1885" s="16">
        <f t="shared" si="177"/>
        <v>160.929665688</v>
      </c>
      <c r="T1885" s="16">
        <f t="shared" si="179"/>
        <v>149904.95602646645</v>
      </c>
      <c r="U1885" s="41">
        <f t="shared" si="178"/>
        <v>8167.2567329192552</v>
      </c>
      <c r="V1885" s="18">
        <f t="shared" si="180"/>
        <v>161</v>
      </c>
      <c r="W1885" s="154">
        <f t="shared" si="181"/>
        <v>931.08668339420149</v>
      </c>
    </row>
    <row r="1886" spans="1:23" ht="16" customHeight="1">
      <c r="A1886" s="37"/>
      <c r="B1886" s="38" t="str">
        <f t="shared" si="176"/>
        <v>161-Tb</v>
      </c>
      <c r="C1886" s="39">
        <v>161</v>
      </c>
      <c r="D1886" s="40"/>
      <c r="E1886" s="39">
        <v>31</v>
      </c>
      <c r="F1886" s="39">
        <v>96</v>
      </c>
      <c r="G1886" s="39">
        <v>65</v>
      </c>
      <c r="H1886" s="39" t="s">
        <v>130</v>
      </c>
      <c r="I1886" s="40"/>
      <c r="J1886" s="18">
        <v>-67471.557000000001</v>
      </c>
      <c r="K1886" s="18">
        <v>3.0089999999999999</v>
      </c>
      <c r="L1886" s="18">
        <v>1316101.558</v>
      </c>
      <c r="M1886" s="18">
        <v>3.0169999999999999</v>
      </c>
      <c r="N1886" s="39" t="s">
        <v>28</v>
      </c>
      <c r="O1886" s="18">
        <v>593.077</v>
      </c>
      <c r="P1886" s="18">
        <v>1.3640000000000001</v>
      </c>
      <c r="Q1886" s="18">
        <v>160927566.289</v>
      </c>
      <c r="R1886" s="18">
        <v>3.23</v>
      </c>
      <c r="S1886" s="16">
        <f t="shared" si="177"/>
        <v>160.927566289</v>
      </c>
      <c r="T1886" s="16">
        <f t="shared" si="179"/>
        <v>149903.00044970293</v>
      </c>
      <c r="U1886" s="41">
        <f t="shared" si="178"/>
        <v>8174.5438385093166</v>
      </c>
      <c r="V1886" s="18">
        <f t="shared" si="180"/>
        <v>161</v>
      </c>
      <c r="W1886" s="154">
        <f t="shared" si="181"/>
        <v>931.07453695467655</v>
      </c>
    </row>
    <row r="1887" spans="1:23" ht="16" customHeight="1">
      <c r="A1887" s="37"/>
      <c r="B1887" s="38" t="str">
        <f t="shared" si="176"/>
        <v>161-Dy</v>
      </c>
      <c r="C1887" s="39">
        <v>161</v>
      </c>
      <c r="D1887" s="40"/>
      <c r="E1887" s="39">
        <v>29</v>
      </c>
      <c r="F1887" s="39">
        <v>95</v>
      </c>
      <c r="G1887" s="39">
        <v>66</v>
      </c>
      <c r="H1887" s="39" t="s">
        <v>131</v>
      </c>
      <c r="I1887" s="40"/>
      <c r="J1887" s="18">
        <v>-68064.634000000005</v>
      </c>
      <c r="K1887" s="18">
        <v>3.01</v>
      </c>
      <c r="L1887" s="18">
        <v>1315912.281</v>
      </c>
      <c r="M1887" s="18">
        <v>3.0179999999999998</v>
      </c>
      <c r="N1887" s="39" t="s">
        <v>28</v>
      </c>
      <c r="O1887" s="18">
        <v>-858.9</v>
      </c>
      <c r="P1887" s="18">
        <v>2.7280000000000002</v>
      </c>
      <c r="Q1887" s="18">
        <v>160926929.595</v>
      </c>
      <c r="R1887" s="18">
        <v>3.2320000000000002</v>
      </c>
      <c r="S1887" s="16">
        <f t="shared" si="177"/>
        <v>160.92692959499999</v>
      </c>
      <c r="T1887" s="16">
        <f t="shared" si="179"/>
        <v>149902.40737330733</v>
      </c>
      <c r="U1887" s="41">
        <f t="shared" si="178"/>
        <v>8173.3682049689442</v>
      </c>
      <c r="V1887" s="18">
        <f t="shared" si="180"/>
        <v>161</v>
      </c>
      <c r="W1887" s="154">
        <f t="shared" si="181"/>
        <v>931.07085325035609</v>
      </c>
    </row>
    <row r="1888" spans="1:23" ht="16" customHeight="1">
      <c r="A1888" s="37"/>
      <c r="B1888" s="38" t="str">
        <f t="shared" si="176"/>
        <v>161-Ho</v>
      </c>
      <c r="C1888" s="39">
        <v>161</v>
      </c>
      <c r="D1888" s="40"/>
      <c r="E1888" s="39">
        <v>27</v>
      </c>
      <c r="F1888" s="39">
        <v>94</v>
      </c>
      <c r="G1888" s="39">
        <v>67</v>
      </c>
      <c r="H1888" s="39" t="s">
        <v>132</v>
      </c>
      <c r="I1888" s="40"/>
      <c r="J1888" s="18">
        <v>-67205.733999999997</v>
      </c>
      <c r="K1888" s="18">
        <v>3.5750000000000002</v>
      </c>
      <c r="L1888" s="18">
        <v>1314271.0279999999</v>
      </c>
      <c r="M1888" s="18">
        <v>3.5819999999999999</v>
      </c>
      <c r="N1888" s="39" t="s">
        <v>28</v>
      </c>
      <c r="O1888" s="18">
        <v>-2002.4190000000001</v>
      </c>
      <c r="P1888" s="18">
        <v>9.3889999999999993</v>
      </c>
      <c r="Q1888" s="18">
        <v>160927851.662</v>
      </c>
      <c r="R1888" s="18">
        <v>3.8380000000000001</v>
      </c>
      <c r="S1888" s="16">
        <f t="shared" si="177"/>
        <v>160.92785166199999</v>
      </c>
      <c r="T1888" s="16">
        <f t="shared" si="179"/>
        <v>149903.26627283028</v>
      </c>
      <c r="U1888" s="41">
        <f t="shared" si="178"/>
        <v>8163.174086956521</v>
      </c>
      <c r="V1888" s="18">
        <f t="shared" si="180"/>
        <v>161</v>
      </c>
      <c r="W1888" s="154">
        <f t="shared" si="181"/>
        <v>931.07618803000173</v>
      </c>
    </row>
    <row r="1889" spans="1:23" ht="16" customHeight="1">
      <c r="A1889" s="37"/>
      <c r="B1889" s="38" t="str">
        <f t="shared" si="176"/>
        <v>161-Er</v>
      </c>
      <c r="C1889" s="39">
        <v>161</v>
      </c>
      <c r="D1889" s="40"/>
      <c r="E1889" s="39">
        <v>25</v>
      </c>
      <c r="F1889" s="39">
        <v>93</v>
      </c>
      <c r="G1889" s="39">
        <v>68</v>
      </c>
      <c r="H1889" s="39" t="s">
        <v>133</v>
      </c>
      <c r="I1889" s="39" t="s">
        <v>69</v>
      </c>
      <c r="J1889" s="18">
        <v>-65203.315000000002</v>
      </c>
      <c r="K1889" s="18">
        <v>9.5020000000000007</v>
      </c>
      <c r="L1889" s="18">
        <v>1311486.2549999999</v>
      </c>
      <c r="M1889" s="18">
        <v>9.5050000000000008</v>
      </c>
      <c r="N1889" s="39" t="s">
        <v>28</v>
      </c>
      <c r="O1889" s="18">
        <v>-3164</v>
      </c>
      <c r="P1889" s="18">
        <v>89.442999999999998</v>
      </c>
      <c r="Q1889" s="18">
        <v>160930001.34799999</v>
      </c>
      <c r="R1889" s="18">
        <v>10.201000000000001</v>
      </c>
      <c r="S1889" s="16">
        <f t="shared" si="177"/>
        <v>160.93000134799999</v>
      </c>
      <c r="T1889" s="16">
        <f t="shared" si="179"/>
        <v>149905.26869161319</v>
      </c>
      <c r="U1889" s="41">
        <f t="shared" si="178"/>
        <v>8145.8773602484462</v>
      </c>
      <c r="V1889" s="18">
        <f t="shared" si="180"/>
        <v>161</v>
      </c>
      <c r="W1889" s="154">
        <f t="shared" si="181"/>
        <v>931.08862541374651</v>
      </c>
    </row>
    <row r="1890" spans="1:23" ht="16" customHeight="1">
      <c r="A1890" s="37"/>
      <c r="B1890" s="38" t="str">
        <f t="shared" si="176"/>
        <v>161-Tm</v>
      </c>
      <c r="C1890" s="39">
        <v>161</v>
      </c>
      <c r="D1890" s="40"/>
      <c r="E1890" s="39">
        <v>23</v>
      </c>
      <c r="F1890" s="39">
        <v>92</v>
      </c>
      <c r="G1890" s="39">
        <v>69</v>
      </c>
      <c r="H1890" s="39" t="s">
        <v>134</v>
      </c>
      <c r="I1890" s="39" t="s">
        <v>39</v>
      </c>
      <c r="J1890" s="18">
        <v>-62039.315000000002</v>
      </c>
      <c r="K1890" s="18">
        <v>89.945999999999998</v>
      </c>
      <c r="L1890" s="18">
        <v>1307539.902</v>
      </c>
      <c r="M1890" s="18">
        <v>89.945999999999998</v>
      </c>
      <c r="N1890" s="39" t="s">
        <v>28</v>
      </c>
      <c r="O1890" s="18">
        <v>-4150</v>
      </c>
      <c r="P1890" s="18">
        <v>200</v>
      </c>
      <c r="Q1890" s="18">
        <v>160933398.042</v>
      </c>
      <c r="R1890" s="18">
        <v>96.561000000000007</v>
      </c>
      <c r="S1890" s="16">
        <f t="shared" si="177"/>
        <v>160.93339804199999</v>
      </c>
      <c r="T1890" s="16">
        <f t="shared" si="179"/>
        <v>149908.43269038576</v>
      </c>
      <c r="U1890" s="41">
        <f t="shared" si="178"/>
        <v>8121.3658509316774</v>
      </c>
      <c r="V1890" s="18">
        <f t="shared" si="180"/>
        <v>161</v>
      </c>
      <c r="W1890" s="154">
        <f t="shared" si="181"/>
        <v>931.10827758003575</v>
      </c>
    </row>
    <row r="1891" spans="1:23" ht="16" customHeight="1">
      <c r="A1891" s="37"/>
      <c r="B1891" s="38" t="str">
        <f t="shared" si="176"/>
        <v>161-Yb</v>
      </c>
      <c r="C1891" s="39">
        <v>161</v>
      </c>
      <c r="D1891" s="40"/>
      <c r="E1891" s="39">
        <v>21</v>
      </c>
      <c r="F1891" s="39">
        <v>91</v>
      </c>
      <c r="G1891" s="39">
        <v>70</v>
      </c>
      <c r="H1891" s="39" t="s">
        <v>135</v>
      </c>
      <c r="I1891" s="39" t="s">
        <v>39</v>
      </c>
      <c r="J1891" s="18">
        <v>-57889</v>
      </c>
      <c r="K1891" s="18">
        <v>219</v>
      </c>
      <c r="L1891" s="18">
        <v>1302608</v>
      </c>
      <c r="M1891" s="18">
        <v>219</v>
      </c>
      <c r="N1891" s="39" t="s">
        <v>28</v>
      </c>
      <c r="O1891" s="18">
        <v>-5300</v>
      </c>
      <c r="P1891" s="18">
        <v>100</v>
      </c>
      <c r="Q1891" s="18">
        <v>160937853</v>
      </c>
      <c r="R1891" s="18">
        <v>235</v>
      </c>
      <c r="S1891" s="16">
        <f t="shared" si="177"/>
        <v>160.93785299999999</v>
      </c>
      <c r="T1891" s="16">
        <f t="shared" si="179"/>
        <v>149912.58245531711</v>
      </c>
      <c r="U1891" s="41">
        <f t="shared" si="178"/>
        <v>8090.7329192546586</v>
      </c>
      <c r="V1891" s="18">
        <f t="shared" si="180"/>
        <v>161</v>
      </c>
      <c r="W1891" s="154">
        <f t="shared" si="181"/>
        <v>931.13405251749759</v>
      </c>
    </row>
    <row r="1892" spans="1:23" ht="16" customHeight="1">
      <c r="A1892" s="37"/>
      <c r="B1892" s="38" t="str">
        <f t="shared" si="176"/>
        <v>161-Lu</v>
      </c>
      <c r="C1892" s="39">
        <v>161</v>
      </c>
      <c r="D1892" s="40"/>
      <c r="E1892" s="39">
        <v>19</v>
      </c>
      <c r="F1892" s="39">
        <v>90</v>
      </c>
      <c r="G1892" s="39">
        <v>71</v>
      </c>
      <c r="H1892" s="39" t="s">
        <v>136</v>
      </c>
      <c r="I1892" s="39" t="s">
        <v>39</v>
      </c>
      <c r="J1892" s="18">
        <v>-52589</v>
      </c>
      <c r="K1892" s="18">
        <v>241</v>
      </c>
      <c r="L1892" s="18">
        <v>1296525</v>
      </c>
      <c r="M1892" s="18">
        <v>241</v>
      </c>
      <c r="N1892" s="39" t="s">
        <v>28</v>
      </c>
      <c r="O1892" s="18">
        <v>-6323</v>
      </c>
      <c r="P1892" s="18">
        <v>251</v>
      </c>
      <c r="Q1892" s="18">
        <v>160943543</v>
      </c>
      <c r="R1892" s="18">
        <v>259</v>
      </c>
      <c r="S1892" s="16">
        <f t="shared" si="177"/>
        <v>160.94354300000001</v>
      </c>
      <c r="T1892" s="16">
        <f t="shared" si="179"/>
        <v>149917.88265398555</v>
      </c>
      <c r="U1892" s="41">
        <f t="shared" si="178"/>
        <v>8052.9503105590065</v>
      </c>
      <c r="V1892" s="18">
        <f t="shared" si="180"/>
        <v>161</v>
      </c>
      <c r="W1892" s="154">
        <f t="shared" si="181"/>
        <v>931.16697300612145</v>
      </c>
    </row>
    <row r="1893" spans="1:23" ht="16" customHeight="1">
      <c r="A1893" s="37"/>
      <c r="B1893" s="38" t="str">
        <f t="shared" si="176"/>
        <v>161-Hf</v>
      </c>
      <c r="C1893" s="39">
        <v>161</v>
      </c>
      <c r="D1893" s="40"/>
      <c r="E1893" s="39">
        <v>17</v>
      </c>
      <c r="F1893" s="39">
        <v>89</v>
      </c>
      <c r="G1893" s="39">
        <v>72</v>
      </c>
      <c r="H1893" s="39" t="s">
        <v>137</v>
      </c>
      <c r="I1893" s="39" t="s">
        <v>83</v>
      </c>
      <c r="J1893" s="18">
        <v>-46266.506000000001</v>
      </c>
      <c r="K1893" s="18">
        <v>71.59</v>
      </c>
      <c r="L1893" s="18">
        <v>1289420.0330000001</v>
      </c>
      <c r="M1893" s="18">
        <v>71.590999999999994</v>
      </c>
      <c r="N1893" s="39" t="s">
        <v>28</v>
      </c>
      <c r="O1893" s="18">
        <v>-7491.2039999999997</v>
      </c>
      <c r="P1893" s="18">
        <v>88.647000000000006</v>
      </c>
      <c r="Q1893" s="18">
        <v>160950330.852</v>
      </c>
      <c r="R1893" s="18">
        <v>76.855000000000004</v>
      </c>
      <c r="S1893" s="16">
        <f t="shared" si="177"/>
        <v>160.95033085200001</v>
      </c>
      <c r="T1893" s="16">
        <f t="shared" si="179"/>
        <v>149924.20549478204</v>
      </c>
      <c r="U1893" s="41">
        <f t="shared" si="178"/>
        <v>8008.8200807453422</v>
      </c>
      <c r="V1893" s="18">
        <f t="shared" si="180"/>
        <v>161</v>
      </c>
      <c r="W1893" s="154">
        <f t="shared" si="181"/>
        <v>931.2062453092052</v>
      </c>
    </row>
    <row r="1894" spans="1:23" ht="16" customHeight="1">
      <c r="A1894" s="37"/>
      <c r="B1894" s="38" t="str">
        <f t="shared" si="176"/>
        <v>161-Ta</v>
      </c>
      <c r="C1894" s="39">
        <v>161</v>
      </c>
      <c r="D1894" s="40"/>
      <c r="E1894" s="39">
        <v>15</v>
      </c>
      <c r="F1894" s="39">
        <v>88</v>
      </c>
      <c r="G1894" s="39">
        <v>73</v>
      </c>
      <c r="H1894" s="39" t="s">
        <v>138</v>
      </c>
      <c r="I1894" s="39" t="s">
        <v>83</v>
      </c>
      <c r="J1894" s="18">
        <v>-38775.302000000003</v>
      </c>
      <c r="K1894" s="18">
        <v>54.581000000000003</v>
      </c>
      <c r="L1894" s="18">
        <v>1281146.476</v>
      </c>
      <c r="M1894" s="18">
        <v>54.581000000000003</v>
      </c>
      <c r="N1894" s="39" t="s">
        <v>28</v>
      </c>
      <c r="O1894" s="18">
        <v>-8119</v>
      </c>
      <c r="P1894" s="18">
        <v>311</v>
      </c>
      <c r="Q1894" s="18">
        <v>160958372.99200001</v>
      </c>
      <c r="R1894" s="18">
        <v>58.594999999999999</v>
      </c>
      <c r="S1894" s="16">
        <f t="shared" si="177"/>
        <v>160.95837299200002</v>
      </c>
      <c r="T1894" s="16">
        <f t="shared" si="179"/>
        <v>149931.69669684168</v>
      </c>
      <c r="U1894" s="41">
        <f t="shared" si="178"/>
        <v>7957.4315279503107</v>
      </c>
      <c r="V1894" s="18">
        <f t="shared" si="180"/>
        <v>161</v>
      </c>
      <c r="W1894" s="154">
        <f t="shared" si="181"/>
        <v>931.25277451454463</v>
      </c>
    </row>
    <row r="1895" spans="1:23" ht="16" customHeight="1">
      <c r="A1895" s="37"/>
      <c r="B1895" s="38" t="str">
        <f t="shared" si="176"/>
        <v>161-W</v>
      </c>
      <c r="C1895" s="39">
        <v>161</v>
      </c>
      <c r="D1895" s="40"/>
      <c r="E1895" s="39">
        <v>13</v>
      </c>
      <c r="F1895" s="39">
        <v>87</v>
      </c>
      <c r="G1895" s="39">
        <v>74</v>
      </c>
      <c r="H1895" s="39" t="s">
        <v>139</v>
      </c>
      <c r="I1895" s="39" t="s">
        <v>83</v>
      </c>
      <c r="J1895" s="18">
        <v>-30656</v>
      </c>
      <c r="K1895" s="18">
        <v>306</v>
      </c>
      <c r="L1895" s="18">
        <v>1272245</v>
      </c>
      <c r="M1895" s="18">
        <v>306</v>
      </c>
      <c r="N1895" s="39" t="s">
        <v>28</v>
      </c>
      <c r="O1895" s="18">
        <v>-9847</v>
      </c>
      <c r="P1895" s="18">
        <v>674</v>
      </c>
      <c r="Q1895" s="18">
        <v>160967089</v>
      </c>
      <c r="R1895" s="18">
        <v>329</v>
      </c>
      <c r="S1895" s="16">
        <f t="shared" si="177"/>
        <v>160.96708899999999</v>
      </c>
      <c r="T1895" s="16">
        <f t="shared" si="179"/>
        <v>149939.81560264053</v>
      </c>
      <c r="U1895" s="41">
        <f t="shared" si="178"/>
        <v>7902.1428571428569</v>
      </c>
      <c r="V1895" s="18">
        <f t="shared" si="180"/>
        <v>161</v>
      </c>
      <c r="W1895" s="154">
        <f t="shared" si="181"/>
        <v>931.30320250087289</v>
      </c>
    </row>
    <row r="1896" spans="1:23" ht="16" customHeight="1">
      <c r="A1896" s="37"/>
      <c r="B1896" s="38" t="str">
        <f t="shared" si="176"/>
        <v>161-Re</v>
      </c>
      <c r="C1896" s="39">
        <v>161</v>
      </c>
      <c r="D1896" s="40"/>
      <c r="E1896" s="39">
        <v>11</v>
      </c>
      <c r="F1896" s="39">
        <v>86</v>
      </c>
      <c r="G1896" s="39">
        <v>75</v>
      </c>
      <c r="H1896" s="39" t="s">
        <v>140</v>
      </c>
      <c r="I1896" s="39" t="s">
        <v>83</v>
      </c>
      <c r="J1896" s="18">
        <v>-20809</v>
      </c>
      <c r="K1896" s="18">
        <v>600</v>
      </c>
      <c r="L1896" s="18">
        <v>1261615</v>
      </c>
      <c r="M1896" s="18">
        <v>600</v>
      </c>
      <c r="N1896" s="39" t="s">
        <v>28</v>
      </c>
      <c r="O1896" s="18" t="s">
        <v>30</v>
      </c>
      <c r="P1896" s="42"/>
      <c r="Q1896" s="18">
        <v>160977661</v>
      </c>
      <c r="R1896" s="18">
        <v>644</v>
      </c>
      <c r="S1896" s="16">
        <f t="shared" si="177"/>
        <v>160.97766100000001</v>
      </c>
      <c r="T1896" s="16">
        <f t="shared" si="179"/>
        <v>149949.66335313662</v>
      </c>
      <c r="U1896" s="41">
        <f t="shared" si="178"/>
        <v>7836.1180124223602</v>
      </c>
      <c r="V1896" s="18">
        <f t="shared" si="180"/>
        <v>161</v>
      </c>
      <c r="W1896" s="154">
        <f t="shared" si="181"/>
        <v>931.36436865302255</v>
      </c>
    </row>
    <row r="1897" spans="1:23" ht="16" customHeight="1">
      <c r="A1897" s="37"/>
      <c r="B1897" s="38" t="str">
        <f t="shared" si="176"/>
        <v>162-Pm</v>
      </c>
      <c r="C1897" s="39">
        <v>162</v>
      </c>
      <c r="D1897" s="39">
        <v>0</v>
      </c>
      <c r="E1897" s="39">
        <v>40</v>
      </c>
      <c r="F1897" s="39">
        <v>101</v>
      </c>
      <c r="G1897" s="39">
        <v>61</v>
      </c>
      <c r="H1897" s="39" t="s">
        <v>126</v>
      </c>
      <c r="I1897" s="39" t="s">
        <v>37</v>
      </c>
      <c r="J1897" s="18">
        <v>-46305</v>
      </c>
      <c r="K1897" s="18">
        <v>801</v>
      </c>
      <c r="L1897" s="18">
        <v>1306135</v>
      </c>
      <c r="M1897" s="18">
        <v>801</v>
      </c>
      <c r="N1897" s="39" t="s">
        <v>28</v>
      </c>
      <c r="O1897" s="18">
        <v>8449</v>
      </c>
      <c r="P1897" s="18">
        <v>999</v>
      </c>
      <c r="Q1897" s="18">
        <v>161950290</v>
      </c>
      <c r="R1897" s="18">
        <v>860</v>
      </c>
      <c r="S1897" s="16">
        <f t="shared" si="177"/>
        <v>161.95029</v>
      </c>
      <c r="T1897" s="16">
        <f t="shared" si="179"/>
        <v>150855.66105624338</v>
      </c>
      <c r="U1897" s="41">
        <f t="shared" si="178"/>
        <v>8062.5617283950614</v>
      </c>
      <c r="V1897" s="18">
        <f t="shared" si="180"/>
        <v>162</v>
      </c>
      <c r="W1897" s="154">
        <f t="shared" si="181"/>
        <v>931.20778429779864</v>
      </c>
    </row>
    <row r="1898" spans="1:23" ht="16" customHeight="1">
      <c r="A1898" s="37"/>
      <c r="B1898" s="38" t="str">
        <f t="shared" si="176"/>
        <v>162-Sm</v>
      </c>
      <c r="C1898" s="39">
        <v>162</v>
      </c>
      <c r="D1898" s="40"/>
      <c r="E1898" s="39">
        <v>38</v>
      </c>
      <c r="F1898" s="39">
        <v>100</v>
      </c>
      <c r="G1898" s="39">
        <v>62</v>
      </c>
      <c r="H1898" s="39" t="s">
        <v>127</v>
      </c>
      <c r="I1898" s="39" t="s">
        <v>37</v>
      </c>
      <c r="J1898" s="18">
        <v>-54753</v>
      </c>
      <c r="K1898" s="18">
        <v>596</v>
      </c>
      <c r="L1898" s="18">
        <v>1313802</v>
      </c>
      <c r="M1898" s="18">
        <v>596</v>
      </c>
      <c r="N1898" s="39" t="s">
        <v>28</v>
      </c>
      <c r="O1898" s="18">
        <v>3894</v>
      </c>
      <c r="P1898" s="18">
        <v>718</v>
      </c>
      <c r="Q1898" s="18">
        <v>161941220</v>
      </c>
      <c r="R1898" s="18">
        <v>640</v>
      </c>
      <c r="S1898" s="16">
        <f t="shared" si="177"/>
        <v>161.94121999999999</v>
      </c>
      <c r="T1898" s="16">
        <f t="shared" si="179"/>
        <v>150847.21240915678</v>
      </c>
      <c r="U1898" s="41">
        <f t="shared" si="178"/>
        <v>8109.8888888888887</v>
      </c>
      <c r="V1898" s="18">
        <f t="shared" si="180"/>
        <v>162</v>
      </c>
      <c r="W1898" s="154">
        <f t="shared" si="181"/>
        <v>931.1556321552888</v>
      </c>
    </row>
    <row r="1899" spans="1:23" ht="16" customHeight="1">
      <c r="A1899" s="37"/>
      <c r="B1899" s="38" t="str">
        <f t="shared" si="176"/>
        <v>162-Eu</v>
      </c>
      <c r="C1899" s="39">
        <v>162</v>
      </c>
      <c r="D1899" s="40"/>
      <c r="E1899" s="39">
        <v>36</v>
      </c>
      <c r="F1899" s="39">
        <v>99</v>
      </c>
      <c r="G1899" s="39">
        <v>63</v>
      </c>
      <c r="H1899" s="39" t="s">
        <v>128</v>
      </c>
      <c r="I1899" s="39" t="s">
        <v>37</v>
      </c>
      <c r="J1899" s="18">
        <v>-58647</v>
      </c>
      <c r="K1899" s="18">
        <v>401</v>
      </c>
      <c r="L1899" s="18">
        <v>1316913</v>
      </c>
      <c r="M1899" s="18">
        <v>401</v>
      </c>
      <c r="N1899" s="39" t="s">
        <v>28</v>
      </c>
      <c r="O1899" s="18">
        <v>5644</v>
      </c>
      <c r="P1899" s="18">
        <v>401</v>
      </c>
      <c r="Q1899" s="18">
        <v>161937040</v>
      </c>
      <c r="R1899" s="18">
        <v>430</v>
      </c>
      <c r="S1899" s="16">
        <f t="shared" si="177"/>
        <v>161.93704</v>
      </c>
      <c r="T1899" s="16">
        <f t="shared" si="179"/>
        <v>150843.31876584675</v>
      </c>
      <c r="U1899" s="41">
        <f t="shared" si="178"/>
        <v>8129.0925925925922</v>
      </c>
      <c r="V1899" s="18">
        <f t="shared" si="180"/>
        <v>162</v>
      </c>
      <c r="W1899" s="154">
        <f t="shared" si="181"/>
        <v>931.13159732004169</v>
      </c>
    </row>
    <row r="1900" spans="1:23" ht="16" customHeight="1">
      <c r="A1900" s="37"/>
      <c r="B1900" s="38" t="str">
        <f t="shared" si="176"/>
        <v>162-Gd</v>
      </c>
      <c r="C1900" s="39">
        <v>162</v>
      </c>
      <c r="D1900" s="40"/>
      <c r="E1900" s="39">
        <v>34</v>
      </c>
      <c r="F1900" s="39">
        <v>98</v>
      </c>
      <c r="G1900" s="39">
        <v>64</v>
      </c>
      <c r="H1900" s="39" t="s">
        <v>129</v>
      </c>
      <c r="I1900" s="39" t="s">
        <v>35</v>
      </c>
      <c r="J1900" s="18">
        <v>-64290.578000000001</v>
      </c>
      <c r="K1900" s="18">
        <v>4.8390000000000004</v>
      </c>
      <c r="L1900" s="18">
        <v>1321774.2549999999</v>
      </c>
      <c r="M1900" s="18">
        <v>4.8440000000000003</v>
      </c>
      <c r="N1900" s="39" t="s">
        <v>28</v>
      </c>
      <c r="O1900" s="18">
        <v>1393.895</v>
      </c>
      <c r="P1900" s="18">
        <v>36.584000000000003</v>
      </c>
      <c r="Q1900" s="18">
        <v>161930981.211</v>
      </c>
      <c r="R1900" s="18">
        <v>5.194</v>
      </c>
      <c r="S1900" s="16">
        <f t="shared" si="177"/>
        <v>161.93098121099999</v>
      </c>
      <c r="T1900" s="16">
        <f t="shared" si="179"/>
        <v>150837.67504257959</v>
      </c>
      <c r="U1900" s="41">
        <f t="shared" si="178"/>
        <v>8159.1003395061725</v>
      </c>
      <c r="V1900" s="18">
        <f t="shared" si="180"/>
        <v>162</v>
      </c>
      <c r="W1900" s="154">
        <f t="shared" si="181"/>
        <v>931.09675952209625</v>
      </c>
    </row>
    <row r="1901" spans="1:23" ht="16" customHeight="1">
      <c r="A1901" s="37"/>
      <c r="B1901" s="38" t="str">
        <f t="shared" si="176"/>
        <v>162-Tb</v>
      </c>
      <c r="C1901" s="39">
        <v>162</v>
      </c>
      <c r="D1901" s="40"/>
      <c r="E1901" s="39">
        <v>32</v>
      </c>
      <c r="F1901" s="39">
        <v>97</v>
      </c>
      <c r="G1901" s="39">
        <v>65</v>
      </c>
      <c r="H1901" s="39" t="s">
        <v>130</v>
      </c>
      <c r="I1901" s="39" t="s">
        <v>40</v>
      </c>
      <c r="J1901" s="18">
        <v>-65684.472999999998</v>
      </c>
      <c r="K1901" s="18">
        <v>36.488</v>
      </c>
      <c r="L1901" s="18">
        <v>1322385.797</v>
      </c>
      <c r="M1901" s="18">
        <v>36.488999999999997</v>
      </c>
      <c r="N1901" s="39" t="s">
        <v>28</v>
      </c>
      <c r="O1901" s="18">
        <v>2505.7849999999999</v>
      </c>
      <c r="P1901" s="18">
        <v>36.363999999999997</v>
      </c>
      <c r="Q1901" s="18">
        <v>161929484.803</v>
      </c>
      <c r="R1901" s="18">
        <v>39.171999999999997</v>
      </c>
      <c r="S1901" s="16">
        <f t="shared" si="177"/>
        <v>161.92948480300001</v>
      </c>
      <c r="T1901" s="16">
        <f t="shared" si="179"/>
        <v>150836.28114808243</v>
      </c>
      <c r="U1901" s="41">
        <f t="shared" si="178"/>
        <v>8162.8752901234566</v>
      </c>
      <c r="V1901" s="18">
        <f t="shared" si="180"/>
        <v>162</v>
      </c>
      <c r="W1901" s="154">
        <f t="shared" si="181"/>
        <v>931.08815523507678</v>
      </c>
    </row>
    <row r="1902" spans="1:23" ht="16" customHeight="1">
      <c r="A1902" s="37"/>
      <c r="B1902" s="38" t="str">
        <f t="shared" si="176"/>
        <v>162-Dy</v>
      </c>
      <c r="C1902" s="39">
        <v>162</v>
      </c>
      <c r="D1902" s="40"/>
      <c r="E1902" s="39">
        <v>30</v>
      </c>
      <c r="F1902" s="39">
        <v>96</v>
      </c>
      <c r="G1902" s="39">
        <v>66</v>
      </c>
      <c r="H1902" s="39" t="s">
        <v>131</v>
      </c>
      <c r="I1902" s="40"/>
      <c r="J1902" s="18">
        <v>-68190.258000000002</v>
      </c>
      <c r="K1902" s="18">
        <v>3.0110000000000001</v>
      </c>
      <c r="L1902" s="18">
        <v>1324109.2290000001</v>
      </c>
      <c r="M1902" s="18">
        <v>3.0190000000000001</v>
      </c>
      <c r="N1902" s="39" t="s">
        <v>28</v>
      </c>
      <c r="O1902" s="18">
        <v>-2140.2829999999999</v>
      </c>
      <c r="P1902" s="18">
        <v>3.5289999999999999</v>
      </c>
      <c r="Q1902" s="18">
        <v>161926794.73100001</v>
      </c>
      <c r="R1902" s="18">
        <v>3.2320000000000002</v>
      </c>
      <c r="S1902" s="16">
        <f t="shared" si="177"/>
        <v>161.926794731</v>
      </c>
      <c r="T1902" s="16">
        <f t="shared" si="179"/>
        <v>150833.77536319097</v>
      </c>
      <c r="U1902" s="41">
        <f t="shared" si="178"/>
        <v>8173.5137592592591</v>
      </c>
      <c r="V1902" s="18">
        <f t="shared" si="180"/>
        <v>162</v>
      </c>
      <c r="W1902" s="154">
        <f t="shared" si="181"/>
        <v>931.07268742710482</v>
      </c>
    </row>
    <row r="1903" spans="1:23" ht="16" customHeight="1">
      <c r="A1903" s="37"/>
      <c r="B1903" s="38" t="str">
        <f t="shared" si="176"/>
        <v>162-Ho</v>
      </c>
      <c r="C1903" s="39">
        <v>162</v>
      </c>
      <c r="D1903" s="40"/>
      <c r="E1903" s="39">
        <v>28</v>
      </c>
      <c r="F1903" s="39">
        <v>95</v>
      </c>
      <c r="G1903" s="39">
        <v>67</v>
      </c>
      <c r="H1903" s="39" t="s">
        <v>132</v>
      </c>
      <c r="I1903" s="40"/>
      <c r="J1903" s="18">
        <v>-66049.975000000006</v>
      </c>
      <c r="K1903" s="18">
        <v>4.2160000000000002</v>
      </c>
      <c r="L1903" s="18">
        <v>1321186.5919999999</v>
      </c>
      <c r="M1903" s="18">
        <v>4.2220000000000004</v>
      </c>
      <c r="N1903" s="39" t="s">
        <v>28</v>
      </c>
      <c r="O1903" s="18">
        <v>295.74700000000001</v>
      </c>
      <c r="P1903" s="18">
        <v>4.0910000000000002</v>
      </c>
      <c r="Q1903" s="18">
        <v>161929092.41999999</v>
      </c>
      <c r="R1903" s="18">
        <v>4.5259999999999998</v>
      </c>
      <c r="S1903" s="16">
        <f t="shared" si="177"/>
        <v>161.92909241999999</v>
      </c>
      <c r="T1903" s="16">
        <f t="shared" si="179"/>
        <v>150835.91564582335</v>
      </c>
      <c r="U1903" s="41">
        <f t="shared" si="178"/>
        <v>8155.4727901234564</v>
      </c>
      <c r="V1903" s="18">
        <f t="shared" si="180"/>
        <v>162</v>
      </c>
      <c r="W1903" s="154">
        <f t="shared" si="181"/>
        <v>931.08589904829228</v>
      </c>
    </row>
    <row r="1904" spans="1:23" ht="16" customHeight="1">
      <c r="A1904" s="37"/>
      <c r="B1904" s="38" t="str">
        <f t="shared" si="176"/>
        <v>162-Er</v>
      </c>
      <c r="C1904" s="39">
        <v>162</v>
      </c>
      <c r="D1904" s="40"/>
      <c r="E1904" s="39">
        <v>26</v>
      </c>
      <c r="F1904" s="39">
        <v>94</v>
      </c>
      <c r="G1904" s="39">
        <v>68</v>
      </c>
      <c r="H1904" s="39" t="s">
        <v>133</v>
      </c>
      <c r="I1904" s="40"/>
      <c r="J1904" s="18">
        <v>-66345.721999999994</v>
      </c>
      <c r="K1904" s="18">
        <v>3.7250000000000001</v>
      </c>
      <c r="L1904" s="18">
        <v>1320699.9850000001</v>
      </c>
      <c r="M1904" s="18">
        <v>3.7320000000000002</v>
      </c>
      <c r="N1904" s="39" t="s">
        <v>28</v>
      </c>
      <c r="O1904" s="18">
        <v>-4839.32</v>
      </c>
      <c r="P1904" s="18">
        <v>30.094999999999999</v>
      </c>
      <c r="Q1904" s="18">
        <v>161928774.92300001</v>
      </c>
      <c r="R1904" s="18">
        <v>3.9990000000000001</v>
      </c>
      <c r="S1904" s="16">
        <f t="shared" si="177"/>
        <v>161.92877492300002</v>
      </c>
      <c r="T1904" s="16">
        <f t="shared" si="179"/>
        <v>150835.61989939513</v>
      </c>
      <c r="U1904" s="41">
        <f t="shared" si="178"/>
        <v>8152.4690432098769</v>
      </c>
      <c r="V1904" s="18">
        <f t="shared" si="180"/>
        <v>162</v>
      </c>
      <c r="W1904" s="154">
        <f t="shared" si="181"/>
        <v>931.08407345305636</v>
      </c>
    </row>
    <row r="1905" spans="1:23" ht="16" customHeight="1">
      <c r="A1905" s="37"/>
      <c r="B1905" s="38" t="str">
        <f t="shared" si="176"/>
        <v>162-Tm</v>
      </c>
      <c r="C1905" s="39">
        <v>162</v>
      </c>
      <c r="D1905" s="40"/>
      <c r="E1905" s="39">
        <v>24</v>
      </c>
      <c r="F1905" s="39">
        <v>93</v>
      </c>
      <c r="G1905" s="39">
        <v>69</v>
      </c>
      <c r="H1905" s="39" t="s">
        <v>134</v>
      </c>
      <c r="I1905" s="39" t="s">
        <v>39</v>
      </c>
      <c r="J1905" s="18">
        <v>-61506.402000000002</v>
      </c>
      <c r="K1905" s="18">
        <v>30.324999999999999</v>
      </c>
      <c r="L1905" s="18">
        <v>1315078.3119999999</v>
      </c>
      <c r="M1905" s="18">
        <v>30.326000000000001</v>
      </c>
      <c r="N1905" s="39" t="s">
        <v>28</v>
      </c>
      <c r="O1905" s="18">
        <v>-1658</v>
      </c>
      <c r="P1905" s="18">
        <v>207</v>
      </c>
      <c r="Q1905" s="18">
        <v>161933970.14700001</v>
      </c>
      <c r="R1905" s="18">
        <v>32.555</v>
      </c>
      <c r="S1905" s="16">
        <f t="shared" si="177"/>
        <v>161.93397014700003</v>
      </c>
      <c r="T1905" s="16">
        <f t="shared" si="179"/>
        <v>150840.45921737878</v>
      </c>
      <c r="U1905" s="41">
        <f t="shared" si="178"/>
        <v>8117.767358024691</v>
      </c>
      <c r="V1905" s="18">
        <f t="shared" si="180"/>
        <v>162</v>
      </c>
      <c r="W1905" s="154">
        <f t="shared" si="181"/>
        <v>931.11394578628881</v>
      </c>
    </row>
    <row r="1906" spans="1:23" ht="16" customHeight="1">
      <c r="A1906" s="37"/>
      <c r="B1906" s="38" t="str">
        <f t="shared" si="176"/>
        <v>162-Yb</v>
      </c>
      <c r="C1906" s="39">
        <v>162</v>
      </c>
      <c r="D1906" s="40"/>
      <c r="E1906" s="39">
        <v>22</v>
      </c>
      <c r="F1906" s="39">
        <v>92</v>
      </c>
      <c r="G1906" s="39">
        <v>70</v>
      </c>
      <c r="H1906" s="39" t="s">
        <v>135</v>
      </c>
      <c r="I1906" s="39" t="s">
        <v>37</v>
      </c>
      <c r="J1906" s="18">
        <v>-59848</v>
      </c>
      <c r="K1906" s="18">
        <v>205</v>
      </c>
      <c r="L1906" s="18">
        <v>1312638</v>
      </c>
      <c r="M1906" s="18">
        <v>205</v>
      </c>
      <c r="N1906" s="39" t="s">
        <v>28</v>
      </c>
      <c r="O1906" s="18">
        <v>-6960.0280000000002</v>
      </c>
      <c r="P1906" s="18">
        <v>79.515000000000001</v>
      </c>
      <c r="Q1906" s="18">
        <v>161935750</v>
      </c>
      <c r="R1906" s="18">
        <v>220</v>
      </c>
      <c r="S1906" s="16">
        <f t="shared" si="177"/>
        <v>161.93575000000001</v>
      </c>
      <c r="T1906" s="16">
        <f t="shared" si="179"/>
        <v>150842.11713908362</v>
      </c>
      <c r="U1906" s="41">
        <f t="shared" si="178"/>
        <v>8102.7037037037035</v>
      </c>
      <c r="V1906" s="18">
        <f t="shared" si="180"/>
        <v>162</v>
      </c>
      <c r="W1906" s="154">
        <f t="shared" si="181"/>
        <v>931.12417987088656</v>
      </c>
    </row>
    <row r="1907" spans="1:23" ht="16" customHeight="1">
      <c r="A1907" s="37"/>
      <c r="B1907" s="38" t="str">
        <f t="shared" si="176"/>
        <v>162-Lu</v>
      </c>
      <c r="C1907" s="39">
        <v>162</v>
      </c>
      <c r="D1907" s="40"/>
      <c r="E1907" s="39">
        <v>20</v>
      </c>
      <c r="F1907" s="39">
        <v>91</v>
      </c>
      <c r="G1907" s="39">
        <v>71</v>
      </c>
      <c r="H1907" s="39" t="s">
        <v>136</v>
      </c>
      <c r="I1907" s="39" t="s">
        <v>39</v>
      </c>
      <c r="J1907" s="18">
        <v>-52888</v>
      </c>
      <c r="K1907" s="18">
        <v>220</v>
      </c>
      <c r="L1907" s="18">
        <v>1304896</v>
      </c>
      <c r="M1907" s="18">
        <v>220</v>
      </c>
      <c r="N1907" s="39" t="s">
        <v>28</v>
      </c>
      <c r="O1907" s="18">
        <v>-3708</v>
      </c>
      <c r="P1907" s="18">
        <v>220</v>
      </c>
      <c r="Q1907" s="18">
        <v>161943222</v>
      </c>
      <c r="R1907" s="18">
        <v>236</v>
      </c>
      <c r="S1907" s="16">
        <f t="shared" si="177"/>
        <v>161.94322199999999</v>
      </c>
      <c r="T1907" s="16">
        <f t="shared" si="179"/>
        <v>150849.07725937368</v>
      </c>
      <c r="U1907" s="41">
        <f t="shared" si="178"/>
        <v>8054.9135802469136</v>
      </c>
      <c r="V1907" s="18">
        <f t="shared" si="180"/>
        <v>162</v>
      </c>
      <c r="W1907" s="154">
        <f t="shared" si="181"/>
        <v>931.16714357638068</v>
      </c>
    </row>
    <row r="1908" spans="1:23" ht="16" customHeight="1">
      <c r="A1908" s="37"/>
      <c r="B1908" s="38" t="str">
        <f t="shared" si="176"/>
        <v>162-Hf</v>
      </c>
      <c r="C1908" s="39">
        <v>162</v>
      </c>
      <c r="D1908" s="40"/>
      <c r="E1908" s="39">
        <v>18</v>
      </c>
      <c r="F1908" s="39">
        <v>90</v>
      </c>
      <c r="G1908" s="39">
        <v>72</v>
      </c>
      <c r="H1908" s="39" t="s">
        <v>137</v>
      </c>
      <c r="I1908" s="39" t="s">
        <v>83</v>
      </c>
      <c r="J1908" s="18">
        <v>-49180.103000000003</v>
      </c>
      <c r="K1908" s="18">
        <v>11.435</v>
      </c>
      <c r="L1908" s="18">
        <v>1300404.952</v>
      </c>
      <c r="M1908" s="18">
        <v>11.436999999999999</v>
      </c>
      <c r="N1908" s="39" t="s">
        <v>28</v>
      </c>
      <c r="O1908" s="18">
        <v>-9264</v>
      </c>
      <c r="P1908" s="18">
        <v>133</v>
      </c>
      <c r="Q1908" s="18">
        <v>161947202.977</v>
      </c>
      <c r="R1908" s="18">
        <v>12.275</v>
      </c>
      <c r="S1908" s="16">
        <f t="shared" si="177"/>
        <v>161.94720297699999</v>
      </c>
      <c r="T1908" s="16">
        <f t="shared" si="179"/>
        <v>150852.78551402999</v>
      </c>
      <c r="U1908" s="41">
        <f t="shared" si="178"/>
        <v>8027.1910617283957</v>
      </c>
      <c r="V1908" s="18">
        <f t="shared" si="180"/>
        <v>162</v>
      </c>
      <c r="W1908" s="154">
        <f t="shared" si="181"/>
        <v>931.19003403722218</v>
      </c>
    </row>
    <row r="1909" spans="1:23" ht="16" customHeight="1">
      <c r="A1909" s="37"/>
      <c r="B1909" s="38" t="str">
        <f t="shared" si="176"/>
        <v>162-Ta</v>
      </c>
      <c r="C1909" s="39">
        <v>162</v>
      </c>
      <c r="D1909" s="40"/>
      <c r="E1909" s="39">
        <v>16</v>
      </c>
      <c r="F1909" s="39">
        <v>89</v>
      </c>
      <c r="G1909" s="39">
        <v>73</v>
      </c>
      <c r="H1909" s="39" t="s">
        <v>138</v>
      </c>
      <c r="I1909" s="39" t="s">
        <v>83</v>
      </c>
      <c r="J1909" s="18">
        <v>-39917</v>
      </c>
      <c r="K1909" s="18">
        <v>132</v>
      </c>
      <c r="L1909" s="18">
        <v>1290359</v>
      </c>
      <c r="M1909" s="18">
        <v>132</v>
      </c>
      <c r="N1909" s="39" t="s">
        <v>28</v>
      </c>
      <c r="O1909" s="18">
        <v>-5769.44</v>
      </c>
      <c r="P1909" s="18">
        <v>88.036000000000001</v>
      </c>
      <c r="Q1909" s="18">
        <v>161957148</v>
      </c>
      <c r="R1909" s="18">
        <v>142</v>
      </c>
      <c r="S1909" s="16">
        <f t="shared" si="177"/>
        <v>161.95714799999999</v>
      </c>
      <c r="T1909" s="16">
        <f t="shared" si="179"/>
        <v>150862.04923945392</v>
      </c>
      <c r="U1909" s="41">
        <f t="shared" si="178"/>
        <v>7965.1790123456794</v>
      </c>
      <c r="V1909" s="18">
        <f t="shared" si="180"/>
        <v>162</v>
      </c>
      <c r="W1909" s="154">
        <f t="shared" si="181"/>
        <v>931.24721752749338</v>
      </c>
    </row>
    <row r="1910" spans="1:23" ht="16" customHeight="1">
      <c r="A1910" s="37"/>
      <c r="B1910" s="38" t="str">
        <f t="shared" si="176"/>
        <v>162-W</v>
      </c>
      <c r="C1910" s="39">
        <v>162</v>
      </c>
      <c r="D1910" s="40"/>
      <c r="E1910" s="39">
        <v>14</v>
      </c>
      <c r="F1910" s="39">
        <v>88</v>
      </c>
      <c r="G1910" s="39">
        <v>74</v>
      </c>
      <c r="H1910" s="39" t="s">
        <v>139</v>
      </c>
      <c r="I1910" s="39" t="s">
        <v>83</v>
      </c>
      <c r="J1910" s="18">
        <v>-34147</v>
      </c>
      <c r="K1910" s="18">
        <v>101</v>
      </c>
      <c r="L1910" s="18">
        <v>1283807</v>
      </c>
      <c r="M1910" s="18">
        <v>101</v>
      </c>
      <c r="N1910" s="39" t="s">
        <v>28</v>
      </c>
      <c r="O1910" s="18">
        <v>-11519</v>
      </c>
      <c r="P1910" s="18">
        <v>518</v>
      </c>
      <c r="Q1910" s="18">
        <v>161963342</v>
      </c>
      <c r="R1910" s="18">
        <v>109</v>
      </c>
      <c r="S1910" s="16">
        <f t="shared" si="177"/>
        <v>161.96334200000001</v>
      </c>
      <c r="T1910" s="16">
        <f t="shared" si="179"/>
        <v>150867.81891090426</v>
      </c>
      <c r="U1910" s="41">
        <f t="shared" si="178"/>
        <v>7924.7345679012342</v>
      </c>
      <c r="V1910" s="18">
        <f t="shared" si="180"/>
        <v>162</v>
      </c>
      <c r="W1910" s="154">
        <f t="shared" si="181"/>
        <v>931.28283278335959</v>
      </c>
    </row>
    <row r="1911" spans="1:23" ht="16" customHeight="1">
      <c r="A1911" s="37"/>
      <c r="B1911" s="38" t="str">
        <f t="shared" si="176"/>
        <v>162-Re</v>
      </c>
      <c r="C1911" s="39">
        <v>162</v>
      </c>
      <c r="D1911" s="40"/>
      <c r="E1911" s="39">
        <v>12</v>
      </c>
      <c r="F1911" s="39">
        <v>87</v>
      </c>
      <c r="G1911" s="39">
        <v>75</v>
      </c>
      <c r="H1911" s="39" t="s">
        <v>140</v>
      </c>
      <c r="I1911" s="39" t="s">
        <v>83</v>
      </c>
      <c r="J1911" s="18">
        <v>-22629</v>
      </c>
      <c r="K1911" s="18">
        <v>508</v>
      </c>
      <c r="L1911" s="18">
        <v>1271506</v>
      </c>
      <c r="M1911" s="18">
        <v>508</v>
      </c>
      <c r="N1911" s="39" t="s">
        <v>28</v>
      </c>
      <c r="O1911" s="18">
        <v>-7556</v>
      </c>
      <c r="P1911" s="18">
        <v>865</v>
      </c>
      <c r="Q1911" s="18">
        <v>161975707</v>
      </c>
      <c r="R1911" s="18">
        <v>545</v>
      </c>
      <c r="S1911" s="16">
        <f t="shared" si="177"/>
        <v>161.975707</v>
      </c>
      <c r="T1911" s="16">
        <f t="shared" si="179"/>
        <v>150879.33682945173</v>
      </c>
      <c r="U1911" s="41">
        <f t="shared" si="178"/>
        <v>7848.8024691358023</v>
      </c>
      <c r="V1911" s="18">
        <f t="shared" si="180"/>
        <v>162</v>
      </c>
      <c r="W1911" s="154">
        <f t="shared" si="181"/>
        <v>931.35393104599837</v>
      </c>
    </row>
    <row r="1912" spans="1:23" ht="16" customHeight="1">
      <c r="A1912" s="37"/>
      <c r="B1912" s="38" t="str">
        <f t="shared" si="176"/>
        <v>162-Os</v>
      </c>
      <c r="C1912" s="39">
        <v>162</v>
      </c>
      <c r="D1912" s="40"/>
      <c r="E1912" s="39">
        <v>10</v>
      </c>
      <c r="F1912" s="39">
        <v>86</v>
      </c>
      <c r="G1912" s="39">
        <v>76</v>
      </c>
      <c r="H1912" s="39" t="s">
        <v>141</v>
      </c>
      <c r="I1912" s="39" t="s">
        <v>83</v>
      </c>
      <c r="J1912" s="18">
        <v>-15072</v>
      </c>
      <c r="K1912" s="18">
        <v>700</v>
      </c>
      <c r="L1912" s="18">
        <v>1263168</v>
      </c>
      <c r="M1912" s="18">
        <v>700</v>
      </c>
      <c r="N1912" s="39" t="s">
        <v>28</v>
      </c>
      <c r="O1912" s="18" t="s">
        <v>30</v>
      </c>
      <c r="P1912" s="42"/>
      <c r="Q1912" s="18">
        <v>161983819</v>
      </c>
      <c r="R1912" s="18">
        <v>751</v>
      </c>
      <c r="S1912" s="16">
        <f t="shared" si="177"/>
        <v>161.98381900000001</v>
      </c>
      <c r="T1912" s="16">
        <f t="shared" si="179"/>
        <v>150886.8931056553</v>
      </c>
      <c r="U1912" s="41">
        <f t="shared" si="178"/>
        <v>7797.333333333333</v>
      </c>
      <c r="V1912" s="18">
        <f t="shared" si="180"/>
        <v>162</v>
      </c>
      <c r="W1912" s="154">
        <f t="shared" si="181"/>
        <v>931.40057472626722</v>
      </c>
    </row>
    <row r="1913" spans="1:23" ht="16" customHeight="1">
      <c r="A1913" s="37"/>
      <c r="B1913" s="38" t="str">
        <f t="shared" si="176"/>
        <v>163-Pm</v>
      </c>
      <c r="C1913" s="39">
        <v>163</v>
      </c>
      <c r="D1913" s="39">
        <v>0</v>
      </c>
      <c r="E1913" s="39">
        <v>41</v>
      </c>
      <c r="F1913" s="39">
        <v>102</v>
      </c>
      <c r="G1913" s="39">
        <v>61</v>
      </c>
      <c r="H1913" s="39" t="s">
        <v>126</v>
      </c>
      <c r="I1913" s="39" t="s">
        <v>37</v>
      </c>
      <c r="J1913" s="18">
        <v>-43296</v>
      </c>
      <c r="K1913" s="18">
        <v>904</v>
      </c>
      <c r="L1913" s="18">
        <v>1311198</v>
      </c>
      <c r="M1913" s="18">
        <v>904</v>
      </c>
      <c r="N1913" s="39" t="s">
        <v>28</v>
      </c>
      <c r="O1913" s="18">
        <v>7601</v>
      </c>
      <c r="P1913" s="18">
        <v>1142</v>
      </c>
      <c r="Q1913" s="18">
        <v>162953520</v>
      </c>
      <c r="R1913" s="18">
        <v>970</v>
      </c>
      <c r="S1913" s="16">
        <f t="shared" si="177"/>
        <v>162.95352</v>
      </c>
      <c r="T1913" s="16">
        <f t="shared" si="179"/>
        <v>151790.16339545781</v>
      </c>
      <c r="U1913" s="41">
        <f t="shared" si="178"/>
        <v>8044.1595092024536</v>
      </c>
      <c r="V1913" s="18">
        <f t="shared" si="180"/>
        <v>163</v>
      </c>
      <c r="W1913" s="154">
        <f t="shared" si="181"/>
        <v>931.22799629115218</v>
      </c>
    </row>
    <row r="1914" spans="1:23" ht="16" customHeight="1">
      <c r="A1914" s="37"/>
      <c r="B1914" s="38" t="str">
        <f t="shared" si="176"/>
        <v>163-Sm</v>
      </c>
      <c r="C1914" s="39">
        <v>163</v>
      </c>
      <c r="D1914" s="40"/>
      <c r="E1914" s="39">
        <v>39</v>
      </c>
      <c r="F1914" s="39">
        <v>101</v>
      </c>
      <c r="G1914" s="39">
        <v>62</v>
      </c>
      <c r="H1914" s="39" t="s">
        <v>127</v>
      </c>
      <c r="I1914" s="39" t="s">
        <v>37</v>
      </c>
      <c r="J1914" s="18">
        <v>-50897</v>
      </c>
      <c r="K1914" s="18">
        <v>699</v>
      </c>
      <c r="L1914" s="18">
        <v>1318017</v>
      </c>
      <c r="M1914" s="18">
        <v>699</v>
      </c>
      <c r="N1914" s="39" t="s">
        <v>28</v>
      </c>
      <c r="O1914" s="18">
        <v>5729</v>
      </c>
      <c r="P1914" s="18">
        <v>861</v>
      </c>
      <c r="Q1914" s="18">
        <v>162945360</v>
      </c>
      <c r="R1914" s="18">
        <v>750</v>
      </c>
      <c r="S1914" s="16">
        <f t="shared" si="177"/>
        <v>162.94535999999999</v>
      </c>
      <c r="T1914" s="16">
        <f t="shared" si="179"/>
        <v>151782.5624075607</v>
      </c>
      <c r="U1914" s="41">
        <f t="shared" si="178"/>
        <v>8085.9938650306749</v>
      </c>
      <c r="V1914" s="18">
        <f t="shared" si="180"/>
        <v>163</v>
      </c>
      <c r="W1914" s="154">
        <f t="shared" si="181"/>
        <v>931.18136446356266</v>
      </c>
    </row>
    <row r="1915" spans="1:23" ht="16" customHeight="1">
      <c r="A1915" s="37"/>
      <c r="B1915" s="38" t="str">
        <f t="shared" si="176"/>
        <v>163-Eu</v>
      </c>
      <c r="C1915" s="39">
        <v>163</v>
      </c>
      <c r="D1915" s="40"/>
      <c r="E1915" s="39">
        <v>37</v>
      </c>
      <c r="F1915" s="39">
        <v>100</v>
      </c>
      <c r="G1915" s="39">
        <v>63</v>
      </c>
      <c r="H1915" s="39" t="s">
        <v>128</v>
      </c>
      <c r="I1915" s="39" t="s">
        <v>37</v>
      </c>
      <c r="J1915" s="18">
        <v>-56626</v>
      </c>
      <c r="K1915" s="18">
        <v>503</v>
      </c>
      <c r="L1915" s="18">
        <v>1322963</v>
      </c>
      <c r="M1915" s="18">
        <v>503</v>
      </c>
      <c r="N1915" s="39" t="s">
        <v>28</v>
      </c>
      <c r="O1915" s="18">
        <v>4862</v>
      </c>
      <c r="P1915" s="18">
        <v>585</v>
      </c>
      <c r="Q1915" s="18">
        <v>162939210</v>
      </c>
      <c r="R1915" s="18">
        <v>540</v>
      </c>
      <c r="S1915" s="16">
        <f t="shared" si="177"/>
        <v>162.93921</v>
      </c>
      <c r="T1915" s="16">
        <f t="shared" si="179"/>
        <v>151776.83372182946</v>
      </c>
      <c r="U1915" s="41">
        <f t="shared" si="178"/>
        <v>8116.3374233128834</v>
      </c>
      <c r="V1915" s="18">
        <f t="shared" si="180"/>
        <v>163</v>
      </c>
      <c r="W1915" s="154">
        <f t="shared" si="181"/>
        <v>931.14621915232794</v>
      </c>
    </row>
    <row r="1916" spans="1:23" ht="16" customHeight="1">
      <c r="A1916" s="37"/>
      <c r="B1916" s="38" t="str">
        <f t="shared" si="176"/>
        <v>163-Gd</v>
      </c>
      <c r="C1916" s="39">
        <v>163</v>
      </c>
      <c r="D1916" s="40"/>
      <c r="E1916" s="39">
        <v>35</v>
      </c>
      <c r="F1916" s="39">
        <v>99</v>
      </c>
      <c r="G1916" s="39">
        <v>64</v>
      </c>
      <c r="H1916" s="39" t="s">
        <v>129</v>
      </c>
      <c r="I1916" s="39" t="s">
        <v>37</v>
      </c>
      <c r="J1916" s="18">
        <v>-61488</v>
      </c>
      <c r="K1916" s="18">
        <v>298</v>
      </c>
      <c r="L1916" s="18">
        <v>1327043</v>
      </c>
      <c r="M1916" s="18">
        <v>298</v>
      </c>
      <c r="N1916" s="39" t="s">
        <v>28</v>
      </c>
      <c r="O1916" s="18">
        <v>3117</v>
      </c>
      <c r="P1916" s="18">
        <v>298</v>
      </c>
      <c r="Q1916" s="18">
        <v>162933990</v>
      </c>
      <c r="R1916" s="18">
        <v>320</v>
      </c>
      <c r="S1916" s="16">
        <f t="shared" si="177"/>
        <v>162.93398999999999</v>
      </c>
      <c r="T1916" s="16">
        <f t="shared" si="179"/>
        <v>151771.97132516</v>
      </c>
      <c r="U1916" s="41">
        <f t="shared" si="178"/>
        <v>8141.3680981595089</v>
      </c>
      <c r="V1916" s="18">
        <f t="shared" si="180"/>
        <v>163</v>
      </c>
      <c r="W1916" s="154">
        <f t="shared" si="181"/>
        <v>931.11638849791416</v>
      </c>
    </row>
    <row r="1917" spans="1:23" ht="16" customHeight="1">
      <c r="A1917" s="37"/>
      <c r="B1917" s="38" t="str">
        <f t="shared" si="176"/>
        <v>163-Tb</v>
      </c>
      <c r="C1917" s="39">
        <v>163</v>
      </c>
      <c r="D1917" s="40"/>
      <c r="E1917" s="39">
        <v>33</v>
      </c>
      <c r="F1917" s="39">
        <v>98</v>
      </c>
      <c r="G1917" s="39">
        <v>65</v>
      </c>
      <c r="H1917" s="39" t="s">
        <v>130</v>
      </c>
      <c r="I1917" s="39" t="s">
        <v>74</v>
      </c>
      <c r="J1917" s="18">
        <v>-64604.741999999998</v>
      </c>
      <c r="K1917" s="18">
        <v>5.0069999999999997</v>
      </c>
      <c r="L1917" s="18">
        <v>1329377.389</v>
      </c>
      <c r="M1917" s="18">
        <v>5.0119999999999996</v>
      </c>
      <c r="N1917" s="39" t="s">
        <v>28</v>
      </c>
      <c r="O1917" s="18">
        <v>1785.124</v>
      </c>
      <c r="P1917" s="18">
        <v>4.0019999999999998</v>
      </c>
      <c r="Q1917" s="18">
        <v>162930643.942</v>
      </c>
      <c r="R1917" s="18">
        <v>5.375</v>
      </c>
      <c r="S1917" s="16">
        <f t="shared" si="177"/>
        <v>162.93064394199999</v>
      </c>
      <c r="T1917" s="16">
        <f t="shared" si="179"/>
        <v>151768.8544934981</v>
      </c>
      <c r="U1917" s="41">
        <f t="shared" si="178"/>
        <v>8155.6895030674841</v>
      </c>
      <c r="V1917" s="18">
        <f t="shared" si="180"/>
        <v>163</v>
      </c>
      <c r="W1917" s="154">
        <f t="shared" si="181"/>
        <v>931.09726683127667</v>
      </c>
    </row>
    <row r="1918" spans="1:23" ht="16" customHeight="1">
      <c r="A1918" s="37"/>
      <c r="B1918" s="38" t="str">
        <f t="shared" si="176"/>
        <v>163-Dy</v>
      </c>
      <c r="C1918" s="39">
        <v>163</v>
      </c>
      <c r="D1918" s="40"/>
      <c r="E1918" s="39">
        <v>31</v>
      </c>
      <c r="F1918" s="39">
        <v>97</v>
      </c>
      <c r="G1918" s="39">
        <v>66</v>
      </c>
      <c r="H1918" s="39" t="s">
        <v>131</v>
      </c>
      <c r="I1918" s="40"/>
      <c r="J1918" s="18">
        <v>-66389.865999999995</v>
      </c>
      <c r="K1918" s="18">
        <v>3.0110000000000001</v>
      </c>
      <c r="L1918" s="18">
        <v>1330380.159</v>
      </c>
      <c r="M1918" s="18">
        <v>3.0190000000000001</v>
      </c>
      <c r="N1918" s="39" t="s">
        <v>28</v>
      </c>
      <c r="O1918" s="18">
        <v>-2.5649999999999999</v>
      </c>
      <c r="P1918" s="18">
        <v>1.4E-2</v>
      </c>
      <c r="Q1918" s="18">
        <v>162928727.53200001</v>
      </c>
      <c r="R1918" s="18">
        <v>3.2320000000000002</v>
      </c>
      <c r="S1918" s="16">
        <f t="shared" si="177"/>
        <v>162.92872753200001</v>
      </c>
      <c r="T1918" s="16">
        <f t="shared" si="179"/>
        <v>151767.06936981971</v>
      </c>
      <c r="U1918" s="41">
        <f t="shared" si="178"/>
        <v>8161.8414662576688</v>
      </c>
      <c r="V1918" s="18">
        <f t="shared" si="180"/>
        <v>163</v>
      </c>
      <c r="W1918" s="154">
        <f t="shared" si="181"/>
        <v>931.08631515226818</v>
      </c>
    </row>
    <row r="1919" spans="1:23" ht="16" customHeight="1">
      <c r="A1919" s="37"/>
      <c r="B1919" s="38" t="str">
        <f t="shared" si="176"/>
        <v>163-Ho</v>
      </c>
      <c r="C1919" s="39">
        <v>163</v>
      </c>
      <c r="D1919" s="40"/>
      <c r="E1919" s="39">
        <v>29</v>
      </c>
      <c r="F1919" s="39">
        <v>96</v>
      </c>
      <c r="G1919" s="39">
        <v>67</v>
      </c>
      <c r="H1919" s="39" t="s">
        <v>132</v>
      </c>
      <c r="I1919" s="40"/>
      <c r="J1919" s="18">
        <v>-66387.301000000007</v>
      </c>
      <c r="K1919" s="18">
        <v>3.0110000000000001</v>
      </c>
      <c r="L1919" s="18">
        <v>1329595.2409999999</v>
      </c>
      <c r="M1919" s="18">
        <v>3.0190000000000001</v>
      </c>
      <c r="N1919" s="39" t="s">
        <v>28</v>
      </c>
      <c r="O1919" s="18">
        <v>-1209.999</v>
      </c>
      <c r="P1919" s="18">
        <v>4.6740000000000004</v>
      </c>
      <c r="Q1919" s="18">
        <v>162928730.28600001</v>
      </c>
      <c r="R1919" s="18">
        <v>3.2320000000000002</v>
      </c>
      <c r="S1919" s="16">
        <f t="shared" si="177"/>
        <v>162.92873028600002</v>
      </c>
      <c r="T1919" s="16">
        <f t="shared" si="179"/>
        <v>151767.07193515316</v>
      </c>
      <c r="U1919" s="41">
        <f t="shared" si="178"/>
        <v>8157.0260184049075</v>
      </c>
      <c r="V1919" s="18">
        <f t="shared" si="180"/>
        <v>163</v>
      </c>
      <c r="W1919" s="154">
        <f t="shared" si="181"/>
        <v>931.08633089051023</v>
      </c>
    </row>
    <row r="1920" spans="1:23" ht="16" customHeight="1">
      <c r="A1920" s="37"/>
      <c r="B1920" s="38" t="str">
        <f t="shared" si="176"/>
        <v>163-Er</v>
      </c>
      <c r="C1920" s="39">
        <v>163</v>
      </c>
      <c r="D1920" s="40"/>
      <c r="E1920" s="39">
        <v>27</v>
      </c>
      <c r="F1920" s="39">
        <v>95</v>
      </c>
      <c r="G1920" s="39">
        <v>68</v>
      </c>
      <c r="H1920" s="39" t="s">
        <v>133</v>
      </c>
      <c r="I1920" s="40"/>
      <c r="J1920" s="18">
        <v>-65177.303</v>
      </c>
      <c r="K1920" s="18">
        <v>5.4359999999999999</v>
      </c>
      <c r="L1920" s="18">
        <v>1327602.889</v>
      </c>
      <c r="M1920" s="18">
        <v>5.44</v>
      </c>
      <c r="N1920" s="39" t="s">
        <v>28</v>
      </c>
      <c r="O1920" s="18">
        <v>-2439</v>
      </c>
      <c r="P1920" s="18">
        <v>3</v>
      </c>
      <c r="Q1920" s="18">
        <v>162930029.273</v>
      </c>
      <c r="R1920" s="18">
        <v>5.835</v>
      </c>
      <c r="S1920" s="16">
        <f t="shared" si="177"/>
        <v>162.930029273</v>
      </c>
      <c r="T1920" s="16">
        <f t="shared" si="179"/>
        <v>151768.28193324938</v>
      </c>
      <c r="U1920" s="41">
        <f t="shared" si="178"/>
        <v>8144.8029999999999</v>
      </c>
      <c r="V1920" s="18">
        <f t="shared" si="180"/>
        <v>163</v>
      </c>
      <c r="W1920" s="154">
        <f t="shared" si="181"/>
        <v>931.09375419171397</v>
      </c>
    </row>
    <row r="1921" spans="1:23" ht="16" customHeight="1">
      <c r="A1921" s="37"/>
      <c r="B1921" s="38" t="str">
        <f t="shared" si="176"/>
        <v>163-Tm</v>
      </c>
      <c r="C1921" s="39">
        <v>163</v>
      </c>
      <c r="D1921" s="40"/>
      <c r="E1921" s="39">
        <v>25</v>
      </c>
      <c r="F1921" s="39">
        <v>94</v>
      </c>
      <c r="G1921" s="39">
        <v>69</v>
      </c>
      <c r="H1921" s="39" t="s">
        <v>134</v>
      </c>
      <c r="I1921" s="39" t="s">
        <v>39</v>
      </c>
      <c r="J1921" s="18">
        <v>-62738.303</v>
      </c>
      <c r="K1921" s="18">
        <v>6.2089999999999996</v>
      </c>
      <c r="L1921" s="18">
        <v>1324381.5349999999</v>
      </c>
      <c r="M1921" s="18">
        <v>6.2119999999999997</v>
      </c>
      <c r="N1921" s="39" t="s">
        <v>28</v>
      </c>
      <c r="O1921" s="18">
        <v>-3370</v>
      </c>
      <c r="P1921" s="18">
        <v>100</v>
      </c>
      <c r="Q1921" s="18">
        <v>162932647.648</v>
      </c>
      <c r="R1921" s="18">
        <v>6.665</v>
      </c>
      <c r="S1921" s="16">
        <f t="shared" si="177"/>
        <v>162.932647648</v>
      </c>
      <c r="T1921" s="16">
        <f t="shared" si="179"/>
        <v>151770.72093284313</v>
      </c>
      <c r="U1921" s="41">
        <f t="shared" si="178"/>
        <v>8125.0400920245393</v>
      </c>
      <c r="V1921" s="18">
        <f t="shared" si="180"/>
        <v>163</v>
      </c>
      <c r="W1921" s="154">
        <f t="shared" si="181"/>
        <v>931.10871737940579</v>
      </c>
    </row>
    <row r="1922" spans="1:23" ht="16" customHeight="1">
      <c r="A1922" s="37"/>
      <c r="B1922" s="38" t="str">
        <f t="shared" si="176"/>
        <v>163-Yb</v>
      </c>
      <c r="C1922" s="39">
        <v>163</v>
      </c>
      <c r="D1922" s="40"/>
      <c r="E1922" s="39">
        <v>23</v>
      </c>
      <c r="F1922" s="39">
        <v>93</v>
      </c>
      <c r="G1922" s="39">
        <v>70</v>
      </c>
      <c r="H1922" s="39" t="s">
        <v>135</v>
      </c>
      <c r="I1922" s="39" t="s">
        <v>39</v>
      </c>
      <c r="J1922" s="18">
        <v>-59368.303</v>
      </c>
      <c r="K1922" s="18">
        <v>100.193</v>
      </c>
      <c r="L1922" s="18">
        <v>1320229.182</v>
      </c>
      <c r="M1922" s="18">
        <v>100.193</v>
      </c>
      <c r="N1922" s="39" t="s">
        <v>28</v>
      </c>
      <c r="O1922" s="18">
        <v>-4600</v>
      </c>
      <c r="P1922" s="18">
        <v>200</v>
      </c>
      <c r="Q1922" s="18">
        <v>162936265.49200001</v>
      </c>
      <c r="R1922" s="18">
        <v>107.56100000000001</v>
      </c>
      <c r="S1922" s="16">
        <f t="shared" si="177"/>
        <v>162.93626549200002</v>
      </c>
      <c r="T1922" s="16">
        <f t="shared" si="179"/>
        <v>151774.09093142865</v>
      </c>
      <c r="U1922" s="41">
        <f t="shared" si="178"/>
        <v>8099.5655337423314</v>
      </c>
      <c r="V1922" s="18">
        <f t="shared" si="180"/>
        <v>163</v>
      </c>
      <c r="W1922" s="154">
        <f t="shared" si="181"/>
        <v>931.12939221735371</v>
      </c>
    </row>
    <row r="1923" spans="1:23" ht="16" customHeight="1">
      <c r="A1923" s="37"/>
      <c r="B1923" s="38" t="str">
        <f t="shared" si="176"/>
        <v>163-Lu</v>
      </c>
      <c r="C1923" s="39">
        <v>163</v>
      </c>
      <c r="D1923" s="40"/>
      <c r="E1923" s="39">
        <v>21</v>
      </c>
      <c r="F1923" s="39">
        <v>92</v>
      </c>
      <c r="G1923" s="39">
        <v>71</v>
      </c>
      <c r="H1923" s="39" t="s">
        <v>136</v>
      </c>
      <c r="I1923" s="39" t="s">
        <v>39</v>
      </c>
      <c r="J1923" s="18">
        <v>-54768.303</v>
      </c>
      <c r="K1923" s="18">
        <v>223.69300000000001</v>
      </c>
      <c r="L1923" s="18">
        <v>1314846.8289999999</v>
      </c>
      <c r="M1923" s="18">
        <v>223.69300000000001</v>
      </c>
      <c r="N1923" s="39" t="s">
        <v>28</v>
      </c>
      <c r="O1923" s="18">
        <v>-5452</v>
      </c>
      <c r="P1923" s="18">
        <v>387</v>
      </c>
      <c r="Q1923" s="18">
        <v>162941203.796</v>
      </c>
      <c r="R1923" s="18">
        <v>240.14400000000001</v>
      </c>
      <c r="S1923" s="16">
        <f t="shared" si="177"/>
        <v>162.941203796</v>
      </c>
      <c r="T1923" s="16">
        <f t="shared" si="179"/>
        <v>151778.69093007274</v>
      </c>
      <c r="U1923" s="41">
        <f t="shared" si="178"/>
        <v>8066.5449631901838</v>
      </c>
      <c r="V1923" s="18">
        <f t="shared" si="180"/>
        <v>163</v>
      </c>
      <c r="W1923" s="154">
        <f t="shared" si="181"/>
        <v>931.15761306793092</v>
      </c>
    </row>
    <row r="1924" spans="1:23" ht="16" customHeight="1">
      <c r="A1924" s="37"/>
      <c r="B1924" s="38" t="str">
        <f t="shared" si="176"/>
        <v>163-Hf</v>
      </c>
      <c r="C1924" s="39">
        <v>163</v>
      </c>
      <c r="D1924" s="40"/>
      <c r="E1924" s="39">
        <v>19</v>
      </c>
      <c r="F1924" s="39">
        <v>91</v>
      </c>
      <c r="G1924" s="39">
        <v>72</v>
      </c>
      <c r="H1924" s="39" t="s">
        <v>137</v>
      </c>
      <c r="I1924" s="39" t="s">
        <v>82</v>
      </c>
      <c r="J1924" s="18">
        <v>-49316</v>
      </c>
      <c r="K1924" s="18">
        <v>316</v>
      </c>
      <c r="L1924" s="18">
        <v>1308612</v>
      </c>
      <c r="M1924" s="18">
        <v>316</v>
      </c>
      <c r="N1924" s="39" t="s">
        <v>28</v>
      </c>
      <c r="O1924" s="18">
        <v>-6762</v>
      </c>
      <c r="P1924" s="18">
        <v>323</v>
      </c>
      <c r="Q1924" s="18">
        <v>162947057</v>
      </c>
      <c r="R1924" s="18">
        <v>339</v>
      </c>
      <c r="S1924" s="16">
        <f t="shared" si="177"/>
        <v>162.947057</v>
      </c>
      <c r="T1924" s="16">
        <f t="shared" si="179"/>
        <v>151784.14315222509</v>
      </c>
      <c r="U1924" s="41">
        <f t="shared" si="178"/>
        <v>8028.2944785276077</v>
      </c>
      <c r="V1924" s="18">
        <f t="shared" si="180"/>
        <v>163</v>
      </c>
      <c r="W1924" s="154">
        <f t="shared" si="181"/>
        <v>931.19106228358953</v>
      </c>
    </row>
    <row r="1925" spans="1:23" ht="16" customHeight="1">
      <c r="A1925" s="37"/>
      <c r="B1925" s="38" t="str">
        <f t="shared" si="176"/>
        <v>163-Ta</v>
      </c>
      <c r="C1925" s="39">
        <v>163</v>
      </c>
      <c r="D1925" s="40"/>
      <c r="E1925" s="39">
        <v>17</v>
      </c>
      <c r="F1925" s="39">
        <v>90</v>
      </c>
      <c r="G1925" s="39">
        <v>73</v>
      </c>
      <c r="H1925" s="39" t="s">
        <v>138</v>
      </c>
      <c r="I1925" s="39" t="s">
        <v>83</v>
      </c>
      <c r="J1925" s="18">
        <v>-42553.760000000002</v>
      </c>
      <c r="K1925" s="18">
        <v>70.456999999999994</v>
      </c>
      <c r="L1925" s="18">
        <v>1301067.5789999999</v>
      </c>
      <c r="M1925" s="18">
        <v>70.456999999999994</v>
      </c>
      <c r="N1925" s="39" t="s">
        <v>28</v>
      </c>
      <c r="O1925" s="18">
        <v>-7653</v>
      </c>
      <c r="P1925" s="18">
        <v>314</v>
      </c>
      <c r="Q1925" s="18">
        <v>162954316.65000001</v>
      </c>
      <c r="R1925" s="18">
        <v>75.638000000000005</v>
      </c>
      <c r="S1925" s="16">
        <f t="shared" si="177"/>
        <v>162.95431665000001</v>
      </c>
      <c r="T1925" s="16">
        <f t="shared" si="179"/>
        <v>151790.90546984607</v>
      </c>
      <c r="U1925" s="41">
        <f t="shared" si="178"/>
        <v>7982.0096871165642</v>
      </c>
      <c r="V1925" s="18">
        <f t="shared" si="180"/>
        <v>163</v>
      </c>
      <c r="W1925" s="154">
        <f t="shared" si="181"/>
        <v>931.23254889476118</v>
      </c>
    </row>
    <row r="1926" spans="1:23" ht="16" customHeight="1">
      <c r="A1926" s="37"/>
      <c r="B1926" s="38" t="str">
        <f t="shared" si="176"/>
        <v>163-W</v>
      </c>
      <c r="C1926" s="39">
        <v>163</v>
      </c>
      <c r="D1926" s="40"/>
      <c r="E1926" s="39">
        <v>15</v>
      </c>
      <c r="F1926" s="39">
        <v>89</v>
      </c>
      <c r="G1926" s="39">
        <v>74</v>
      </c>
      <c r="H1926" s="39" t="s">
        <v>139</v>
      </c>
      <c r="I1926" s="39" t="s">
        <v>83</v>
      </c>
      <c r="J1926" s="18">
        <v>-34901</v>
      </c>
      <c r="K1926" s="18">
        <v>306</v>
      </c>
      <c r="L1926" s="18">
        <v>1292633</v>
      </c>
      <c r="M1926" s="18">
        <v>306</v>
      </c>
      <c r="N1926" s="39" t="s">
        <v>28</v>
      </c>
      <c r="O1926" s="18">
        <v>-8789</v>
      </c>
      <c r="P1926" s="18">
        <v>327</v>
      </c>
      <c r="Q1926" s="18">
        <v>162962532</v>
      </c>
      <c r="R1926" s="18">
        <v>329</v>
      </c>
      <c r="S1926" s="16">
        <f t="shared" si="177"/>
        <v>162.96253200000001</v>
      </c>
      <c r="T1926" s="16">
        <f t="shared" si="179"/>
        <v>151798.55801591475</v>
      </c>
      <c r="U1926" s="41">
        <f t="shared" si="178"/>
        <v>7930.2638036809813</v>
      </c>
      <c r="V1926" s="18">
        <f t="shared" si="180"/>
        <v>163</v>
      </c>
      <c r="W1926" s="154">
        <f t="shared" si="181"/>
        <v>931.27949703015179</v>
      </c>
    </row>
    <row r="1927" spans="1:23" ht="16" customHeight="1">
      <c r="A1927" s="37"/>
      <c r="B1927" s="38" t="str">
        <f t="shared" si="176"/>
        <v>163-Re</v>
      </c>
      <c r="C1927" s="39">
        <v>163</v>
      </c>
      <c r="D1927" s="40"/>
      <c r="E1927" s="39">
        <v>13</v>
      </c>
      <c r="F1927" s="39">
        <v>88</v>
      </c>
      <c r="G1927" s="39">
        <v>75</v>
      </c>
      <c r="H1927" s="39" t="s">
        <v>140</v>
      </c>
      <c r="I1927" s="39" t="s">
        <v>82</v>
      </c>
      <c r="J1927" s="18">
        <v>-26112</v>
      </c>
      <c r="K1927" s="18">
        <v>114</v>
      </c>
      <c r="L1927" s="18">
        <v>1283062</v>
      </c>
      <c r="M1927" s="18">
        <v>114</v>
      </c>
      <c r="N1927" s="39" t="s">
        <v>28</v>
      </c>
      <c r="O1927" s="18">
        <v>-9390</v>
      </c>
      <c r="P1927" s="18">
        <v>611</v>
      </c>
      <c r="Q1927" s="18">
        <v>162971967</v>
      </c>
      <c r="R1927" s="18">
        <v>122</v>
      </c>
      <c r="S1927" s="16">
        <f t="shared" si="177"/>
        <v>162.97196700000001</v>
      </c>
      <c r="T1927" s="16">
        <f t="shared" si="179"/>
        <v>151807.34665817075</v>
      </c>
      <c r="U1927" s="41">
        <f t="shared" si="178"/>
        <v>7871.5460122699387</v>
      </c>
      <c r="V1927" s="18">
        <f t="shared" si="180"/>
        <v>163</v>
      </c>
      <c r="W1927" s="154">
        <f t="shared" si="181"/>
        <v>931.33341508080218</v>
      </c>
    </row>
    <row r="1928" spans="1:23" ht="16" customHeight="1">
      <c r="A1928" s="37"/>
      <c r="B1928" s="38" t="str">
        <f t="shared" si="176"/>
        <v>163-Os</v>
      </c>
      <c r="C1928" s="39">
        <v>163</v>
      </c>
      <c r="D1928" s="40"/>
      <c r="E1928" s="39">
        <v>11</v>
      </c>
      <c r="F1928" s="39">
        <v>87</v>
      </c>
      <c r="G1928" s="39">
        <v>76</v>
      </c>
      <c r="H1928" s="39" t="s">
        <v>141</v>
      </c>
      <c r="I1928" s="39" t="s">
        <v>83</v>
      </c>
      <c r="J1928" s="18">
        <v>-16722</v>
      </c>
      <c r="K1928" s="18">
        <v>600</v>
      </c>
      <c r="L1928" s="18">
        <v>1272889</v>
      </c>
      <c r="M1928" s="18">
        <v>600</v>
      </c>
      <c r="N1928" s="39" t="s">
        <v>28</v>
      </c>
      <c r="O1928" s="18" t="s">
        <v>30</v>
      </c>
      <c r="P1928" s="42"/>
      <c r="Q1928" s="18">
        <v>162982048</v>
      </c>
      <c r="R1928" s="18">
        <v>644</v>
      </c>
      <c r="S1928" s="16">
        <f t="shared" si="177"/>
        <v>162.98204799999999</v>
      </c>
      <c r="T1928" s="16">
        <f t="shared" si="179"/>
        <v>151816.73704530191</v>
      </c>
      <c r="U1928" s="41">
        <f t="shared" si="178"/>
        <v>7809.1349693251532</v>
      </c>
      <c r="V1928" s="18">
        <f t="shared" si="180"/>
        <v>163</v>
      </c>
      <c r="W1928" s="154">
        <f t="shared" si="181"/>
        <v>931.3910248178031</v>
      </c>
    </row>
    <row r="1929" spans="1:23" ht="16" customHeight="1">
      <c r="A1929" s="37"/>
      <c r="B1929" s="38" t="str">
        <f t="shared" si="176"/>
        <v>164-Sm</v>
      </c>
      <c r="C1929" s="39">
        <v>164</v>
      </c>
      <c r="D1929" s="39">
        <v>0</v>
      </c>
      <c r="E1929" s="39">
        <v>40</v>
      </c>
      <c r="F1929" s="39">
        <v>102</v>
      </c>
      <c r="G1929" s="39">
        <v>62</v>
      </c>
      <c r="H1929" s="39" t="s">
        <v>127</v>
      </c>
      <c r="I1929" s="39" t="s">
        <v>37</v>
      </c>
      <c r="J1929" s="18">
        <v>-48177</v>
      </c>
      <c r="K1929" s="18">
        <v>801</v>
      </c>
      <c r="L1929" s="18">
        <v>1323368</v>
      </c>
      <c r="M1929" s="18">
        <v>801</v>
      </c>
      <c r="N1929" s="39" t="s">
        <v>28</v>
      </c>
      <c r="O1929" s="18">
        <v>4928</v>
      </c>
      <c r="P1929" s="18">
        <v>999</v>
      </c>
      <c r="Q1929" s="18">
        <v>163948280</v>
      </c>
      <c r="R1929" s="18">
        <v>860</v>
      </c>
      <c r="S1929" s="16">
        <f t="shared" si="177"/>
        <v>163.94828000000001</v>
      </c>
      <c r="T1929" s="16">
        <f t="shared" si="179"/>
        <v>152716.77598375455</v>
      </c>
      <c r="U1929" s="41">
        <f t="shared" si="178"/>
        <v>8069.3170731707314</v>
      </c>
      <c r="V1929" s="18">
        <f t="shared" si="180"/>
        <v>164</v>
      </c>
      <c r="W1929" s="154">
        <f t="shared" si="181"/>
        <v>931.19985355947892</v>
      </c>
    </row>
    <row r="1930" spans="1:23" ht="16" customHeight="1">
      <c r="A1930" s="37"/>
      <c r="B1930" s="38" t="str">
        <f t="shared" si="176"/>
        <v>164-Eu</v>
      </c>
      <c r="C1930" s="39">
        <v>164</v>
      </c>
      <c r="D1930" s="40"/>
      <c r="E1930" s="39">
        <v>38</v>
      </c>
      <c r="F1930" s="39">
        <v>101</v>
      </c>
      <c r="G1930" s="39">
        <v>63</v>
      </c>
      <c r="H1930" s="39" t="s">
        <v>128</v>
      </c>
      <c r="I1930" s="39" t="s">
        <v>37</v>
      </c>
      <c r="J1930" s="18">
        <v>-53104</v>
      </c>
      <c r="K1930" s="18">
        <v>596</v>
      </c>
      <c r="L1930" s="18">
        <v>1327513</v>
      </c>
      <c r="M1930" s="18">
        <v>596</v>
      </c>
      <c r="N1930" s="39" t="s">
        <v>28</v>
      </c>
      <c r="O1930" s="18">
        <v>6642</v>
      </c>
      <c r="P1930" s="18">
        <v>718</v>
      </c>
      <c r="Q1930" s="18">
        <v>163942990</v>
      </c>
      <c r="R1930" s="18">
        <v>640</v>
      </c>
      <c r="S1930" s="16">
        <f t="shared" si="177"/>
        <v>163.94299000000001</v>
      </c>
      <c r="T1930" s="16">
        <f t="shared" si="179"/>
        <v>152711.84838253207</v>
      </c>
      <c r="U1930" s="41">
        <f t="shared" si="178"/>
        <v>8094.5914634146338</v>
      </c>
      <c r="V1930" s="18">
        <f t="shared" si="180"/>
        <v>164</v>
      </c>
      <c r="W1930" s="154">
        <f t="shared" si="181"/>
        <v>931.16980721056143</v>
      </c>
    </row>
    <row r="1931" spans="1:23" ht="16" customHeight="1">
      <c r="A1931" s="37"/>
      <c r="B1931" s="38" t="str">
        <f t="shared" si="176"/>
        <v>164-Gd</v>
      </c>
      <c r="C1931" s="39">
        <v>164</v>
      </c>
      <c r="D1931" s="40"/>
      <c r="E1931" s="39">
        <v>36</v>
      </c>
      <c r="F1931" s="39">
        <v>100</v>
      </c>
      <c r="G1931" s="39">
        <v>64</v>
      </c>
      <c r="H1931" s="39" t="s">
        <v>129</v>
      </c>
      <c r="I1931" s="39" t="s">
        <v>37</v>
      </c>
      <c r="J1931" s="18">
        <v>-59746</v>
      </c>
      <c r="K1931" s="18">
        <v>401</v>
      </c>
      <c r="L1931" s="18">
        <v>1333372</v>
      </c>
      <c r="M1931" s="18">
        <v>401</v>
      </c>
      <c r="N1931" s="39" t="s">
        <v>28</v>
      </c>
      <c r="O1931" s="18">
        <v>2341</v>
      </c>
      <c r="P1931" s="18">
        <v>413</v>
      </c>
      <c r="Q1931" s="18">
        <v>163935860</v>
      </c>
      <c r="R1931" s="18">
        <v>430</v>
      </c>
      <c r="S1931" s="16">
        <f t="shared" si="177"/>
        <v>163.93585999999999</v>
      </c>
      <c r="T1931" s="16">
        <f t="shared" si="179"/>
        <v>152705.20683305824</v>
      </c>
      <c r="U1931" s="41">
        <f t="shared" si="178"/>
        <v>8130.3170731707314</v>
      </c>
      <c r="V1931" s="18">
        <f t="shared" si="180"/>
        <v>164</v>
      </c>
      <c r="W1931" s="154">
        <f t="shared" si="181"/>
        <v>931.12930995767215</v>
      </c>
    </row>
    <row r="1932" spans="1:23" ht="16" customHeight="1">
      <c r="A1932" s="37"/>
      <c r="B1932" s="38" t="str">
        <f t="shared" si="176"/>
        <v>164-Tb</v>
      </c>
      <c r="C1932" s="39">
        <v>164</v>
      </c>
      <c r="D1932" s="40"/>
      <c r="E1932" s="39">
        <v>34</v>
      </c>
      <c r="F1932" s="39">
        <v>99</v>
      </c>
      <c r="G1932" s="39">
        <v>65</v>
      </c>
      <c r="H1932" s="39" t="s">
        <v>130</v>
      </c>
      <c r="I1932" s="39" t="s">
        <v>40</v>
      </c>
      <c r="J1932" s="18">
        <v>-62086.625</v>
      </c>
      <c r="K1932" s="18">
        <v>100.045</v>
      </c>
      <c r="L1932" s="18">
        <v>1334930.594</v>
      </c>
      <c r="M1932" s="18">
        <v>100.04600000000001</v>
      </c>
      <c r="N1932" s="39" t="s">
        <v>28</v>
      </c>
      <c r="O1932" s="18">
        <v>3890</v>
      </c>
      <c r="P1932" s="18">
        <v>100</v>
      </c>
      <c r="Q1932" s="18">
        <v>163933347.25299999</v>
      </c>
      <c r="R1932" s="18">
        <v>107.40300000000001</v>
      </c>
      <c r="S1932" s="16">
        <f t="shared" si="177"/>
        <v>163.93334725299999</v>
      </c>
      <c r="T1932" s="16">
        <f t="shared" si="179"/>
        <v>152702.86622527204</v>
      </c>
      <c r="U1932" s="41">
        <f t="shared" si="178"/>
        <v>8139.8206951219518</v>
      </c>
      <c r="V1932" s="18">
        <f t="shared" si="180"/>
        <v>164</v>
      </c>
      <c r="W1932" s="154">
        <f t="shared" si="181"/>
        <v>931.11503795897579</v>
      </c>
    </row>
    <row r="1933" spans="1:23" ht="16" customHeight="1">
      <c r="A1933" s="37"/>
      <c r="B1933" s="38" t="str">
        <f t="shared" si="176"/>
        <v>164-Dy</v>
      </c>
      <c r="C1933" s="39">
        <v>164</v>
      </c>
      <c r="D1933" s="40"/>
      <c r="E1933" s="39">
        <v>32</v>
      </c>
      <c r="F1933" s="39">
        <v>98</v>
      </c>
      <c r="G1933" s="39">
        <v>66</v>
      </c>
      <c r="H1933" s="39" t="s">
        <v>131</v>
      </c>
      <c r="I1933" s="40"/>
      <c r="J1933" s="18">
        <v>-65976.625</v>
      </c>
      <c r="K1933" s="18">
        <v>3.0110000000000001</v>
      </c>
      <c r="L1933" s="18">
        <v>1338038.2409999999</v>
      </c>
      <c r="M1933" s="18">
        <v>3.0190000000000001</v>
      </c>
      <c r="N1933" s="39" t="s">
        <v>28</v>
      </c>
      <c r="O1933" s="18">
        <v>-986.83600000000001</v>
      </c>
      <c r="P1933" s="18">
        <v>2.1819999999999999</v>
      </c>
      <c r="Q1933" s="18">
        <v>163929171.16499999</v>
      </c>
      <c r="R1933" s="18">
        <v>3.2330000000000001</v>
      </c>
      <c r="S1933" s="16">
        <f t="shared" si="177"/>
        <v>163.92917116499999</v>
      </c>
      <c r="T1933" s="16">
        <f t="shared" si="179"/>
        <v>152698.97622596505</v>
      </c>
      <c r="U1933" s="41">
        <f t="shared" si="178"/>
        <v>8158.7697621951211</v>
      </c>
      <c r="V1933" s="18">
        <f t="shared" si="180"/>
        <v>164</v>
      </c>
      <c r="W1933" s="154">
        <f t="shared" si="181"/>
        <v>931.09131845100637</v>
      </c>
    </row>
    <row r="1934" spans="1:23" ht="16" customHeight="1">
      <c r="A1934" s="37"/>
      <c r="B1934" s="38" t="str">
        <f t="shared" si="176"/>
        <v>164-Ho</v>
      </c>
      <c r="C1934" s="39">
        <v>164</v>
      </c>
      <c r="D1934" s="40"/>
      <c r="E1934" s="39">
        <v>30</v>
      </c>
      <c r="F1934" s="39">
        <v>97</v>
      </c>
      <c r="G1934" s="39">
        <v>67</v>
      </c>
      <c r="H1934" s="39" t="s">
        <v>132</v>
      </c>
      <c r="I1934" s="40"/>
      <c r="J1934" s="18">
        <v>-64989.788999999997</v>
      </c>
      <c r="K1934" s="18">
        <v>3.1739999999999999</v>
      </c>
      <c r="L1934" s="18">
        <v>1336269.0519999999</v>
      </c>
      <c r="M1934" s="18">
        <v>3.1819999999999999</v>
      </c>
      <c r="N1934" s="39" t="s">
        <v>28</v>
      </c>
      <c r="O1934" s="18">
        <v>962.774</v>
      </c>
      <c r="P1934" s="18">
        <v>2.3220000000000001</v>
      </c>
      <c r="Q1934" s="18">
        <v>163930230.57699999</v>
      </c>
      <c r="R1934" s="18">
        <v>3.407</v>
      </c>
      <c r="S1934" s="16">
        <f t="shared" si="177"/>
        <v>163.930230577</v>
      </c>
      <c r="T1934" s="16">
        <f t="shared" si="179"/>
        <v>152699.96306147854</v>
      </c>
      <c r="U1934" s="41">
        <f t="shared" si="178"/>
        <v>8147.9820243902432</v>
      </c>
      <c r="V1934" s="18">
        <f t="shared" si="180"/>
        <v>164</v>
      </c>
      <c r="W1934" s="154">
        <f t="shared" si="181"/>
        <v>931.09733574072277</v>
      </c>
    </row>
    <row r="1935" spans="1:23" ht="16" customHeight="1">
      <c r="A1935" s="37"/>
      <c r="B1935" s="38" t="str">
        <f t="shared" ref="B1935:B1998" si="182">CONCATENATE(C1935,"-",H1935)</f>
        <v>164-Er</v>
      </c>
      <c r="C1935" s="39">
        <v>164</v>
      </c>
      <c r="D1935" s="40"/>
      <c r="E1935" s="39">
        <v>28</v>
      </c>
      <c r="F1935" s="39">
        <v>96</v>
      </c>
      <c r="G1935" s="39">
        <v>68</v>
      </c>
      <c r="H1935" s="39" t="s">
        <v>133</v>
      </c>
      <c r="I1935" s="40"/>
      <c r="J1935" s="18">
        <v>-65952.562999999995</v>
      </c>
      <c r="K1935" s="18">
        <v>3.371</v>
      </c>
      <c r="L1935" s="18">
        <v>1336449.4720000001</v>
      </c>
      <c r="M1935" s="18">
        <v>3.3780000000000001</v>
      </c>
      <c r="N1935" s="39" t="s">
        <v>28</v>
      </c>
      <c r="O1935" s="18">
        <v>-3962.5520000000001</v>
      </c>
      <c r="P1935" s="18">
        <v>18.57</v>
      </c>
      <c r="Q1935" s="18">
        <v>163929196.99599999</v>
      </c>
      <c r="R1935" s="18">
        <v>3.6190000000000002</v>
      </c>
      <c r="S1935" s="16">
        <f t="shared" ref="S1935:S1998" si="183">Q1935/1000000</f>
        <v>163.929196996</v>
      </c>
      <c r="T1935" s="16">
        <f t="shared" si="179"/>
        <v>152699.00028737661</v>
      </c>
      <c r="U1935" s="41">
        <f t="shared" ref="U1935:U1998" si="184">L1935/C1935</f>
        <v>8149.0821463414641</v>
      </c>
      <c r="V1935" s="18">
        <f t="shared" si="180"/>
        <v>164</v>
      </c>
      <c r="W1935" s="154">
        <f t="shared" si="181"/>
        <v>931.09146516693056</v>
      </c>
    </row>
    <row r="1936" spans="1:23" ht="16" customHeight="1">
      <c r="A1936" s="37"/>
      <c r="B1936" s="38" t="str">
        <f t="shared" si="182"/>
        <v>164-Tm</v>
      </c>
      <c r="C1936" s="39">
        <v>164</v>
      </c>
      <c r="D1936" s="40"/>
      <c r="E1936" s="39">
        <v>26</v>
      </c>
      <c r="F1936" s="39">
        <v>95</v>
      </c>
      <c r="G1936" s="39">
        <v>69</v>
      </c>
      <c r="H1936" s="39" t="s">
        <v>134</v>
      </c>
      <c r="I1936" s="39" t="s">
        <v>39</v>
      </c>
      <c r="J1936" s="18">
        <v>-61990.010999999999</v>
      </c>
      <c r="K1936" s="18">
        <v>18.873000000000001</v>
      </c>
      <c r="L1936" s="18">
        <v>1331704.567</v>
      </c>
      <c r="M1936" s="18">
        <v>18.873999999999999</v>
      </c>
      <c r="N1936" s="39" t="s">
        <v>28</v>
      </c>
      <c r="O1936" s="18">
        <v>-996</v>
      </c>
      <c r="P1936" s="18">
        <v>104</v>
      </c>
      <c r="Q1936" s="18">
        <v>163933450.972</v>
      </c>
      <c r="R1936" s="18">
        <v>20.260999999999999</v>
      </c>
      <c r="S1936" s="16">
        <f t="shared" si="183"/>
        <v>163.933450972</v>
      </c>
      <c r="T1936" s="16">
        <f t="shared" ref="T1936:T1999" si="185">S1936*$W$9</f>
        <v>152702.96283885828</v>
      </c>
      <c r="U1936" s="41">
        <f t="shared" si="184"/>
        <v>8120.1497987804878</v>
      </c>
      <c r="V1936" s="18">
        <f t="shared" ref="V1936:V1999" si="186">C1936</f>
        <v>164</v>
      </c>
      <c r="W1936" s="154">
        <f t="shared" ref="W1936:W1999" si="187">T1936/V1936</f>
        <v>931.11562706620907</v>
      </c>
    </row>
    <row r="1937" spans="1:23" ht="16" customHeight="1">
      <c r="A1937" s="37"/>
      <c r="B1937" s="38" t="str">
        <f t="shared" si="182"/>
        <v>164-Yb</v>
      </c>
      <c r="C1937" s="39">
        <v>164</v>
      </c>
      <c r="D1937" s="40"/>
      <c r="E1937" s="39">
        <v>24</v>
      </c>
      <c r="F1937" s="39">
        <v>94</v>
      </c>
      <c r="G1937" s="39">
        <v>70</v>
      </c>
      <c r="H1937" s="39" t="s">
        <v>135</v>
      </c>
      <c r="I1937" s="39" t="s">
        <v>37</v>
      </c>
      <c r="J1937" s="18">
        <v>-60994</v>
      </c>
      <c r="K1937" s="18">
        <v>102</v>
      </c>
      <c r="L1937" s="18">
        <v>1329926</v>
      </c>
      <c r="M1937" s="18">
        <v>102</v>
      </c>
      <c r="N1937" s="39" t="s">
        <v>28</v>
      </c>
      <c r="O1937" s="18">
        <v>-6236.68</v>
      </c>
      <c r="P1937" s="18">
        <v>72</v>
      </c>
      <c r="Q1937" s="18">
        <v>163934520</v>
      </c>
      <c r="R1937" s="18">
        <v>110</v>
      </c>
      <c r="S1937" s="16">
        <f t="shared" si="183"/>
        <v>163.93451999999999</v>
      </c>
      <c r="T1937" s="16">
        <f t="shared" si="185"/>
        <v>152703.95863161437</v>
      </c>
      <c r="U1937" s="41">
        <f t="shared" si="184"/>
        <v>8109.3048780487807</v>
      </c>
      <c r="V1937" s="18">
        <f t="shared" si="186"/>
        <v>164</v>
      </c>
      <c r="W1937" s="154">
        <f t="shared" si="187"/>
        <v>931.12169897325839</v>
      </c>
    </row>
    <row r="1938" spans="1:23" ht="16" customHeight="1">
      <c r="A1938" s="37"/>
      <c r="B1938" s="38" t="str">
        <f t="shared" si="182"/>
        <v>164-Lu</v>
      </c>
      <c r="C1938" s="39">
        <v>164</v>
      </c>
      <c r="D1938" s="40"/>
      <c r="E1938" s="39">
        <v>22</v>
      </c>
      <c r="F1938" s="39">
        <v>93</v>
      </c>
      <c r="G1938" s="39">
        <v>71</v>
      </c>
      <c r="H1938" s="39" t="s">
        <v>136</v>
      </c>
      <c r="I1938" s="39" t="s">
        <v>39</v>
      </c>
      <c r="J1938" s="18">
        <v>-54758</v>
      </c>
      <c r="K1938" s="18">
        <v>125</v>
      </c>
      <c r="L1938" s="18">
        <v>1322907</v>
      </c>
      <c r="M1938" s="18">
        <v>125</v>
      </c>
      <c r="N1938" s="39" t="s">
        <v>28</v>
      </c>
      <c r="O1938" s="18">
        <v>-2987</v>
      </c>
      <c r="P1938" s="18">
        <v>233</v>
      </c>
      <c r="Q1938" s="18">
        <v>163941215</v>
      </c>
      <c r="R1938" s="18">
        <v>134</v>
      </c>
      <c r="S1938" s="16">
        <f t="shared" si="183"/>
        <v>163.941215</v>
      </c>
      <c r="T1938" s="16">
        <f t="shared" si="185"/>
        <v>152710.19498136573</v>
      </c>
      <c r="U1938" s="41">
        <f t="shared" si="184"/>
        <v>8066.5060975609758</v>
      </c>
      <c r="V1938" s="18">
        <f t="shared" si="186"/>
        <v>164</v>
      </c>
      <c r="W1938" s="154">
        <f t="shared" si="187"/>
        <v>931.15972549613252</v>
      </c>
    </row>
    <row r="1939" spans="1:23" ht="16" customHeight="1">
      <c r="A1939" s="37"/>
      <c r="B1939" s="38" t="str">
        <f t="shared" si="182"/>
        <v>164-Hf</v>
      </c>
      <c r="C1939" s="39">
        <v>164</v>
      </c>
      <c r="D1939" s="40"/>
      <c r="E1939" s="39">
        <v>20</v>
      </c>
      <c r="F1939" s="39">
        <v>92</v>
      </c>
      <c r="G1939" s="39">
        <v>72</v>
      </c>
      <c r="H1939" s="39" t="s">
        <v>137</v>
      </c>
      <c r="I1939" s="39" t="s">
        <v>82</v>
      </c>
      <c r="J1939" s="18">
        <v>-51770</v>
      </c>
      <c r="K1939" s="18">
        <v>196</v>
      </c>
      <c r="L1939" s="18">
        <v>1319138</v>
      </c>
      <c r="M1939" s="18">
        <v>196</v>
      </c>
      <c r="N1939" s="39" t="s">
        <v>28</v>
      </c>
      <c r="O1939" s="18">
        <v>-8521</v>
      </c>
      <c r="P1939" s="18">
        <v>446</v>
      </c>
      <c r="Q1939" s="18">
        <v>163944422</v>
      </c>
      <c r="R1939" s="18">
        <v>211</v>
      </c>
      <c r="S1939" s="16">
        <f t="shared" si="183"/>
        <v>163.944422</v>
      </c>
      <c r="T1939" s="16">
        <f t="shared" si="185"/>
        <v>152713.18228138849</v>
      </c>
      <c r="U1939" s="41">
        <f t="shared" si="184"/>
        <v>8043.5243902439024</v>
      </c>
      <c r="V1939" s="18">
        <f t="shared" si="186"/>
        <v>164</v>
      </c>
      <c r="W1939" s="154">
        <f t="shared" si="187"/>
        <v>931.17794074017377</v>
      </c>
    </row>
    <row r="1940" spans="1:23" ht="16" customHeight="1">
      <c r="A1940" s="37"/>
      <c r="B1940" s="38" t="str">
        <f t="shared" si="182"/>
        <v>164-Ta</v>
      </c>
      <c r="C1940" s="39">
        <v>164</v>
      </c>
      <c r="D1940" s="40"/>
      <c r="E1940" s="39">
        <v>18</v>
      </c>
      <c r="F1940" s="39">
        <v>91</v>
      </c>
      <c r="G1940" s="39">
        <v>73</v>
      </c>
      <c r="H1940" s="39" t="s">
        <v>138</v>
      </c>
      <c r="I1940" s="39" t="s">
        <v>37</v>
      </c>
      <c r="J1940" s="18">
        <v>-43249</v>
      </c>
      <c r="K1940" s="18">
        <v>401</v>
      </c>
      <c r="L1940" s="18">
        <v>1309834</v>
      </c>
      <c r="M1940" s="18">
        <v>401</v>
      </c>
      <c r="N1940" s="39" t="s">
        <v>28</v>
      </c>
      <c r="O1940" s="18">
        <v>-5043</v>
      </c>
      <c r="P1940" s="18">
        <v>402</v>
      </c>
      <c r="Q1940" s="18">
        <v>163953570</v>
      </c>
      <c r="R1940" s="18">
        <v>430</v>
      </c>
      <c r="S1940" s="16">
        <f t="shared" si="183"/>
        <v>163.95357000000001</v>
      </c>
      <c r="T1940" s="16">
        <f t="shared" si="185"/>
        <v>152721.70358497705</v>
      </c>
      <c r="U1940" s="41">
        <f t="shared" si="184"/>
        <v>7986.792682926829</v>
      </c>
      <c r="V1940" s="18">
        <f t="shared" si="186"/>
        <v>164</v>
      </c>
      <c r="W1940" s="154">
        <f t="shared" si="187"/>
        <v>931.22989990839665</v>
      </c>
    </row>
    <row r="1941" spans="1:23" ht="16" customHeight="1">
      <c r="A1941" s="37"/>
      <c r="B1941" s="38" t="str">
        <f t="shared" si="182"/>
        <v>164-W</v>
      </c>
      <c r="C1941" s="39">
        <v>164</v>
      </c>
      <c r="D1941" s="40"/>
      <c r="E1941" s="39">
        <v>16</v>
      </c>
      <c r="F1941" s="39">
        <v>90</v>
      </c>
      <c r="G1941" s="39">
        <v>74</v>
      </c>
      <c r="H1941" s="39" t="s">
        <v>139</v>
      </c>
      <c r="I1941" s="39" t="s">
        <v>83</v>
      </c>
      <c r="J1941" s="18">
        <v>-38206.328999999998</v>
      </c>
      <c r="K1941" s="18">
        <v>33.18</v>
      </c>
      <c r="L1941" s="18">
        <v>1304009.1170000001</v>
      </c>
      <c r="M1941" s="18">
        <v>33.180999999999997</v>
      </c>
      <c r="N1941" s="39" t="s">
        <v>28</v>
      </c>
      <c r="O1941" s="18">
        <v>-10559</v>
      </c>
      <c r="P1941" s="18">
        <v>312</v>
      </c>
      <c r="Q1941" s="18">
        <v>163958983.81</v>
      </c>
      <c r="R1941" s="18">
        <v>35.619999999999997</v>
      </c>
      <c r="S1941" s="16">
        <f t="shared" si="183"/>
        <v>163.95898381000001</v>
      </c>
      <c r="T1941" s="16">
        <f t="shared" si="185"/>
        <v>152726.74651442401</v>
      </c>
      <c r="U1941" s="41">
        <f t="shared" si="184"/>
        <v>7951.2751036585369</v>
      </c>
      <c r="V1941" s="18">
        <f t="shared" si="186"/>
        <v>164</v>
      </c>
      <c r="W1941" s="154">
        <f t="shared" si="187"/>
        <v>931.26064947819521</v>
      </c>
    </row>
    <row r="1942" spans="1:23" ht="16" customHeight="1">
      <c r="A1942" s="37"/>
      <c r="B1942" s="38" t="str">
        <f t="shared" si="182"/>
        <v>164-Re</v>
      </c>
      <c r="C1942" s="39">
        <v>164</v>
      </c>
      <c r="D1942" s="40"/>
      <c r="E1942" s="39">
        <v>14</v>
      </c>
      <c r="F1942" s="39">
        <v>89</v>
      </c>
      <c r="G1942" s="39">
        <v>75</v>
      </c>
      <c r="H1942" s="39" t="s">
        <v>140</v>
      </c>
      <c r="I1942" s="39" t="s">
        <v>83</v>
      </c>
      <c r="J1942" s="18">
        <v>-27647</v>
      </c>
      <c r="K1942" s="18">
        <v>310</v>
      </c>
      <c r="L1942" s="18">
        <v>1292668</v>
      </c>
      <c r="M1942" s="18">
        <v>310</v>
      </c>
      <c r="N1942" s="39" t="s">
        <v>28</v>
      </c>
      <c r="O1942" s="18">
        <v>-7086.1530000000002</v>
      </c>
      <c r="P1942" s="18">
        <v>214.839</v>
      </c>
      <c r="Q1942" s="18">
        <v>163970319</v>
      </c>
      <c r="R1942" s="18">
        <v>333</v>
      </c>
      <c r="S1942" s="16">
        <f t="shared" si="183"/>
        <v>163.97031899999999</v>
      </c>
      <c r="T1942" s="16">
        <f t="shared" si="185"/>
        <v>152737.30517153197</v>
      </c>
      <c r="U1942" s="41">
        <f t="shared" si="184"/>
        <v>7882.1219512195121</v>
      </c>
      <c r="V1942" s="18">
        <f t="shared" si="186"/>
        <v>164</v>
      </c>
      <c r="W1942" s="154">
        <f t="shared" si="187"/>
        <v>931.32503153373159</v>
      </c>
    </row>
    <row r="1943" spans="1:23" ht="16" customHeight="1">
      <c r="A1943" s="37"/>
      <c r="B1943" s="38" t="str">
        <f t="shared" si="182"/>
        <v>164-Os</v>
      </c>
      <c r="C1943" s="39">
        <v>164</v>
      </c>
      <c r="D1943" s="40"/>
      <c r="E1943" s="39">
        <v>12</v>
      </c>
      <c r="F1943" s="39">
        <v>88</v>
      </c>
      <c r="G1943" s="39">
        <v>76</v>
      </c>
      <c r="H1943" s="39" t="s">
        <v>141</v>
      </c>
      <c r="I1943" s="39" t="s">
        <v>83</v>
      </c>
      <c r="J1943" s="18">
        <v>-20561</v>
      </c>
      <c r="K1943" s="18">
        <v>357</v>
      </c>
      <c r="L1943" s="18">
        <v>1284799</v>
      </c>
      <c r="M1943" s="18">
        <v>357</v>
      </c>
      <c r="N1943" s="39" t="s">
        <v>28</v>
      </c>
      <c r="O1943" s="18" t="s">
        <v>30</v>
      </c>
      <c r="P1943" s="42"/>
      <c r="Q1943" s="18">
        <v>163977927</v>
      </c>
      <c r="R1943" s="18">
        <v>383</v>
      </c>
      <c r="S1943" s="16">
        <f t="shared" si="183"/>
        <v>163.97792699999999</v>
      </c>
      <c r="T1943" s="16">
        <f t="shared" si="185"/>
        <v>152744.39197495367</v>
      </c>
      <c r="U1943" s="41">
        <f t="shared" si="184"/>
        <v>7834.1402439024387</v>
      </c>
      <c r="V1943" s="18">
        <f t="shared" si="186"/>
        <v>164</v>
      </c>
      <c r="W1943" s="154">
        <f t="shared" si="187"/>
        <v>931.36824374971752</v>
      </c>
    </row>
    <row r="1944" spans="1:23" ht="16" customHeight="1">
      <c r="A1944" s="37"/>
      <c r="B1944" s="38" t="str">
        <f t="shared" si="182"/>
        <v>165-Sm</v>
      </c>
      <c r="C1944" s="39">
        <v>165</v>
      </c>
      <c r="D1944" s="39">
        <v>0</v>
      </c>
      <c r="E1944" s="39">
        <v>41</v>
      </c>
      <c r="F1944" s="39">
        <v>103</v>
      </c>
      <c r="G1944" s="39">
        <v>62</v>
      </c>
      <c r="H1944" s="39" t="s">
        <v>127</v>
      </c>
      <c r="I1944" s="39" t="s">
        <v>37</v>
      </c>
      <c r="J1944" s="18">
        <v>-43799</v>
      </c>
      <c r="K1944" s="18">
        <v>904</v>
      </c>
      <c r="L1944" s="18">
        <v>1327061</v>
      </c>
      <c r="M1944" s="18">
        <v>904</v>
      </c>
      <c r="N1944" s="39" t="s">
        <v>28</v>
      </c>
      <c r="O1944" s="18">
        <v>6763</v>
      </c>
      <c r="P1944" s="18">
        <v>1142</v>
      </c>
      <c r="Q1944" s="18">
        <v>164952980</v>
      </c>
      <c r="R1944" s="18">
        <v>970</v>
      </c>
      <c r="S1944" s="16">
        <f t="shared" si="183"/>
        <v>164.95298</v>
      </c>
      <c r="T1944" s="16">
        <f t="shared" si="185"/>
        <v>153652.64761858279</v>
      </c>
      <c r="U1944" s="41">
        <f t="shared" si="184"/>
        <v>8042.7939393939396</v>
      </c>
      <c r="V1944" s="18">
        <f t="shared" si="186"/>
        <v>165</v>
      </c>
      <c r="W1944" s="154">
        <f t="shared" si="187"/>
        <v>931.22816738535028</v>
      </c>
    </row>
    <row r="1945" spans="1:23" ht="16" customHeight="1">
      <c r="A1945" s="37"/>
      <c r="B1945" s="38" t="str">
        <f t="shared" si="182"/>
        <v>165-Eu</v>
      </c>
      <c r="C1945" s="39">
        <v>165</v>
      </c>
      <c r="D1945" s="40"/>
      <c r="E1945" s="39">
        <v>39</v>
      </c>
      <c r="F1945" s="39">
        <v>102</v>
      </c>
      <c r="G1945" s="39">
        <v>63</v>
      </c>
      <c r="H1945" s="39" t="s">
        <v>128</v>
      </c>
      <c r="I1945" s="39" t="s">
        <v>37</v>
      </c>
      <c r="J1945" s="18">
        <v>-50561</v>
      </c>
      <c r="K1945" s="18">
        <v>699</v>
      </c>
      <c r="L1945" s="18">
        <v>1333041</v>
      </c>
      <c r="M1945" s="18">
        <v>699</v>
      </c>
      <c r="N1945" s="39" t="s">
        <v>28</v>
      </c>
      <c r="O1945" s="18">
        <v>5906</v>
      </c>
      <c r="P1945" s="18">
        <v>861</v>
      </c>
      <c r="Q1945" s="18">
        <v>164945720</v>
      </c>
      <c r="R1945" s="18">
        <v>750</v>
      </c>
      <c r="S1945" s="16">
        <f t="shared" si="183"/>
        <v>164.94571999999999</v>
      </c>
      <c r="T1945" s="16">
        <f t="shared" si="185"/>
        <v>153645.88497493905</v>
      </c>
      <c r="U1945" s="41">
        <f t="shared" si="184"/>
        <v>8079.0363636363636</v>
      </c>
      <c r="V1945" s="18">
        <f t="shared" si="186"/>
        <v>165</v>
      </c>
      <c r="W1945" s="154">
        <f t="shared" si="187"/>
        <v>931.18718166629731</v>
      </c>
    </row>
    <row r="1946" spans="1:23" ht="16" customHeight="1">
      <c r="A1946" s="37"/>
      <c r="B1946" s="38" t="str">
        <f t="shared" si="182"/>
        <v>165-Gd</v>
      </c>
      <c r="C1946" s="39">
        <v>165</v>
      </c>
      <c r="D1946" s="40"/>
      <c r="E1946" s="39">
        <v>37</v>
      </c>
      <c r="F1946" s="39">
        <v>101</v>
      </c>
      <c r="G1946" s="39">
        <v>64</v>
      </c>
      <c r="H1946" s="39" t="s">
        <v>129</v>
      </c>
      <c r="I1946" s="39" t="s">
        <v>37</v>
      </c>
      <c r="J1946" s="18">
        <v>-56467</v>
      </c>
      <c r="K1946" s="18">
        <v>503</v>
      </c>
      <c r="L1946" s="18">
        <v>1338165</v>
      </c>
      <c r="M1946" s="18">
        <v>503</v>
      </c>
      <c r="N1946" s="39" t="s">
        <v>28</v>
      </c>
      <c r="O1946" s="18">
        <v>4192</v>
      </c>
      <c r="P1946" s="18">
        <v>540</v>
      </c>
      <c r="Q1946" s="18">
        <v>164939380</v>
      </c>
      <c r="R1946" s="18">
        <v>540</v>
      </c>
      <c r="S1946" s="16">
        <f t="shared" si="183"/>
        <v>164.93938</v>
      </c>
      <c r="T1946" s="16">
        <f t="shared" si="185"/>
        <v>153639.97930542097</v>
      </c>
      <c r="U1946" s="41">
        <f t="shared" si="184"/>
        <v>8110.090909090909</v>
      </c>
      <c r="V1946" s="18">
        <f t="shared" si="186"/>
        <v>165</v>
      </c>
      <c r="W1946" s="154">
        <f t="shared" si="187"/>
        <v>931.15138972982413</v>
      </c>
    </row>
    <row r="1947" spans="1:23" ht="16" customHeight="1">
      <c r="A1947" s="37"/>
      <c r="B1947" s="38" t="str">
        <f t="shared" si="182"/>
        <v>165-Tb</v>
      </c>
      <c r="C1947" s="39">
        <v>165</v>
      </c>
      <c r="D1947" s="40"/>
      <c r="E1947" s="39">
        <v>35</v>
      </c>
      <c r="F1947" s="39">
        <v>100</v>
      </c>
      <c r="G1947" s="39">
        <v>65</v>
      </c>
      <c r="H1947" s="39" t="s">
        <v>130</v>
      </c>
      <c r="I1947" s="39" t="s">
        <v>37</v>
      </c>
      <c r="J1947" s="18">
        <v>-60659</v>
      </c>
      <c r="K1947" s="18">
        <v>196</v>
      </c>
      <c r="L1947" s="18">
        <v>1341574</v>
      </c>
      <c r="M1947" s="18">
        <v>196</v>
      </c>
      <c r="N1947" s="39" t="s">
        <v>28</v>
      </c>
      <c r="O1947" s="18">
        <v>2962</v>
      </c>
      <c r="P1947" s="18">
        <v>196</v>
      </c>
      <c r="Q1947" s="18">
        <v>164934880</v>
      </c>
      <c r="R1947" s="18">
        <v>210</v>
      </c>
      <c r="S1947" s="16">
        <f t="shared" si="183"/>
        <v>164.93487999999999</v>
      </c>
      <c r="T1947" s="16">
        <f t="shared" si="185"/>
        <v>153635.7875841542</v>
      </c>
      <c r="U1947" s="41">
        <f t="shared" si="184"/>
        <v>8130.7515151515154</v>
      </c>
      <c r="V1947" s="18">
        <f t="shared" si="186"/>
        <v>165</v>
      </c>
      <c r="W1947" s="154">
        <f t="shared" si="187"/>
        <v>931.12598535851032</v>
      </c>
    </row>
    <row r="1948" spans="1:23" ht="16" customHeight="1">
      <c r="A1948" s="37"/>
      <c r="B1948" s="38" t="str">
        <f t="shared" si="182"/>
        <v>165-Dy</v>
      </c>
      <c r="C1948" s="39">
        <v>165</v>
      </c>
      <c r="D1948" s="40"/>
      <c r="E1948" s="39">
        <v>33</v>
      </c>
      <c r="F1948" s="39">
        <v>99</v>
      </c>
      <c r="G1948" s="39">
        <v>66</v>
      </c>
      <c r="H1948" s="39" t="s">
        <v>131</v>
      </c>
      <c r="I1948" s="39" t="s">
        <v>47</v>
      </c>
      <c r="J1948" s="18">
        <v>-63621.190999999999</v>
      </c>
      <c r="K1948" s="18">
        <v>3.0129999999999999</v>
      </c>
      <c r="L1948" s="18">
        <v>1343754.13</v>
      </c>
      <c r="M1948" s="18">
        <v>3.0209999999999999</v>
      </c>
      <c r="N1948" s="39" t="s">
        <v>28</v>
      </c>
      <c r="O1948" s="18">
        <v>1286.075</v>
      </c>
      <c r="P1948" s="18">
        <v>1.8560000000000001</v>
      </c>
      <c r="Q1948" s="18">
        <v>164931699.82800001</v>
      </c>
      <c r="R1948" s="18">
        <v>3.2349999999999999</v>
      </c>
      <c r="S1948" s="16">
        <f t="shared" si="183"/>
        <v>164.93169982800001</v>
      </c>
      <c r="T1948" s="16">
        <f t="shared" si="185"/>
        <v>153632.82527424212</v>
      </c>
      <c r="U1948" s="41">
        <f t="shared" si="184"/>
        <v>8143.9644242424238</v>
      </c>
      <c r="V1948" s="18">
        <f t="shared" si="186"/>
        <v>165</v>
      </c>
      <c r="W1948" s="154">
        <f t="shared" si="187"/>
        <v>931.10803196510369</v>
      </c>
    </row>
    <row r="1949" spans="1:23" ht="16" customHeight="1">
      <c r="A1949" s="37"/>
      <c r="B1949" s="38" t="str">
        <f t="shared" si="182"/>
        <v>165-Ho</v>
      </c>
      <c r="C1949" s="39">
        <v>165</v>
      </c>
      <c r="D1949" s="40"/>
      <c r="E1949" s="39">
        <v>31</v>
      </c>
      <c r="F1949" s="39">
        <v>98</v>
      </c>
      <c r="G1949" s="39">
        <v>67</v>
      </c>
      <c r="H1949" s="39" t="s">
        <v>132</v>
      </c>
      <c r="I1949" s="40"/>
      <c r="J1949" s="18">
        <v>-64907.266000000003</v>
      </c>
      <c r="K1949" s="18">
        <v>2.9590000000000001</v>
      </c>
      <c r="L1949" s="18">
        <v>1344257.852</v>
      </c>
      <c r="M1949" s="18">
        <v>2.968</v>
      </c>
      <c r="N1949" s="39" t="s">
        <v>28</v>
      </c>
      <c r="O1949" s="18">
        <v>-375.98</v>
      </c>
      <c r="P1949" s="18">
        <v>2.0430000000000001</v>
      </c>
      <c r="Q1949" s="18">
        <v>164930319.169</v>
      </c>
      <c r="R1949" s="18">
        <v>3.177</v>
      </c>
      <c r="S1949" s="16">
        <f t="shared" si="183"/>
        <v>164.930319169</v>
      </c>
      <c r="T1949" s="16">
        <f t="shared" si="185"/>
        <v>153631.53919919935</v>
      </c>
      <c r="U1949" s="41">
        <f t="shared" si="184"/>
        <v>8147.0172848484845</v>
      </c>
      <c r="V1949" s="18">
        <f t="shared" si="186"/>
        <v>165</v>
      </c>
      <c r="W1949" s="154">
        <f t="shared" si="187"/>
        <v>931.10023757090516</v>
      </c>
    </row>
    <row r="1950" spans="1:23" ht="16" customHeight="1">
      <c r="A1950" s="37"/>
      <c r="B1950" s="38" t="str">
        <f t="shared" si="182"/>
        <v>165-Er</v>
      </c>
      <c r="C1950" s="39">
        <v>165</v>
      </c>
      <c r="D1950" s="40"/>
      <c r="E1950" s="39">
        <v>29</v>
      </c>
      <c r="F1950" s="39">
        <v>97</v>
      </c>
      <c r="G1950" s="39">
        <v>68</v>
      </c>
      <c r="H1950" s="39" t="s">
        <v>133</v>
      </c>
      <c r="I1950" s="40"/>
      <c r="J1950" s="18">
        <v>-64531.286</v>
      </c>
      <c r="K1950" s="18">
        <v>3.3839999999999999</v>
      </c>
      <c r="L1950" s="18">
        <v>1343099.5179999999</v>
      </c>
      <c r="M1950" s="18">
        <v>3.391</v>
      </c>
      <c r="N1950" s="39" t="s">
        <v>28</v>
      </c>
      <c r="O1950" s="18">
        <v>-1592.54</v>
      </c>
      <c r="P1950" s="18">
        <v>1.5389999999999999</v>
      </c>
      <c r="Q1950" s="18">
        <v>164930722.80000001</v>
      </c>
      <c r="R1950" s="18">
        <v>3.633</v>
      </c>
      <c r="S1950" s="16">
        <f t="shared" si="183"/>
        <v>164.93072280000001</v>
      </c>
      <c r="T1950" s="16">
        <f t="shared" si="185"/>
        <v>153631.91517889861</v>
      </c>
      <c r="U1950" s="41">
        <f t="shared" si="184"/>
        <v>8139.9970787878783</v>
      </c>
      <c r="V1950" s="18">
        <f t="shared" si="186"/>
        <v>165</v>
      </c>
      <c r="W1950" s="154">
        <f t="shared" si="187"/>
        <v>931.10251623574914</v>
      </c>
    </row>
    <row r="1951" spans="1:23" ht="16" customHeight="1">
      <c r="A1951" s="37"/>
      <c r="B1951" s="38" t="str">
        <f t="shared" si="182"/>
        <v>165-Tm</v>
      </c>
      <c r="C1951" s="39">
        <v>165</v>
      </c>
      <c r="D1951" s="40"/>
      <c r="E1951" s="39">
        <v>27</v>
      </c>
      <c r="F1951" s="39">
        <v>96</v>
      </c>
      <c r="G1951" s="39">
        <v>69</v>
      </c>
      <c r="H1951" s="39" t="s">
        <v>134</v>
      </c>
      <c r="I1951" s="40"/>
      <c r="J1951" s="18">
        <v>-62938.745999999999</v>
      </c>
      <c r="K1951" s="18">
        <v>3.6190000000000002</v>
      </c>
      <c r="L1951" s="18">
        <v>1340724.625</v>
      </c>
      <c r="M1951" s="18">
        <v>3.6259999999999999</v>
      </c>
      <c r="N1951" s="39" t="s">
        <v>28</v>
      </c>
      <c r="O1951" s="18">
        <v>-2762</v>
      </c>
      <c r="P1951" s="18">
        <v>20</v>
      </c>
      <c r="Q1951" s="18">
        <v>164932432.463</v>
      </c>
      <c r="R1951" s="18">
        <v>3.8849999999999998</v>
      </c>
      <c r="S1951" s="16">
        <f t="shared" si="183"/>
        <v>164.932432463</v>
      </c>
      <c r="T1951" s="16">
        <f t="shared" si="185"/>
        <v>153633.50771906663</v>
      </c>
      <c r="U1951" s="41">
        <f t="shared" si="184"/>
        <v>8125.6037878787874</v>
      </c>
      <c r="V1951" s="18">
        <f t="shared" si="186"/>
        <v>165</v>
      </c>
      <c r="W1951" s="154">
        <f t="shared" si="187"/>
        <v>931.11216799434328</v>
      </c>
    </row>
    <row r="1952" spans="1:23" ht="16" customHeight="1">
      <c r="A1952" s="37"/>
      <c r="B1952" s="38" t="str">
        <f t="shared" si="182"/>
        <v>165-Yb</v>
      </c>
      <c r="C1952" s="39">
        <v>165</v>
      </c>
      <c r="D1952" s="40"/>
      <c r="E1952" s="39">
        <v>25</v>
      </c>
      <c r="F1952" s="39">
        <v>95</v>
      </c>
      <c r="G1952" s="39">
        <v>70</v>
      </c>
      <c r="H1952" s="39" t="s">
        <v>135</v>
      </c>
      <c r="I1952" s="39" t="s">
        <v>39</v>
      </c>
      <c r="J1952" s="18">
        <v>-60176.745999999999</v>
      </c>
      <c r="K1952" s="18">
        <v>20.324999999999999</v>
      </c>
      <c r="L1952" s="18">
        <v>1337180.2709999999</v>
      </c>
      <c r="M1952" s="18">
        <v>20.326000000000001</v>
      </c>
      <c r="N1952" s="39" t="s">
        <v>28</v>
      </c>
      <c r="O1952" s="18">
        <v>-3920</v>
      </c>
      <c r="P1952" s="18">
        <v>80</v>
      </c>
      <c r="Q1952" s="18">
        <v>164935397.59200001</v>
      </c>
      <c r="R1952" s="18">
        <v>21.82</v>
      </c>
      <c r="S1952" s="16">
        <f t="shared" si="183"/>
        <v>164.93539759200002</v>
      </c>
      <c r="T1952" s="16">
        <f t="shared" si="185"/>
        <v>153636.26971779732</v>
      </c>
      <c r="U1952" s="41">
        <f t="shared" si="184"/>
        <v>8104.1228545454542</v>
      </c>
      <c r="V1952" s="18">
        <f t="shared" si="186"/>
        <v>165</v>
      </c>
      <c r="W1952" s="154">
        <f t="shared" si="187"/>
        <v>931.12890738058979</v>
      </c>
    </row>
    <row r="1953" spans="1:23" ht="16" customHeight="1">
      <c r="A1953" s="37"/>
      <c r="B1953" s="38" t="str">
        <f t="shared" si="182"/>
        <v>165-Lu</v>
      </c>
      <c r="C1953" s="39">
        <v>165</v>
      </c>
      <c r="D1953" s="40"/>
      <c r="E1953" s="39">
        <v>23</v>
      </c>
      <c r="F1953" s="39">
        <v>94</v>
      </c>
      <c r="G1953" s="39">
        <v>71</v>
      </c>
      <c r="H1953" s="39" t="s">
        <v>136</v>
      </c>
      <c r="I1953" s="39" t="s">
        <v>39</v>
      </c>
      <c r="J1953" s="18">
        <v>-56256.745999999999</v>
      </c>
      <c r="K1953" s="18">
        <v>82.540999999999997</v>
      </c>
      <c r="L1953" s="18">
        <v>1332477.9180000001</v>
      </c>
      <c r="M1953" s="18">
        <v>82.542000000000002</v>
      </c>
      <c r="N1953" s="39" t="s">
        <v>28</v>
      </c>
      <c r="O1953" s="18">
        <v>-4596</v>
      </c>
      <c r="P1953" s="18">
        <v>383</v>
      </c>
      <c r="Q1953" s="18">
        <v>164939605.88600001</v>
      </c>
      <c r="R1953" s="18">
        <v>88.611999999999995</v>
      </c>
      <c r="S1953" s="16">
        <f t="shared" si="183"/>
        <v>164.93960588600001</v>
      </c>
      <c r="T1953" s="16">
        <f t="shared" si="185"/>
        <v>153640.18971678769</v>
      </c>
      <c r="U1953" s="41">
        <f t="shared" si="184"/>
        <v>8075.6237454545462</v>
      </c>
      <c r="V1953" s="18">
        <f t="shared" si="186"/>
        <v>165</v>
      </c>
      <c r="W1953" s="154">
        <f t="shared" si="187"/>
        <v>931.15266495022843</v>
      </c>
    </row>
    <row r="1954" spans="1:23" ht="16" customHeight="1">
      <c r="A1954" s="37"/>
      <c r="B1954" s="38" t="str">
        <f t="shared" si="182"/>
        <v>165-Hf</v>
      </c>
      <c r="C1954" s="39">
        <v>165</v>
      </c>
      <c r="D1954" s="40"/>
      <c r="E1954" s="39">
        <v>21</v>
      </c>
      <c r="F1954" s="39">
        <v>93</v>
      </c>
      <c r="G1954" s="39">
        <v>72</v>
      </c>
      <c r="H1954" s="39" t="s">
        <v>137</v>
      </c>
      <c r="I1954" s="39" t="s">
        <v>82</v>
      </c>
      <c r="J1954" s="18">
        <v>-51661</v>
      </c>
      <c r="K1954" s="18">
        <v>374</v>
      </c>
      <c r="L1954" s="18">
        <v>1327100</v>
      </c>
      <c r="M1954" s="18">
        <v>374</v>
      </c>
      <c r="N1954" s="39" t="s">
        <v>28</v>
      </c>
      <c r="O1954" s="18">
        <v>-5848</v>
      </c>
      <c r="P1954" s="18">
        <v>435</v>
      </c>
      <c r="Q1954" s="18">
        <v>164944540</v>
      </c>
      <c r="R1954" s="18">
        <v>401</v>
      </c>
      <c r="S1954" s="16">
        <f t="shared" si="183"/>
        <v>164.94453999999999</v>
      </c>
      <c r="T1954" s="16">
        <f t="shared" si="185"/>
        <v>153644.78581247354</v>
      </c>
      <c r="U1954" s="41">
        <f t="shared" si="184"/>
        <v>8043.030303030303</v>
      </c>
      <c r="V1954" s="18">
        <f t="shared" si="186"/>
        <v>165</v>
      </c>
      <c r="W1954" s="154">
        <f t="shared" si="187"/>
        <v>931.1805200755972</v>
      </c>
    </row>
    <row r="1955" spans="1:23" ht="16" customHeight="1">
      <c r="A1955" s="37"/>
      <c r="B1955" s="38" t="str">
        <f t="shared" si="182"/>
        <v>165-Ta</v>
      </c>
      <c r="C1955" s="39">
        <v>165</v>
      </c>
      <c r="D1955" s="40"/>
      <c r="E1955" s="39">
        <v>19</v>
      </c>
      <c r="F1955" s="39">
        <v>92</v>
      </c>
      <c r="G1955" s="39">
        <v>73</v>
      </c>
      <c r="H1955" s="39" t="s">
        <v>138</v>
      </c>
      <c r="I1955" s="39" t="s">
        <v>82</v>
      </c>
      <c r="J1955" s="18">
        <v>-45813</v>
      </c>
      <c r="K1955" s="18">
        <v>222</v>
      </c>
      <c r="L1955" s="18">
        <v>1320470</v>
      </c>
      <c r="M1955" s="18">
        <v>222</v>
      </c>
      <c r="N1955" s="39" t="s">
        <v>28</v>
      </c>
      <c r="O1955" s="18">
        <v>-7004</v>
      </c>
      <c r="P1955" s="18">
        <v>239</v>
      </c>
      <c r="Q1955" s="18">
        <v>164950817</v>
      </c>
      <c r="R1955" s="18">
        <v>239</v>
      </c>
      <c r="S1955" s="16">
        <f t="shared" si="183"/>
        <v>164.950817</v>
      </c>
      <c r="T1955" s="16">
        <f t="shared" si="185"/>
        <v>153650.63279789389</v>
      </c>
      <c r="U1955" s="41">
        <f t="shared" si="184"/>
        <v>8002.848484848485</v>
      </c>
      <c r="V1955" s="18">
        <f t="shared" si="186"/>
        <v>165</v>
      </c>
      <c r="W1955" s="154">
        <f t="shared" si="187"/>
        <v>931.21595635087203</v>
      </c>
    </row>
    <row r="1956" spans="1:23" ht="16" customHeight="1">
      <c r="A1956" s="37"/>
      <c r="B1956" s="38" t="str">
        <f t="shared" si="182"/>
        <v>165-W</v>
      </c>
      <c r="C1956" s="39">
        <v>165</v>
      </c>
      <c r="D1956" s="40"/>
      <c r="E1956" s="39">
        <v>17</v>
      </c>
      <c r="F1956" s="39">
        <v>91</v>
      </c>
      <c r="G1956" s="39">
        <v>74</v>
      </c>
      <c r="H1956" s="39" t="s">
        <v>139</v>
      </c>
      <c r="I1956" s="39" t="s">
        <v>83</v>
      </c>
      <c r="J1956" s="18">
        <v>-38809.794999999998</v>
      </c>
      <c r="K1956" s="18">
        <v>87.322000000000003</v>
      </c>
      <c r="L1956" s="18">
        <v>1312683.9069999999</v>
      </c>
      <c r="M1956" s="18">
        <v>87.322999999999993</v>
      </c>
      <c r="N1956" s="39" t="s">
        <v>28</v>
      </c>
      <c r="O1956" s="18">
        <v>-8117.3220000000001</v>
      </c>
      <c r="P1956" s="18">
        <v>113.395</v>
      </c>
      <c r="Q1956" s="18">
        <v>164958335.96200001</v>
      </c>
      <c r="R1956" s="18">
        <v>93.744</v>
      </c>
      <c r="S1956" s="16">
        <f t="shared" si="183"/>
        <v>164.95833596200001</v>
      </c>
      <c r="T1956" s="16">
        <f t="shared" si="185"/>
        <v>153657.63666298712</v>
      </c>
      <c r="U1956" s="41">
        <f t="shared" si="184"/>
        <v>7955.6600424242415</v>
      </c>
      <c r="V1956" s="18">
        <f t="shared" si="186"/>
        <v>165</v>
      </c>
      <c r="W1956" s="154">
        <f t="shared" si="187"/>
        <v>931.25840401810376</v>
      </c>
    </row>
    <row r="1957" spans="1:23" ht="16" customHeight="1">
      <c r="A1957" s="37"/>
      <c r="B1957" s="38" t="str">
        <f t="shared" si="182"/>
        <v>165-Re</v>
      </c>
      <c r="C1957" s="39">
        <v>165</v>
      </c>
      <c r="D1957" s="40"/>
      <c r="E1957" s="39">
        <v>15</v>
      </c>
      <c r="F1957" s="39">
        <v>90</v>
      </c>
      <c r="G1957" s="39">
        <v>75</v>
      </c>
      <c r="H1957" s="39" t="s">
        <v>140</v>
      </c>
      <c r="I1957" s="39" t="s">
        <v>83</v>
      </c>
      <c r="J1957" s="18">
        <v>-30692.473000000002</v>
      </c>
      <c r="K1957" s="18">
        <v>74.021000000000001</v>
      </c>
      <c r="L1957" s="18">
        <v>1303784.2309999999</v>
      </c>
      <c r="M1957" s="18">
        <v>74.021000000000001</v>
      </c>
      <c r="N1957" s="39" t="s">
        <v>28</v>
      </c>
      <c r="O1957" s="18">
        <v>-8779</v>
      </c>
      <c r="P1957" s="18">
        <v>319</v>
      </c>
      <c r="Q1957" s="18">
        <v>164967050.26800001</v>
      </c>
      <c r="R1957" s="18">
        <v>79.463999999999999</v>
      </c>
      <c r="S1957" s="16">
        <f t="shared" si="183"/>
        <v>164.96705026800001</v>
      </c>
      <c r="T1957" s="16">
        <f t="shared" si="185"/>
        <v>153665.75398338385</v>
      </c>
      <c r="U1957" s="41">
        <f t="shared" si="184"/>
        <v>7901.7226121212116</v>
      </c>
      <c r="V1957" s="18">
        <f t="shared" si="186"/>
        <v>165</v>
      </c>
      <c r="W1957" s="154">
        <f t="shared" si="187"/>
        <v>931.30759989929606</v>
      </c>
    </row>
    <row r="1958" spans="1:23" ht="16" customHeight="1">
      <c r="A1958" s="37"/>
      <c r="B1958" s="38" t="str">
        <f t="shared" si="182"/>
        <v>165-Os</v>
      </c>
      <c r="C1958" s="39">
        <v>165</v>
      </c>
      <c r="D1958" s="40"/>
      <c r="E1958" s="39">
        <v>13</v>
      </c>
      <c r="F1958" s="39">
        <v>89</v>
      </c>
      <c r="G1958" s="39">
        <v>76</v>
      </c>
      <c r="H1958" s="39" t="s">
        <v>141</v>
      </c>
      <c r="I1958" s="39" t="s">
        <v>83</v>
      </c>
      <c r="J1958" s="18">
        <v>-21914</v>
      </c>
      <c r="K1958" s="18">
        <v>310</v>
      </c>
      <c r="L1958" s="18">
        <v>1294223</v>
      </c>
      <c r="M1958" s="18">
        <v>310</v>
      </c>
      <c r="N1958" s="39" t="s">
        <v>28</v>
      </c>
      <c r="O1958" s="18">
        <v>-10345</v>
      </c>
      <c r="P1958" s="18">
        <v>507</v>
      </c>
      <c r="Q1958" s="18">
        <v>164976475</v>
      </c>
      <c r="R1958" s="18">
        <v>333</v>
      </c>
      <c r="S1958" s="16">
        <f t="shared" si="183"/>
        <v>164.97647499999999</v>
      </c>
      <c r="T1958" s="16">
        <f t="shared" si="185"/>
        <v>153674.53306106341</v>
      </c>
      <c r="U1958" s="41">
        <f t="shared" si="184"/>
        <v>7843.7757575757578</v>
      </c>
      <c r="V1958" s="18">
        <f t="shared" si="186"/>
        <v>165</v>
      </c>
      <c r="W1958" s="154">
        <f t="shared" si="187"/>
        <v>931.36080643068738</v>
      </c>
    </row>
    <row r="1959" spans="1:23" ht="16" customHeight="1">
      <c r="A1959" s="37"/>
      <c r="B1959" s="38" t="str">
        <f t="shared" si="182"/>
        <v>165-Ir</v>
      </c>
      <c r="C1959" s="39">
        <v>165</v>
      </c>
      <c r="D1959" s="40"/>
      <c r="E1959" s="39">
        <v>11</v>
      </c>
      <c r="F1959" s="39">
        <v>88</v>
      </c>
      <c r="G1959" s="39">
        <v>77</v>
      </c>
      <c r="H1959" s="39" t="s">
        <v>142</v>
      </c>
      <c r="I1959" s="39" t="s">
        <v>37</v>
      </c>
      <c r="J1959" s="18">
        <v>-11569</v>
      </c>
      <c r="K1959" s="18">
        <v>401</v>
      </c>
      <c r="L1959" s="18">
        <v>1283096</v>
      </c>
      <c r="M1959" s="18">
        <v>401</v>
      </c>
      <c r="N1959" s="39" t="s">
        <v>28</v>
      </c>
      <c r="O1959" s="18" t="s">
        <v>30</v>
      </c>
      <c r="P1959" s="42"/>
      <c r="Q1959" s="18">
        <v>164987580</v>
      </c>
      <c r="R1959" s="18">
        <v>430</v>
      </c>
      <c r="S1959" s="16">
        <f t="shared" si="183"/>
        <v>164.98758000000001</v>
      </c>
      <c r="T1959" s="16">
        <f t="shared" si="185"/>
        <v>153684.8772976562</v>
      </c>
      <c r="U1959" s="41">
        <f t="shared" si="184"/>
        <v>7776.3393939393936</v>
      </c>
      <c r="V1959" s="18">
        <f t="shared" si="186"/>
        <v>165</v>
      </c>
      <c r="W1959" s="154">
        <f t="shared" si="187"/>
        <v>931.42349877367394</v>
      </c>
    </row>
    <row r="1960" spans="1:23" ht="16" customHeight="1">
      <c r="A1960" s="37"/>
      <c r="B1960" s="38" t="str">
        <f t="shared" si="182"/>
        <v>166-Eu</v>
      </c>
      <c r="C1960" s="39">
        <v>166</v>
      </c>
      <c r="D1960" s="39">
        <v>0</v>
      </c>
      <c r="E1960" s="39">
        <v>40</v>
      </c>
      <c r="F1960" s="39">
        <v>103</v>
      </c>
      <c r="G1960" s="39">
        <v>63</v>
      </c>
      <c r="H1960" s="39" t="s">
        <v>128</v>
      </c>
      <c r="I1960" s="39" t="s">
        <v>37</v>
      </c>
      <c r="J1960" s="18">
        <v>-46603</v>
      </c>
      <c r="K1960" s="18">
        <v>801</v>
      </c>
      <c r="L1960" s="18">
        <v>1337154</v>
      </c>
      <c r="M1960" s="18">
        <v>801</v>
      </c>
      <c r="N1960" s="39" t="s">
        <v>28</v>
      </c>
      <c r="O1960" s="18">
        <v>7797</v>
      </c>
      <c r="P1960" s="18">
        <v>999</v>
      </c>
      <c r="Q1960" s="18">
        <v>165949970</v>
      </c>
      <c r="R1960" s="18">
        <v>860</v>
      </c>
      <c r="S1960" s="16">
        <f t="shared" si="183"/>
        <v>165.94997000000001</v>
      </c>
      <c r="T1960" s="16">
        <f t="shared" si="185"/>
        <v>154581.33743764064</v>
      </c>
      <c r="U1960" s="41">
        <f t="shared" si="184"/>
        <v>8055.1445783132531</v>
      </c>
      <c r="V1960" s="18">
        <f t="shared" si="186"/>
        <v>166</v>
      </c>
      <c r="W1960" s="154">
        <f t="shared" si="187"/>
        <v>931.21287613036532</v>
      </c>
    </row>
    <row r="1961" spans="1:23" ht="16" customHeight="1">
      <c r="A1961" s="37"/>
      <c r="B1961" s="38" t="str">
        <f t="shared" si="182"/>
        <v>166-Gd</v>
      </c>
      <c r="C1961" s="39">
        <v>166</v>
      </c>
      <c r="D1961" s="40"/>
      <c r="E1961" s="39">
        <v>38</v>
      </c>
      <c r="F1961" s="39">
        <v>102</v>
      </c>
      <c r="G1961" s="39">
        <v>64</v>
      </c>
      <c r="H1961" s="39" t="s">
        <v>129</v>
      </c>
      <c r="I1961" s="39" t="s">
        <v>37</v>
      </c>
      <c r="J1961" s="18">
        <v>-54399</v>
      </c>
      <c r="K1961" s="18">
        <v>596</v>
      </c>
      <c r="L1961" s="18">
        <v>1344168</v>
      </c>
      <c r="M1961" s="18">
        <v>596</v>
      </c>
      <c r="N1961" s="39" t="s">
        <v>28</v>
      </c>
      <c r="O1961" s="18">
        <v>3307</v>
      </c>
      <c r="P1961" s="18">
        <v>667</v>
      </c>
      <c r="Q1961" s="18">
        <v>165941600</v>
      </c>
      <c r="R1961" s="18">
        <v>640</v>
      </c>
      <c r="S1961" s="16">
        <f t="shared" si="183"/>
        <v>165.94159999999999</v>
      </c>
      <c r="T1961" s="16">
        <f t="shared" si="185"/>
        <v>154573.54083608443</v>
      </c>
      <c r="U1961" s="41">
        <f t="shared" si="184"/>
        <v>8097.3975903614455</v>
      </c>
      <c r="V1961" s="18">
        <f t="shared" si="186"/>
        <v>166</v>
      </c>
      <c r="W1961" s="154">
        <f t="shared" si="187"/>
        <v>931.16590865111107</v>
      </c>
    </row>
    <row r="1962" spans="1:23" ht="16" customHeight="1">
      <c r="A1962" s="37"/>
      <c r="B1962" s="38" t="str">
        <f t="shared" si="182"/>
        <v>166-Tb</v>
      </c>
      <c r="C1962" s="39">
        <v>166</v>
      </c>
      <c r="D1962" s="40"/>
      <c r="E1962" s="39">
        <v>36</v>
      </c>
      <c r="F1962" s="39">
        <v>101</v>
      </c>
      <c r="G1962" s="39">
        <v>65</v>
      </c>
      <c r="H1962" s="39" t="s">
        <v>130</v>
      </c>
      <c r="I1962" s="39" t="s">
        <v>37</v>
      </c>
      <c r="J1962" s="18">
        <v>-57706</v>
      </c>
      <c r="K1962" s="18">
        <v>298</v>
      </c>
      <c r="L1962" s="18">
        <v>1346693</v>
      </c>
      <c r="M1962" s="18">
        <v>298</v>
      </c>
      <c r="N1962" s="39" t="s">
        <v>28</v>
      </c>
      <c r="O1962" s="18">
        <v>4887</v>
      </c>
      <c r="P1962" s="18">
        <v>298</v>
      </c>
      <c r="Q1962" s="18">
        <v>165938050</v>
      </c>
      <c r="R1962" s="18">
        <v>320</v>
      </c>
      <c r="S1962" s="16">
        <f t="shared" si="183"/>
        <v>165.93805</v>
      </c>
      <c r="T1962" s="16">
        <f t="shared" si="185"/>
        <v>154570.23403375177</v>
      </c>
      <c r="U1962" s="41">
        <f t="shared" si="184"/>
        <v>8112.6084337349394</v>
      </c>
      <c r="V1962" s="18">
        <f t="shared" si="186"/>
        <v>166</v>
      </c>
      <c r="W1962" s="154">
        <f t="shared" si="187"/>
        <v>931.14598815513114</v>
      </c>
    </row>
    <row r="1963" spans="1:23" ht="16" customHeight="1">
      <c r="A1963" s="37"/>
      <c r="B1963" s="38" t="str">
        <f t="shared" si="182"/>
        <v>166-Dy</v>
      </c>
      <c r="C1963" s="39">
        <v>166</v>
      </c>
      <c r="D1963" s="40"/>
      <c r="E1963" s="39">
        <v>34</v>
      </c>
      <c r="F1963" s="39">
        <v>100</v>
      </c>
      <c r="G1963" s="39">
        <v>66</v>
      </c>
      <c r="H1963" s="39" t="s">
        <v>131</v>
      </c>
      <c r="I1963" s="39" t="s">
        <v>47</v>
      </c>
      <c r="J1963" s="18">
        <v>-62593.368000000002</v>
      </c>
      <c r="K1963" s="18">
        <v>3.04</v>
      </c>
      <c r="L1963" s="18">
        <v>1350797.63</v>
      </c>
      <c r="M1963" s="18">
        <v>3.048</v>
      </c>
      <c r="N1963" s="39" t="s">
        <v>28</v>
      </c>
      <c r="O1963" s="18">
        <v>486.21499999999997</v>
      </c>
      <c r="P1963" s="18">
        <v>1.8979999999999999</v>
      </c>
      <c r="Q1963" s="18">
        <v>165932803.241</v>
      </c>
      <c r="R1963" s="18">
        <v>3.2629999999999999</v>
      </c>
      <c r="S1963" s="16">
        <f t="shared" si="183"/>
        <v>165.93280324099999</v>
      </c>
      <c r="T1963" s="16">
        <f t="shared" si="185"/>
        <v>154565.34671124464</v>
      </c>
      <c r="U1963" s="41">
        <f t="shared" si="184"/>
        <v>8137.3351204819273</v>
      </c>
      <c r="V1963" s="18">
        <f t="shared" si="186"/>
        <v>166</v>
      </c>
      <c r="W1963" s="154">
        <f t="shared" si="187"/>
        <v>931.11654645328099</v>
      </c>
    </row>
    <row r="1964" spans="1:23" ht="16" customHeight="1">
      <c r="A1964" s="37"/>
      <c r="B1964" s="38" t="str">
        <f t="shared" si="182"/>
        <v>166-Ho</v>
      </c>
      <c r="C1964" s="39">
        <v>166</v>
      </c>
      <c r="D1964" s="40"/>
      <c r="E1964" s="39">
        <v>32</v>
      </c>
      <c r="F1964" s="39">
        <v>99</v>
      </c>
      <c r="G1964" s="39">
        <v>67</v>
      </c>
      <c r="H1964" s="39" t="s">
        <v>132</v>
      </c>
      <c r="I1964" s="40"/>
      <c r="J1964" s="18">
        <v>-63079.584000000003</v>
      </c>
      <c r="K1964" s="18">
        <v>2.9590000000000001</v>
      </c>
      <c r="L1964" s="18">
        <v>1350501.4920000001</v>
      </c>
      <c r="M1964" s="18">
        <v>2.968</v>
      </c>
      <c r="N1964" s="39" t="s">
        <v>28</v>
      </c>
      <c r="O1964" s="18">
        <v>1854.8810000000001</v>
      </c>
      <c r="P1964" s="18">
        <v>0.9</v>
      </c>
      <c r="Q1964" s="18">
        <v>165932281.26699999</v>
      </c>
      <c r="R1964" s="18">
        <v>3.177</v>
      </c>
      <c r="S1964" s="16">
        <f t="shared" si="183"/>
        <v>165.93228126699998</v>
      </c>
      <c r="T1964" s="16">
        <f t="shared" si="185"/>
        <v>154564.86049579651</v>
      </c>
      <c r="U1964" s="41">
        <f t="shared" si="184"/>
        <v>8135.5511566265068</v>
      </c>
      <c r="V1964" s="18">
        <f t="shared" si="186"/>
        <v>166</v>
      </c>
      <c r="W1964" s="154">
        <f t="shared" si="187"/>
        <v>931.11361744455735</v>
      </c>
    </row>
    <row r="1965" spans="1:23" ht="16" customHeight="1">
      <c r="A1965" s="37"/>
      <c r="B1965" s="38" t="str">
        <f t="shared" si="182"/>
        <v>166-Er</v>
      </c>
      <c r="C1965" s="39">
        <v>166</v>
      </c>
      <c r="D1965" s="40"/>
      <c r="E1965" s="39">
        <v>30</v>
      </c>
      <c r="F1965" s="39">
        <v>98</v>
      </c>
      <c r="G1965" s="39">
        <v>68</v>
      </c>
      <c r="H1965" s="39" t="s">
        <v>133</v>
      </c>
      <c r="I1965" s="40"/>
      <c r="J1965" s="18">
        <v>-64934.464</v>
      </c>
      <c r="K1965" s="18">
        <v>2.9209999999999998</v>
      </c>
      <c r="L1965" s="18">
        <v>1351574.0190000001</v>
      </c>
      <c r="M1965" s="18">
        <v>2.93</v>
      </c>
      <c r="N1965" s="39" t="s">
        <v>28</v>
      </c>
      <c r="O1965" s="18">
        <v>-3039.6149999999998</v>
      </c>
      <c r="P1965" s="18">
        <v>11.093999999999999</v>
      </c>
      <c r="Q1965" s="18">
        <v>165930289.97</v>
      </c>
      <c r="R1965" s="18">
        <v>3.1360000000000001</v>
      </c>
      <c r="S1965" s="16">
        <f t="shared" si="183"/>
        <v>165.93028996999999</v>
      </c>
      <c r="T1965" s="16">
        <f t="shared" si="185"/>
        <v>154563.0056153558</v>
      </c>
      <c r="U1965" s="41">
        <f t="shared" si="184"/>
        <v>8142.0121626506034</v>
      </c>
      <c r="V1965" s="18">
        <f t="shared" si="186"/>
        <v>166</v>
      </c>
      <c r="W1965" s="154">
        <f t="shared" si="187"/>
        <v>931.10244346599882</v>
      </c>
    </row>
    <row r="1966" spans="1:23" ht="16" customHeight="1">
      <c r="A1966" s="37"/>
      <c r="B1966" s="38" t="str">
        <f t="shared" si="182"/>
        <v>166-Tm</v>
      </c>
      <c r="C1966" s="39">
        <v>166</v>
      </c>
      <c r="D1966" s="40"/>
      <c r="E1966" s="39">
        <v>28</v>
      </c>
      <c r="F1966" s="39">
        <v>97</v>
      </c>
      <c r="G1966" s="39">
        <v>69</v>
      </c>
      <c r="H1966" s="39" t="s">
        <v>134</v>
      </c>
      <c r="I1966" s="39" t="s">
        <v>39</v>
      </c>
      <c r="J1966" s="18">
        <v>-61894.849000000002</v>
      </c>
      <c r="K1966" s="18">
        <v>11.472</v>
      </c>
      <c r="L1966" s="18">
        <v>1347752.05</v>
      </c>
      <c r="M1966" s="18">
        <v>11.474</v>
      </c>
      <c r="N1966" s="39" t="s">
        <v>28</v>
      </c>
      <c r="O1966" s="18">
        <v>-304.12400000000002</v>
      </c>
      <c r="P1966" s="18">
        <v>13.625</v>
      </c>
      <c r="Q1966" s="18">
        <v>165933553.13299999</v>
      </c>
      <c r="R1966" s="18">
        <v>12.316000000000001</v>
      </c>
      <c r="S1966" s="16">
        <f t="shared" si="183"/>
        <v>165.93355313299998</v>
      </c>
      <c r="T1966" s="16">
        <f t="shared" si="185"/>
        <v>154566.04523085445</v>
      </c>
      <c r="U1966" s="41">
        <f t="shared" si="184"/>
        <v>8118.9882530120485</v>
      </c>
      <c r="V1966" s="18">
        <f t="shared" si="186"/>
        <v>166</v>
      </c>
      <c r="W1966" s="154">
        <f t="shared" si="187"/>
        <v>931.12075440273759</v>
      </c>
    </row>
    <row r="1967" spans="1:23" ht="16" customHeight="1">
      <c r="A1967" s="37"/>
      <c r="B1967" s="38" t="str">
        <f t="shared" si="182"/>
        <v>166-Yb</v>
      </c>
      <c r="C1967" s="39">
        <v>166</v>
      </c>
      <c r="D1967" s="40"/>
      <c r="E1967" s="39">
        <v>26</v>
      </c>
      <c r="F1967" s="39">
        <v>96</v>
      </c>
      <c r="G1967" s="39">
        <v>70</v>
      </c>
      <c r="H1967" s="39" t="s">
        <v>135</v>
      </c>
      <c r="I1967" s="39" t="s">
        <v>62</v>
      </c>
      <c r="J1967" s="18">
        <v>-61590.724999999999</v>
      </c>
      <c r="K1967" s="18">
        <v>8.2899999999999991</v>
      </c>
      <c r="L1967" s="18">
        <v>1346665.5730000001</v>
      </c>
      <c r="M1967" s="18">
        <v>8.2929999999999993</v>
      </c>
      <c r="N1967" s="39" t="s">
        <v>28</v>
      </c>
      <c r="O1967" s="18">
        <v>-5480</v>
      </c>
      <c r="P1967" s="18">
        <v>160</v>
      </c>
      <c r="Q1967" s="18">
        <v>165933879.623</v>
      </c>
      <c r="R1967" s="18">
        <v>8.9</v>
      </c>
      <c r="S1967" s="16">
        <f t="shared" si="183"/>
        <v>165.933879623</v>
      </c>
      <c r="T1967" s="16">
        <f t="shared" si="185"/>
        <v>154566.34935420478</v>
      </c>
      <c r="U1967" s="41">
        <f t="shared" si="184"/>
        <v>8112.4432108433739</v>
      </c>
      <c r="V1967" s="18">
        <f t="shared" si="186"/>
        <v>166</v>
      </c>
      <c r="W1967" s="154">
        <f t="shared" si="187"/>
        <v>931.1225864711131</v>
      </c>
    </row>
    <row r="1968" spans="1:23" ht="16" customHeight="1">
      <c r="A1968" s="37"/>
      <c r="B1968" s="38" t="str">
        <f t="shared" si="182"/>
        <v>166-Lu</v>
      </c>
      <c r="C1968" s="39">
        <v>166</v>
      </c>
      <c r="D1968" s="40"/>
      <c r="E1968" s="39">
        <v>24</v>
      </c>
      <c r="F1968" s="39">
        <v>95</v>
      </c>
      <c r="G1968" s="39">
        <v>71</v>
      </c>
      <c r="H1968" s="39" t="s">
        <v>136</v>
      </c>
      <c r="I1968" s="39" t="s">
        <v>39</v>
      </c>
      <c r="J1968" s="18">
        <v>-56110.724999999999</v>
      </c>
      <c r="K1968" s="18">
        <v>160.215</v>
      </c>
      <c r="L1968" s="18">
        <v>1340403.219</v>
      </c>
      <c r="M1968" s="18">
        <v>160.215</v>
      </c>
      <c r="N1968" s="39" t="s">
        <v>28</v>
      </c>
      <c r="O1968" s="18">
        <v>-2317</v>
      </c>
      <c r="P1968" s="18">
        <v>338</v>
      </c>
      <c r="Q1968" s="18">
        <v>165939762.646</v>
      </c>
      <c r="R1968" s="18">
        <v>171.99799999999999</v>
      </c>
      <c r="S1968" s="16">
        <f t="shared" si="183"/>
        <v>165.93976264599999</v>
      </c>
      <c r="T1968" s="16">
        <f t="shared" si="185"/>
        <v>154571.82935256523</v>
      </c>
      <c r="U1968" s="41">
        <f t="shared" si="184"/>
        <v>8074.7181867469881</v>
      </c>
      <c r="V1968" s="18">
        <f t="shared" si="186"/>
        <v>166</v>
      </c>
      <c r="W1968" s="154">
        <f t="shared" si="187"/>
        <v>931.15559850942907</v>
      </c>
    </row>
    <row r="1969" spans="1:23" ht="16" customHeight="1">
      <c r="A1969" s="37"/>
      <c r="B1969" s="38" t="str">
        <f t="shared" si="182"/>
        <v>166-Hf</v>
      </c>
      <c r="C1969" s="39">
        <v>166</v>
      </c>
      <c r="D1969" s="40"/>
      <c r="E1969" s="39">
        <v>22</v>
      </c>
      <c r="F1969" s="39">
        <v>94</v>
      </c>
      <c r="G1969" s="39">
        <v>72</v>
      </c>
      <c r="H1969" s="39" t="s">
        <v>137</v>
      </c>
      <c r="I1969" s="39" t="s">
        <v>37</v>
      </c>
      <c r="J1969" s="18">
        <v>-53794</v>
      </c>
      <c r="K1969" s="18">
        <v>298</v>
      </c>
      <c r="L1969" s="18">
        <v>1337304</v>
      </c>
      <c r="M1969" s="18">
        <v>298</v>
      </c>
      <c r="N1969" s="39" t="s">
        <v>28</v>
      </c>
      <c r="O1969" s="18">
        <v>-7657</v>
      </c>
      <c r="P1969" s="18">
        <v>422</v>
      </c>
      <c r="Q1969" s="18">
        <v>165942250</v>
      </c>
      <c r="R1969" s="18">
        <v>320</v>
      </c>
      <c r="S1969" s="16">
        <f t="shared" si="183"/>
        <v>165.94225</v>
      </c>
      <c r="T1969" s="16">
        <f t="shared" si="185"/>
        <v>154574.14630693407</v>
      </c>
      <c r="U1969" s="41">
        <f t="shared" si="184"/>
        <v>8056.0481927710844</v>
      </c>
      <c r="V1969" s="18">
        <f t="shared" si="186"/>
        <v>166</v>
      </c>
      <c r="W1969" s="154">
        <f t="shared" si="187"/>
        <v>931.16955606586782</v>
      </c>
    </row>
    <row r="1970" spans="1:23" ht="16" customHeight="1">
      <c r="A1970" s="37"/>
      <c r="B1970" s="38" t="str">
        <f t="shared" si="182"/>
        <v>166-Ta</v>
      </c>
      <c r="C1970" s="39">
        <v>166</v>
      </c>
      <c r="D1970" s="40"/>
      <c r="E1970" s="39">
        <v>20</v>
      </c>
      <c r="F1970" s="39">
        <v>93</v>
      </c>
      <c r="G1970" s="39">
        <v>73</v>
      </c>
      <c r="H1970" s="39" t="s">
        <v>138</v>
      </c>
      <c r="I1970" s="39" t="s">
        <v>37</v>
      </c>
      <c r="J1970" s="18">
        <v>-46137</v>
      </c>
      <c r="K1970" s="18">
        <v>298</v>
      </c>
      <c r="L1970" s="18">
        <v>1328865</v>
      </c>
      <c r="M1970" s="18">
        <v>298</v>
      </c>
      <c r="N1970" s="39" t="s">
        <v>28</v>
      </c>
      <c r="O1970" s="18">
        <v>-4238</v>
      </c>
      <c r="P1970" s="18">
        <v>298</v>
      </c>
      <c r="Q1970" s="18">
        <v>165950470</v>
      </c>
      <c r="R1970" s="18">
        <v>320</v>
      </c>
      <c r="S1970" s="16">
        <f t="shared" si="183"/>
        <v>165.95047</v>
      </c>
      <c r="T1970" s="16">
        <f t="shared" si="185"/>
        <v>154581.80318444804</v>
      </c>
      <c r="U1970" s="41">
        <f t="shared" si="184"/>
        <v>8005.2108433734938</v>
      </c>
      <c r="V1970" s="18">
        <f t="shared" si="186"/>
        <v>166</v>
      </c>
      <c r="W1970" s="154">
        <f t="shared" si="187"/>
        <v>931.21568183402439</v>
      </c>
    </row>
    <row r="1971" spans="1:23" ht="16" customHeight="1">
      <c r="A1971" s="37"/>
      <c r="B1971" s="38" t="str">
        <f t="shared" si="182"/>
        <v>166-W</v>
      </c>
      <c r="C1971" s="39">
        <v>166</v>
      </c>
      <c r="D1971" s="40"/>
      <c r="E1971" s="39">
        <v>18</v>
      </c>
      <c r="F1971" s="39">
        <v>92</v>
      </c>
      <c r="G1971" s="39">
        <v>74</v>
      </c>
      <c r="H1971" s="39" t="s">
        <v>139</v>
      </c>
      <c r="I1971" s="39" t="s">
        <v>83</v>
      </c>
      <c r="J1971" s="18">
        <v>-41898.690999999999</v>
      </c>
      <c r="K1971" s="18">
        <v>12.114000000000001</v>
      </c>
      <c r="L1971" s="18">
        <v>1323844.125</v>
      </c>
      <c r="M1971" s="18">
        <v>12.116</v>
      </c>
      <c r="N1971" s="39" t="s">
        <v>28</v>
      </c>
      <c r="O1971" s="18">
        <v>-10044</v>
      </c>
      <c r="P1971" s="18">
        <v>142</v>
      </c>
      <c r="Q1971" s="18">
        <v>165955019.896</v>
      </c>
      <c r="R1971" s="18">
        <v>13.005000000000001</v>
      </c>
      <c r="S1971" s="16">
        <f t="shared" si="183"/>
        <v>165.95501989600001</v>
      </c>
      <c r="T1971" s="16">
        <f t="shared" si="185"/>
        <v>154586.04138352023</v>
      </c>
      <c r="U1971" s="41">
        <f t="shared" si="184"/>
        <v>7974.9646084337346</v>
      </c>
      <c r="V1971" s="18">
        <f t="shared" si="186"/>
        <v>166</v>
      </c>
      <c r="W1971" s="154">
        <f t="shared" si="187"/>
        <v>931.24121315373634</v>
      </c>
    </row>
    <row r="1972" spans="1:23" ht="16" customHeight="1">
      <c r="A1972" s="37"/>
      <c r="B1972" s="38" t="str">
        <f t="shared" si="182"/>
        <v>166-Re</v>
      </c>
      <c r="C1972" s="39">
        <v>166</v>
      </c>
      <c r="D1972" s="40"/>
      <c r="E1972" s="39">
        <v>16</v>
      </c>
      <c r="F1972" s="39">
        <v>91</v>
      </c>
      <c r="G1972" s="39">
        <v>75</v>
      </c>
      <c r="H1972" s="39" t="s">
        <v>140</v>
      </c>
      <c r="I1972" s="39" t="s">
        <v>83</v>
      </c>
      <c r="J1972" s="18">
        <v>-31855</v>
      </c>
      <c r="K1972" s="18">
        <v>142</v>
      </c>
      <c r="L1972" s="18">
        <v>1313018</v>
      </c>
      <c r="M1972" s="18">
        <v>142</v>
      </c>
      <c r="N1972" s="39" t="s">
        <v>28</v>
      </c>
      <c r="O1972" s="18">
        <v>-6262.9359999999997</v>
      </c>
      <c r="P1972" s="18">
        <v>101.41500000000001</v>
      </c>
      <c r="Q1972" s="18">
        <v>165965803</v>
      </c>
      <c r="R1972" s="18">
        <v>152</v>
      </c>
      <c r="S1972" s="16">
        <f t="shared" si="183"/>
        <v>165.96580299999999</v>
      </c>
      <c r="T1972" s="16">
        <f t="shared" si="185"/>
        <v>154596.08577604435</v>
      </c>
      <c r="U1972" s="41">
        <f t="shared" si="184"/>
        <v>7909.7469879518076</v>
      </c>
      <c r="V1972" s="18">
        <f t="shared" si="186"/>
        <v>166</v>
      </c>
      <c r="W1972" s="154">
        <f t="shared" si="187"/>
        <v>931.30172154243587</v>
      </c>
    </row>
    <row r="1973" spans="1:23" ht="16" customHeight="1">
      <c r="A1973" s="37"/>
      <c r="B1973" s="38" t="str">
        <f t="shared" si="182"/>
        <v>166-Os</v>
      </c>
      <c r="C1973" s="39">
        <v>166</v>
      </c>
      <c r="D1973" s="40"/>
      <c r="E1973" s="39">
        <v>14</v>
      </c>
      <c r="F1973" s="39">
        <v>90</v>
      </c>
      <c r="G1973" s="39">
        <v>76</v>
      </c>
      <c r="H1973" s="39" t="s">
        <v>141</v>
      </c>
      <c r="I1973" s="39" t="s">
        <v>83</v>
      </c>
      <c r="J1973" s="18">
        <v>-25592</v>
      </c>
      <c r="K1973" s="18">
        <v>102</v>
      </c>
      <c r="L1973" s="18">
        <v>1305972</v>
      </c>
      <c r="M1973" s="18">
        <v>102</v>
      </c>
      <c r="N1973" s="39" t="s">
        <v>28</v>
      </c>
      <c r="O1973" s="18">
        <v>-12091</v>
      </c>
      <c r="P1973" s="18">
        <v>520</v>
      </c>
      <c r="Q1973" s="18">
        <v>165972526</v>
      </c>
      <c r="R1973" s="18">
        <v>109</v>
      </c>
      <c r="S1973" s="16">
        <f t="shared" si="183"/>
        <v>165.97252599999999</v>
      </c>
      <c r="T1973" s="16">
        <f t="shared" si="185"/>
        <v>154602.34820761692</v>
      </c>
      <c r="U1973" s="41">
        <f t="shared" si="184"/>
        <v>7867.3012048192768</v>
      </c>
      <c r="V1973" s="18">
        <f t="shared" si="186"/>
        <v>166</v>
      </c>
      <c r="W1973" s="154">
        <f t="shared" si="187"/>
        <v>931.33944703383679</v>
      </c>
    </row>
    <row r="1974" spans="1:23" ht="16" customHeight="1">
      <c r="A1974" s="37"/>
      <c r="B1974" s="38" t="str">
        <f t="shared" si="182"/>
        <v>166-Ir</v>
      </c>
      <c r="C1974" s="39">
        <v>166</v>
      </c>
      <c r="D1974" s="40"/>
      <c r="E1974" s="39">
        <v>12</v>
      </c>
      <c r="F1974" s="39">
        <v>89</v>
      </c>
      <c r="G1974" s="39">
        <v>77</v>
      </c>
      <c r="H1974" s="39" t="s">
        <v>142</v>
      </c>
      <c r="I1974" s="39" t="s">
        <v>83</v>
      </c>
      <c r="J1974" s="18">
        <v>-13501</v>
      </c>
      <c r="K1974" s="18">
        <v>510</v>
      </c>
      <c r="L1974" s="18">
        <v>1293099</v>
      </c>
      <c r="M1974" s="18">
        <v>510</v>
      </c>
      <c r="N1974" s="39" t="s">
        <v>28</v>
      </c>
      <c r="O1974" s="18" t="s">
        <v>30</v>
      </c>
      <c r="P1974" s="42"/>
      <c r="Q1974" s="18">
        <v>165985506</v>
      </c>
      <c r="R1974" s="18">
        <v>548</v>
      </c>
      <c r="S1974" s="16">
        <f t="shared" si="183"/>
        <v>165.98550599999999</v>
      </c>
      <c r="T1974" s="16">
        <f t="shared" si="185"/>
        <v>154614.43899473752</v>
      </c>
      <c r="U1974" s="41">
        <f t="shared" si="184"/>
        <v>7789.7530120481924</v>
      </c>
      <c r="V1974" s="18">
        <f t="shared" si="186"/>
        <v>166</v>
      </c>
      <c r="W1974" s="154">
        <f t="shared" si="187"/>
        <v>931.4122831008284</v>
      </c>
    </row>
    <row r="1975" spans="1:23" ht="16" customHeight="1">
      <c r="A1975" s="37"/>
      <c r="B1975" s="38" t="str">
        <f t="shared" si="182"/>
        <v>167-Eu</v>
      </c>
      <c r="C1975" s="39">
        <v>167</v>
      </c>
      <c r="D1975" s="39">
        <v>0</v>
      </c>
      <c r="E1975" s="39">
        <v>41</v>
      </c>
      <c r="F1975" s="39">
        <v>104</v>
      </c>
      <c r="G1975" s="39">
        <v>63</v>
      </c>
      <c r="H1975" s="39" t="s">
        <v>128</v>
      </c>
      <c r="I1975" s="39" t="s">
        <v>37</v>
      </c>
      <c r="J1975" s="18">
        <v>-43734</v>
      </c>
      <c r="K1975" s="18">
        <v>904</v>
      </c>
      <c r="L1975" s="18">
        <v>1342356</v>
      </c>
      <c r="M1975" s="18">
        <v>904</v>
      </c>
      <c r="N1975" s="39" t="s">
        <v>28</v>
      </c>
      <c r="O1975" s="18">
        <v>6968</v>
      </c>
      <c r="P1975" s="18">
        <v>1082</v>
      </c>
      <c r="Q1975" s="18">
        <v>166953050</v>
      </c>
      <c r="R1975" s="18">
        <v>970</v>
      </c>
      <c r="S1975" s="16">
        <f t="shared" si="183"/>
        <v>166.95304999999999</v>
      </c>
      <c r="T1975" s="16">
        <f t="shared" si="185"/>
        <v>155515.70005281281</v>
      </c>
      <c r="U1975" s="41">
        <f t="shared" si="184"/>
        <v>8038.0598802395207</v>
      </c>
      <c r="V1975" s="18">
        <f t="shared" si="186"/>
        <v>167</v>
      </c>
      <c r="W1975" s="154">
        <f t="shared" si="187"/>
        <v>931.23173684319045</v>
      </c>
    </row>
    <row r="1976" spans="1:23" ht="16" customHeight="1">
      <c r="A1976" s="37"/>
      <c r="B1976" s="38" t="str">
        <f t="shared" si="182"/>
        <v>167-Gd</v>
      </c>
      <c r="C1976" s="39">
        <v>167</v>
      </c>
      <c r="D1976" s="40"/>
      <c r="E1976" s="39">
        <v>39</v>
      </c>
      <c r="F1976" s="39">
        <v>103</v>
      </c>
      <c r="G1976" s="39">
        <v>64</v>
      </c>
      <c r="H1976" s="39" t="s">
        <v>129</v>
      </c>
      <c r="I1976" s="39" t="s">
        <v>37</v>
      </c>
      <c r="J1976" s="18">
        <v>-50701</v>
      </c>
      <c r="K1976" s="18">
        <v>596</v>
      </c>
      <c r="L1976" s="18">
        <v>1348542</v>
      </c>
      <c r="M1976" s="18">
        <v>596</v>
      </c>
      <c r="N1976" s="39" t="s">
        <v>28</v>
      </c>
      <c r="O1976" s="18">
        <v>5142</v>
      </c>
      <c r="P1976" s="18">
        <v>718</v>
      </c>
      <c r="Q1976" s="18">
        <v>166945570</v>
      </c>
      <c r="R1976" s="18">
        <v>640</v>
      </c>
      <c r="S1976" s="16">
        <f t="shared" si="183"/>
        <v>166.94557</v>
      </c>
      <c r="T1976" s="16">
        <f t="shared" si="185"/>
        <v>155508.73248057385</v>
      </c>
      <c r="U1976" s="41">
        <f t="shared" si="184"/>
        <v>8075.1017964071852</v>
      </c>
      <c r="V1976" s="18">
        <f t="shared" si="186"/>
        <v>167</v>
      </c>
      <c r="W1976" s="154">
        <f t="shared" si="187"/>
        <v>931.19001485373565</v>
      </c>
    </row>
    <row r="1977" spans="1:23" ht="16" customHeight="1">
      <c r="A1977" s="37"/>
      <c r="B1977" s="38" t="str">
        <f t="shared" si="182"/>
        <v>167-Tb</v>
      </c>
      <c r="C1977" s="39">
        <v>167</v>
      </c>
      <c r="D1977" s="40"/>
      <c r="E1977" s="39">
        <v>37</v>
      </c>
      <c r="F1977" s="39">
        <v>102</v>
      </c>
      <c r="G1977" s="39">
        <v>65</v>
      </c>
      <c r="H1977" s="39" t="s">
        <v>130</v>
      </c>
      <c r="I1977" s="39" t="s">
        <v>37</v>
      </c>
      <c r="J1977" s="18">
        <v>-55843</v>
      </c>
      <c r="K1977" s="18">
        <v>401</v>
      </c>
      <c r="L1977" s="18">
        <v>1352901</v>
      </c>
      <c r="M1977" s="18">
        <v>401</v>
      </c>
      <c r="N1977" s="39" t="s">
        <v>28</v>
      </c>
      <c r="O1977" s="18">
        <v>4099</v>
      </c>
      <c r="P1977" s="18">
        <v>405</v>
      </c>
      <c r="Q1977" s="18">
        <v>166940050</v>
      </c>
      <c r="R1977" s="18">
        <v>430</v>
      </c>
      <c r="S1977" s="16">
        <f t="shared" si="183"/>
        <v>166.94005000000001</v>
      </c>
      <c r="T1977" s="16">
        <f t="shared" si="185"/>
        <v>155503.59063581994</v>
      </c>
      <c r="U1977" s="41">
        <f t="shared" si="184"/>
        <v>8101.2035928143714</v>
      </c>
      <c r="V1977" s="18">
        <f t="shared" si="186"/>
        <v>167</v>
      </c>
      <c r="W1977" s="154">
        <f t="shared" si="187"/>
        <v>931.15922536419123</v>
      </c>
    </row>
    <row r="1978" spans="1:23" ht="16" customHeight="1">
      <c r="A1978" s="37"/>
      <c r="B1978" s="38" t="str">
        <f t="shared" si="182"/>
        <v>167-Dy</v>
      </c>
      <c r="C1978" s="39">
        <v>167</v>
      </c>
      <c r="D1978" s="40"/>
      <c r="E1978" s="39">
        <v>35</v>
      </c>
      <c r="F1978" s="39">
        <v>101</v>
      </c>
      <c r="G1978" s="39">
        <v>66</v>
      </c>
      <c r="H1978" s="39" t="s">
        <v>131</v>
      </c>
      <c r="I1978" s="39" t="s">
        <v>40</v>
      </c>
      <c r="J1978" s="18">
        <v>-59942.538</v>
      </c>
      <c r="K1978" s="18">
        <v>60.274999999999999</v>
      </c>
      <c r="L1978" s="18">
        <v>1356218.1229999999</v>
      </c>
      <c r="M1978" s="18">
        <v>60.276000000000003</v>
      </c>
      <c r="N1978" s="39" t="s">
        <v>28</v>
      </c>
      <c r="O1978" s="18">
        <v>2350</v>
      </c>
      <c r="P1978" s="18">
        <v>60</v>
      </c>
      <c r="Q1978" s="18">
        <v>166935649.02500001</v>
      </c>
      <c r="R1978" s="18">
        <v>64.707999999999998</v>
      </c>
      <c r="S1978" s="16">
        <f t="shared" si="183"/>
        <v>166.935649025</v>
      </c>
      <c r="T1978" s="16">
        <f t="shared" si="185"/>
        <v>155499.49115570835</v>
      </c>
      <c r="U1978" s="41">
        <f t="shared" si="184"/>
        <v>8121.0666047904188</v>
      </c>
      <c r="V1978" s="18">
        <f t="shared" si="186"/>
        <v>167</v>
      </c>
      <c r="W1978" s="154">
        <f t="shared" si="187"/>
        <v>931.13467757909189</v>
      </c>
    </row>
    <row r="1979" spans="1:23" ht="16" customHeight="1">
      <c r="A1979" s="37"/>
      <c r="B1979" s="38" t="str">
        <f t="shared" si="182"/>
        <v>167-Ho</v>
      </c>
      <c r="C1979" s="39">
        <v>167</v>
      </c>
      <c r="D1979" s="40"/>
      <c r="E1979" s="39">
        <v>33</v>
      </c>
      <c r="F1979" s="39">
        <v>100</v>
      </c>
      <c r="G1979" s="39">
        <v>67</v>
      </c>
      <c r="H1979" s="39" t="s">
        <v>132</v>
      </c>
      <c r="I1979" s="39" t="s">
        <v>95</v>
      </c>
      <c r="J1979" s="18">
        <v>-62292.538</v>
      </c>
      <c r="K1979" s="18">
        <v>5.7519999999999998</v>
      </c>
      <c r="L1979" s="18">
        <v>1357785.7690000001</v>
      </c>
      <c r="M1979" s="18">
        <v>5.7560000000000002</v>
      </c>
      <c r="N1979" s="39" t="s">
        <v>28</v>
      </c>
      <c r="O1979" s="18">
        <v>1006.7089999999999</v>
      </c>
      <c r="P1979" s="18">
        <v>5.101</v>
      </c>
      <c r="Q1979" s="18">
        <v>166933126.19499999</v>
      </c>
      <c r="R1979" s="18">
        <v>6.1749999999999998</v>
      </c>
      <c r="S1979" s="16">
        <f t="shared" si="183"/>
        <v>166.933126195</v>
      </c>
      <c r="T1979" s="16">
        <f t="shared" si="185"/>
        <v>155497.14115567206</v>
      </c>
      <c r="U1979" s="41">
        <f t="shared" si="184"/>
        <v>8130.4537065868271</v>
      </c>
      <c r="V1979" s="18">
        <f t="shared" si="186"/>
        <v>167</v>
      </c>
      <c r="W1979" s="154">
        <f t="shared" si="187"/>
        <v>931.12060572258713</v>
      </c>
    </row>
    <row r="1980" spans="1:23" ht="16" customHeight="1">
      <c r="A1980" s="37"/>
      <c r="B1980" s="38" t="str">
        <f t="shared" si="182"/>
        <v>167-Er</v>
      </c>
      <c r="C1980" s="39">
        <v>167</v>
      </c>
      <c r="D1980" s="40"/>
      <c r="E1980" s="39">
        <v>31</v>
      </c>
      <c r="F1980" s="39">
        <v>99</v>
      </c>
      <c r="G1980" s="39">
        <v>68</v>
      </c>
      <c r="H1980" s="39" t="s">
        <v>133</v>
      </c>
      <c r="I1980" s="40"/>
      <c r="J1980" s="18">
        <v>-63299.248</v>
      </c>
      <c r="K1980" s="18">
        <v>2.9119999999999999</v>
      </c>
      <c r="L1980" s="18">
        <v>1358010.125</v>
      </c>
      <c r="M1980" s="18">
        <v>2.9209999999999998</v>
      </c>
      <c r="N1980" s="39" t="s">
        <v>28</v>
      </c>
      <c r="O1980" s="18">
        <v>-748.35799999999995</v>
      </c>
      <c r="P1980" s="18">
        <v>1.522</v>
      </c>
      <c r="Q1980" s="18">
        <v>166932045.44800001</v>
      </c>
      <c r="R1980" s="18">
        <v>3.1259999999999999</v>
      </c>
      <c r="S1980" s="16">
        <f t="shared" si="183"/>
        <v>166.93204544800003</v>
      </c>
      <c r="T1980" s="16">
        <f t="shared" si="185"/>
        <v>155496.1344467423</v>
      </c>
      <c r="U1980" s="41">
        <f t="shared" si="184"/>
        <v>8131.7971556886232</v>
      </c>
      <c r="V1980" s="18">
        <f t="shared" si="186"/>
        <v>167</v>
      </c>
      <c r="W1980" s="154">
        <f t="shared" si="187"/>
        <v>931.11457752540298</v>
      </c>
    </row>
    <row r="1981" spans="1:23" ht="16" customHeight="1">
      <c r="A1981" s="37"/>
      <c r="B1981" s="38" t="str">
        <f t="shared" si="182"/>
        <v>167-Tm</v>
      </c>
      <c r="C1981" s="39">
        <v>167</v>
      </c>
      <c r="D1981" s="40"/>
      <c r="E1981" s="39">
        <v>29</v>
      </c>
      <c r="F1981" s="39">
        <v>98</v>
      </c>
      <c r="G1981" s="39">
        <v>69</v>
      </c>
      <c r="H1981" s="39" t="s">
        <v>134</v>
      </c>
      <c r="I1981" s="40"/>
      <c r="J1981" s="18">
        <v>-62550.89</v>
      </c>
      <c r="K1981" s="18">
        <v>3.0870000000000002</v>
      </c>
      <c r="L1981" s="18">
        <v>1356479.4140000001</v>
      </c>
      <c r="M1981" s="18">
        <v>3.0960000000000001</v>
      </c>
      <c r="N1981" s="39" t="s">
        <v>28</v>
      </c>
      <c r="O1981" s="18">
        <v>-1954.2919999999999</v>
      </c>
      <c r="P1981" s="18">
        <v>3.8130000000000002</v>
      </c>
      <c r="Q1981" s="18">
        <v>166932848.84400001</v>
      </c>
      <c r="R1981" s="18">
        <v>3.3140000000000001</v>
      </c>
      <c r="S1981" s="16">
        <f t="shared" si="183"/>
        <v>166.93284884400001</v>
      </c>
      <c r="T1981" s="16">
        <f t="shared" si="185"/>
        <v>155496.88280498647</v>
      </c>
      <c r="U1981" s="41">
        <f t="shared" si="184"/>
        <v>8122.6312215568869</v>
      </c>
      <c r="V1981" s="18">
        <f t="shared" si="186"/>
        <v>167</v>
      </c>
      <c r="W1981" s="154">
        <f t="shared" si="187"/>
        <v>931.11905871249382</v>
      </c>
    </row>
    <row r="1982" spans="1:23" ht="16" customHeight="1">
      <c r="A1982" s="37"/>
      <c r="B1982" s="38" t="str">
        <f t="shared" si="182"/>
        <v>167-Yb</v>
      </c>
      <c r="C1982" s="39">
        <v>167</v>
      </c>
      <c r="D1982" s="40"/>
      <c r="E1982" s="39">
        <v>27</v>
      </c>
      <c r="F1982" s="39">
        <v>97</v>
      </c>
      <c r="G1982" s="39">
        <v>70</v>
      </c>
      <c r="H1982" s="39" t="s">
        <v>135</v>
      </c>
      <c r="I1982" s="40"/>
      <c r="J1982" s="18">
        <v>-60596.597999999998</v>
      </c>
      <c r="K1982" s="18">
        <v>4.8689999999999998</v>
      </c>
      <c r="L1982" s="18">
        <v>1353742.7690000001</v>
      </c>
      <c r="M1982" s="18">
        <v>4.875</v>
      </c>
      <c r="N1982" s="39" t="s">
        <v>28</v>
      </c>
      <c r="O1982" s="18">
        <v>-3130</v>
      </c>
      <c r="P1982" s="18">
        <v>100</v>
      </c>
      <c r="Q1982" s="18">
        <v>166934946.86199999</v>
      </c>
      <c r="R1982" s="18">
        <v>5.2279999999999998</v>
      </c>
      <c r="S1982" s="16">
        <f t="shared" si="183"/>
        <v>166.93494686199998</v>
      </c>
      <c r="T1982" s="16">
        <f t="shared" si="185"/>
        <v>155498.83709535727</v>
      </c>
      <c r="U1982" s="41">
        <f t="shared" si="184"/>
        <v>8106.2441257485034</v>
      </c>
      <c r="V1982" s="18">
        <f t="shared" si="186"/>
        <v>167</v>
      </c>
      <c r="W1982" s="154">
        <f t="shared" si="187"/>
        <v>931.13076105004359</v>
      </c>
    </row>
    <row r="1983" spans="1:23" ht="16" customHeight="1">
      <c r="A1983" s="37"/>
      <c r="B1983" s="38" t="str">
        <f t="shared" si="182"/>
        <v>167-Lu</v>
      </c>
      <c r="C1983" s="39">
        <v>167</v>
      </c>
      <c r="D1983" s="40"/>
      <c r="E1983" s="39">
        <v>25</v>
      </c>
      <c r="F1983" s="39">
        <v>96</v>
      </c>
      <c r="G1983" s="39">
        <v>71</v>
      </c>
      <c r="H1983" s="39" t="s">
        <v>136</v>
      </c>
      <c r="I1983" s="39" t="s">
        <v>39</v>
      </c>
      <c r="J1983" s="18">
        <v>-57466.597999999998</v>
      </c>
      <c r="K1983" s="18">
        <v>100.11799999999999</v>
      </c>
      <c r="L1983" s="18">
        <v>1349830.416</v>
      </c>
      <c r="M1983" s="18">
        <v>100.119</v>
      </c>
      <c r="N1983" s="39" t="s">
        <v>28</v>
      </c>
      <c r="O1983" s="18">
        <v>-3999</v>
      </c>
      <c r="P1983" s="18">
        <v>228</v>
      </c>
      <c r="Q1983" s="18">
        <v>166938307.05599999</v>
      </c>
      <c r="R1983" s="18">
        <v>107.482</v>
      </c>
      <c r="S1983" s="16">
        <f t="shared" si="183"/>
        <v>166.93830705599999</v>
      </c>
      <c r="T1983" s="16">
        <f t="shared" si="185"/>
        <v>155501.96709461289</v>
      </c>
      <c r="U1983" s="41">
        <f t="shared" si="184"/>
        <v>8082.8168622754492</v>
      </c>
      <c r="V1983" s="18">
        <f t="shared" si="186"/>
        <v>167</v>
      </c>
      <c r="W1983" s="154">
        <f t="shared" si="187"/>
        <v>931.14950356055624</v>
      </c>
    </row>
    <row r="1984" spans="1:23" ht="16" customHeight="1">
      <c r="A1984" s="37"/>
      <c r="B1984" s="38" t="str">
        <f t="shared" si="182"/>
        <v>167-Hf</v>
      </c>
      <c r="C1984" s="39">
        <v>167</v>
      </c>
      <c r="D1984" s="40"/>
      <c r="E1984" s="39">
        <v>23</v>
      </c>
      <c r="F1984" s="39">
        <v>95</v>
      </c>
      <c r="G1984" s="39">
        <v>72</v>
      </c>
      <c r="H1984" s="39" t="s">
        <v>137</v>
      </c>
      <c r="I1984" s="39" t="s">
        <v>37</v>
      </c>
      <c r="J1984" s="18">
        <v>-53468</v>
      </c>
      <c r="K1984" s="18">
        <v>205</v>
      </c>
      <c r="L1984" s="18">
        <v>1345049</v>
      </c>
      <c r="M1984" s="18">
        <v>205</v>
      </c>
      <c r="N1984" s="39" t="s">
        <v>28</v>
      </c>
      <c r="O1984" s="18">
        <v>-5005</v>
      </c>
      <c r="P1984" s="18">
        <v>479</v>
      </c>
      <c r="Q1984" s="18">
        <v>166942600</v>
      </c>
      <c r="R1984" s="18">
        <v>220</v>
      </c>
      <c r="S1984" s="16">
        <f t="shared" si="183"/>
        <v>166.9426</v>
      </c>
      <c r="T1984" s="16">
        <f t="shared" si="185"/>
        <v>155505.96594453778</v>
      </c>
      <c r="U1984" s="41">
        <f t="shared" si="184"/>
        <v>8054.1856287425153</v>
      </c>
      <c r="V1984" s="18">
        <f t="shared" si="186"/>
        <v>167</v>
      </c>
      <c r="W1984" s="154">
        <f t="shared" si="187"/>
        <v>931.1734487696873</v>
      </c>
    </row>
    <row r="1985" spans="1:23" ht="16" customHeight="1">
      <c r="A1985" s="37"/>
      <c r="B1985" s="38" t="str">
        <f t="shared" si="182"/>
        <v>167-Ta</v>
      </c>
      <c r="C1985" s="39">
        <v>167</v>
      </c>
      <c r="D1985" s="40"/>
      <c r="E1985" s="39">
        <v>21</v>
      </c>
      <c r="F1985" s="39">
        <v>94</v>
      </c>
      <c r="G1985" s="39">
        <v>73</v>
      </c>
      <c r="H1985" s="39" t="s">
        <v>138</v>
      </c>
      <c r="I1985" s="39" t="s">
        <v>40</v>
      </c>
      <c r="J1985" s="18">
        <v>-48463</v>
      </c>
      <c r="K1985" s="18">
        <v>432</v>
      </c>
      <c r="L1985" s="18">
        <v>1339262</v>
      </c>
      <c r="M1985" s="18">
        <v>432</v>
      </c>
      <c r="N1985" s="39" t="s">
        <v>28</v>
      </c>
      <c r="O1985" s="18">
        <v>-6240</v>
      </c>
      <c r="P1985" s="18">
        <v>300</v>
      </c>
      <c r="Q1985" s="18">
        <v>166947973</v>
      </c>
      <c r="R1985" s="18">
        <v>464</v>
      </c>
      <c r="S1985" s="16">
        <f t="shared" si="183"/>
        <v>166.94797299999999</v>
      </c>
      <c r="T1985" s="16">
        <f t="shared" si="185"/>
        <v>155510.9708597303</v>
      </c>
      <c r="U1985" s="41">
        <f t="shared" si="184"/>
        <v>8019.5329341317365</v>
      </c>
      <c r="V1985" s="18">
        <f t="shared" si="186"/>
        <v>167</v>
      </c>
      <c r="W1985" s="154">
        <f t="shared" si="187"/>
        <v>931.20341832173835</v>
      </c>
    </row>
    <row r="1986" spans="1:23" ht="16" customHeight="1">
      <c r="A1986" s="37"/>
      <c r="B1986" s="38" t="str">
        <f t="shared" si="182"/>
        <v>167-W</v>
      </c>
      <c r="C1986" s="39">
        <v>167</v>
      </c>
      <c r="D1986" s="40"/>
      <c r="E1986" s="39">
        <v>19</v>
      </c>
      <c r="F1986" s="39">
        <v>93</v>
      </c>
      <c r="G1986" s="39">
        <v>74</v>
      </c>
      <c r="H1986" s="39" t="s">
        <v>139</v>
      </c>
      <c r="I1986" s="39" t="s">
        <v>82</v>
      </c>
      <c r="J1986" s="18">
        <v>-42223</v>
      </c>
      <c r="K1986" s="18">
        <v>312</v>
      </c>
      <c r="L1986" s="18">
        <v>1332240</v>
      </c>
      <c r="M1986" s="18">
        <v>312</v>
      </c>
      <c r="N1986" s="39" t="s">
        <v>28</v>
      </c>
      <c r="O1986" s="18">
        <v>-7351</v>
      </c>
      <c r="P1986" s="18">
        <v>338</v>
      </c>
      <c r="Q1986" s="18">
        <v>166954672</v>
      </c>
      <c r="R1986" s="18">
        <v>334</v>
      </c>
      <c r="S1986" s="16">
        <f t="shared" si="183"/>
        <v>166.95467199999999</v>
      </c>
      <c r="T1986" s="16">
        <f t="shared" si="185"/>
        <v>155517.2109354561</v>
      </c>
      <c r="U1986" s="41">
        <f t="shared" si="184"/>
        <v>7977.4850299401196</v>
      </c>
      <c r="V1986" s="18">
        <f t="shared" si="186"/>
        <v>167</v>
      </c>
      <c r="W1986" s="154">
        <f t="shared" si="187"/>
        <v>931.24078404464728</v>
      </c>
    </row>
    <row r="1987" spans="1:23" ht="16" customHeight="1">
      <c r="A1987" s="37"/>
      <c r="B1987" s="38" t="str">
        <f t="shared" si="182"/>
        <v>167-Re</v>
      </c>
      <c r="C1987" s="39">
        <v>167</v>
      </c>
      <c r="D1987" s="40"/>
      <c r="E1987" s="39">
        <v>17</v>
      </c>
      <c r="F1987" s="39">
        <v>92</v>
      </c>
      <c r="G1987" s="39">
        <v>75</v>
      </c>
      <c r="H1987" s="39" t="s">
        <v>140</v>
      </c>
      <c r="I1987" s="39" t="s">
        <v>49</v>
      </c>
      <c r="J1987" s="18">
        <v>-34872</v>
      </c>
      <c r="K1987" s="18">
        <v>132</v>
      </c>
      <c r="L1987" s="18">
        <v>1324106</v>
      </c>
      <c r="M1987" s="18">
        <v>132</v>
      </c>
      <c r="N1987" s="39" t="s">
        <v>28</v>
      </c>
      <c r="O1987" s="18">
        <v>-8375</v>
      </c>
      <c r="P1987" s="18">
        <v>337</v>
      </c>
      <c r="Q1987" s="18">
        <v>166962564</v>
      </c>
      <c r="R1987" s="18">
        <v>142</v>
      </c>
      <c r="S1987" s="16">
        <f t="shared" si="183"/>
        <v>166.96256399999999</v>
      </c>
      <c r="T1987" s="16">
        <f t="shared" si="185"/>
        <v>155524.56228306438</v>
      </c>
      <c r="U1987" s="41">
        <f t="shared" si="184"/>
        <v>7928.7784431137725</v>
      </c>
      <c r="V1987" s="18">
        <f t="shared" si="186"/>
        <v>167</v>
      </c>
      <c r="W1987" s="154">
        <f t="shared" si="187"/>
        <v>931.28480409020585</v>
      </c>
    </row>
    <row r="1988" spans="1:23" ht="16" customHeight="1">
      <c r="A1988" s="37"/>
      <c r="B1988" s="38" t="str">
        <f t="shared" si="182"/>
        <v>167-Os</v>
      </c>
      <c r="C1988" s="39">
        <v>167</v>
      </c>
      <c r="D1988" s="40"/>
      <c r="E1988" s="39">
        <v>15</v>
      </c>
      <c r="F1988" s="39">
        <v>91</v>
      </c>
      <c r="G1988" s="39">
        <v>76</v>
      </c>
      <c r="H1988" s="39" t="s">
        <v>141</v>
      </c>
      <c r="I1988" s="39" t="s">
        <v>83</v>
      </c>
      <c r="J1988" s="18">
        <v>-26497</v>
      </c>
      <c r="K1988" s="18">
        <v>310</v>
      </c>
      <c r="L1988" s="18">
        <v>1314949</v>
      </c>
      <c r="M1988" s="18">
        <v>310</v>
      </c>
      <c r="N1988" s="39" t="s">
        <v>28</v>
      </c>
      <c r="O1988" s="18">
        <v>-9304</v>
      </c>
      <c r="P1988" s="18">
        <v>327</v>
      </c>
      <c r="Q1988" s="18">
        <v>166971554</v>
      </c>
      <c r="R1988" s="18">
        <v>333</v>
      </c>
      <c r="S1988" s="16">
        <f t="shared" si="183"/>
        <v>166.971554</v>
      </c>
      <c r="T1988" s="16">
        <f t="shared" si="185"/>
        <v>155532.93641066179</v>
      </c>
      <c r="U1988" s="41">
        <f t="shared" si="184"/>
        <v>7873.9461077844308</v>
      </c>
      <c r="V1988" s="18">
        <f t="shared" si="186"/>
        <v>167</v>
      </c>
      <c r="W1988" s="154">
        <f t="shared" si="187"/>
        <v>931.33494856683706</v>
      </c>
    </row>
    <row r="1989" spans="1:23" ht="16" customHeight="1">
      <c r="A1989" s="37"/>
      <c r="B1989" s="38" t="str">
        <f t="shared" si="182"/>
        <v>167-Ir</v>
      </c>
      <c r="C1989" s="39">
        <v>167</v>
      </c>
      <c r="D1989" s="40"/>
      <c r="E1989" s="39">
        <v>13</v>
      </c>
      <c r="F1989" s="39">
        <v>90</v>
      </c>
      <c r="G1989" s="39">
        <v>77</v>
      </c>
      <c r="H1989" s="39" t="s">
        <v>142</v>
      </c>
      <c r="I1989" s="39" t="s">
        <v>65</v>
      </c>
      <c r="J1989" s="18">
        <v>-17193</v>
      </c>
      <c r="K1989" s="18">
        <v>102</v>
      </c>
      <c r="L1989" s="18">
        <v>1304862</v>
      </c>
      <c r="M1989" s="18">
        <v>102</v>
      </c>
      <c r="N1989" s="39" t="s">
        <v>28</v>
      </c>
      <c r="O1989" s="18" t="s">
        <v>30</v>
      </c>
      <c r="P1989" s="42"/>
      <c r="Q1989" s="18">
        <v>166981543</v>
      </c>
      <c r="R1989" s="18">
        <v>110</v>
      </c>
      <c r="S1989" s="16">
        <f t="shared" si="183"/>
        <v>166.98154299999999</v>
      </c>
      <c r="T1989" s="16">
        <f t="shared" si="185"/>
        <v>155542.2411003804</v>
      </c>
      <c r="U1989" s="41">
        <f t="shared" si="184"/>
        <v>7813.5449101796403</v>
      </c>
      <c r="V1989" s="18">
        <f t="shared" si="186"/>
        <v>167</v>
      </c>
      <c r="W1989" s="154">
        <f t="shared" si="187"/>
        <v>931.39066527173895</v>
      </c>
    </row>
    <row r="1990" spans="1:23" ht="16" customHeight="1">
      <c r="A1990" s="37"/>
      <c r="B1990" s="38" t="str">
        <f t="shared" si="182"/>
        <v>168-Gd</v>
      </c>
      <c r="C1990" s="39">
        <v>168</v>
      </c>
      <c r="D1990" s="39">
        <v>0</v>
      </c>
      <c r="E1990" s="39">
        <v>40</v>
      </c>
      <c r="F1990" s="39">
        <v>104</v>
      </c>
      <c r="G1990" s="39">
        <v>64</v>
      </c>
      <c r="H1990" s="39" t="s">
        <v>129</v>
      </c>
      <c r="I1990" s="39" t="s">
        <v>37</v>
      </c>
      <c r="J1990" s="18">
        <v>-48102</v>
      </c>
      <c r="K1990" s="18">
        <v>699</v>
      </c>
      <c r="L1990" s="18">
        <v>1354014</v>
      </c>
      <c r="M1990" s="18">
        <v>699</v>
      </c>
      <c r="N1990" s="39" t="s">
        <v>28</v>
      </c>
      <c r="O1990" s="18">
        <v>4397</v>
      </c>
      <c r="P1990" s="18">
        <v>861</v>
      </c>
      <c r="Q1990" s="18">
        <v>167948360</v>
      </c>
      <c r="R1990" s="18">
        <v>750</v>
      </c>
      <c r="S1990" s="16">
        <f t="shared" si="183"/>
        <v>167.94836000000001</v>
      </c>
      <c r="T1990" s="16">
        <f t="shared" si="185"/>
        <v>156442.82496259775</v>
      </c>
      <c r="U1990" s="41">
        <f t="shared" si="184"/>
        <v>8059.6071428571431</v>
      </c>
      <c r="V1990" s="18">
        <f t="shared" si="186"/>
        <v>168</v>
      </c>
      <c r="W1990" s="154">
        <f t="shared" si="187"/>
        <v>931.20729144403424</v>
      </c>
    </row>
    <row r="1991" spans="1:23" ht="16" customHeight="1">
      <c r="A1991" s="37"/>
      <c r="B1991" s="38" t="str">
        <f t="shared" si="182"/>
        <v>168-Tb</v>
      </c>
      <c r="C1991" s="39">
        <v>168</v>
      </c>
      <c r="D1991" s="40"/>
      <c r="E1991" s="39">
        <v>38</v>
      </c>
      <c r="F1991" s="39">
        <v>103</v>
      </c>
      <c r="G1991" s="39">
        <v>65</v>
      </c>
      <c r="H1991" s="39" t="s">
        <v>130</v>
      </c>
      <c r="I1991" s="39" t="s">
        <v>37</v>
      </c>
      <c r="J1991" s="18">
        <v>-52499</v>
      </c>
      <c r="K1991" s="18">
        <v>503</v>
      </c>
      <c r="L1991" s="18">
        <v>1357628</v>
      </c>
      <c r="M1991" s="18">
        <v>503</v>
      </c>
      <c r="N1991" s="39" t="s">
        <v>28</v>
      </c>
      <c r="O1991" s="18">
        <v>5971</v>
      </c>
      <c r="P1991" s="18">
        <v>585</v>
      </c>
      <c r="Q1991" s="18">
        <v>167943640</v>
      </c>
      <c r="R1991" s="18">
        <v>540</v>
      </c>
      <c r="S1991" s="16">
        <f t="shared" si="183"/>
        <v>167.94363999999999</v>
      </c>
      <c r="T1991" s="16">
        <f t="shared" si="185"/>
        <v>156438.42831273569</v>
      </c>
      <c r="U1991" s="41">
        <f t="shared" si="184"/>
        <v>8081.1190476190477</v>
      </c>
      <c r="V1991" s="18">
        <f t="shared" si="186"/>
        <v>168</v>
      </c>
      <c r="W1991" s="154">
        <f t="shared" si="187"/>
        <v>931.18112090914099</v>
      </c>
    </row>
    <row r="1992" spans="1:23" ht="16" customHeight="1">
      <c r="A1992" s="37"/>
      <c r="B1992" s="38" t="str">
        <f t="shared" si="182"/>
        <v>168-Dy</v>
      </c>
      <c r="C1992" s="39">
        <v>168</v>
      </c>
      <c r="D1992" s="40"/>
      <c r="E1992" s="39">
        <v>36</v>
      </c>
      <c r="F1992" s="39">
        <v>102</v>
      </c>
      <c r="G1992" s="39">
        <v>66</v>
      </c>
      <c r="H1992" s="39" t="s">
        <v>131</v>
      </c>
      <c r="I1992" s="39" t="s">
        <v>37</v>
      </c>
      <c r="J1992" s="18">
        <v>-58470</v>
      </c>
      <c r="K1992" s="18">
        <v>298</v>
      </c>
      <c r="L1992" s="18">
        <v>1362817</v>
      </c>
      <c r="M1992" s="18">
        <v>298</v>
      </c>
      <c r="N1992" s="39" t="s">
        <v>28</v>
      </c>
      <c r="O1992" s="18">
        <v>1615</v>
      </c>
      <c r="P1992" s="18">
        <v>299</v>
      </c>
      <c r="Q1992" s="18">
        <v>167937230</v>
      </c>
      <c r="R1992" s="18">
        <v>320</v>
      </c>
      <c r="S1992" s="16">
        <f t="shared" si="183"/>
        <v>167.93723</v>
      </c>
      <c r="T1992" s="16">
        <f t="shared" si="185"/>
        <v>156432.45743866457</v>
      </c>
      <c r="U1992" s="41">
        <f t="shared" si="184"/>
        <v>8112.0059523809523</v>
      </c>
      <c r="V1992" s="18">
        <f t="shared" si="186"/>
        <v>168</v>
      </c>
      <c r="W1992" s="154">
        <f t="shared" si="187"/>
        <v>931.14557999205101</v>
      </c>
    </row>
    <row r="1993" spans="1:23" ht="16" customHeight="1">
      <c r="A1993" s="37"/>
      <c r="B1993" s="38" t="str">
        <f t="shared" si="182"/>
        <v>168-Ho</v>
      </c>
      <c r="C1993" s="39">
        <v>168</v>
      </c>
      <c r="D1993" s="40"/>
      <c r="E1993" s="39">
        <v>34</v>
      </c>
      <c r="F1993" s="39">
        <v>101</v>
      </c>
      <c r="G1993" s="39">
        <v>67</v>
      </c>
      <c r="H1993" s="39" t="s">
        <v>132</v>
      </c>
      <c r="I1993" s="39" t="s">
        <v>40</v>
      </c>
      <c r="J1993" s="18">
        <v>-60084.684999999998</v>
      </c>
      <c r="K1993" s="18">
        <v>28.882000000000001</v>
      </c>
      <c r="L1993" s="18">
        <v>1363649.2390000001</v>
      </c>
      <c r="M1993" s="18">
        <v>28.882999999999999</v>
      </c>
      <c r="N1993" s="39" t="s">
        <v>28</v>
      </c>
      <c r="O1993" s="18">
        <v>2914.3119999999999</v>
      </c>
      <c r="P1993" s="18">
        <v>28.734999999999999</v>
      </c>
      <c r="Q1993" s="18">
        <v>167935496.42399999</v>
      </c>
      <c r="R1993" s="18">
        <v>31.006</v>
      </c>
      <c r="S1993" s="16">
        <f t="shared" si="183"/>
        <v>167.93549642400001</v>
      </c>
      <c r="T1993" s="16">
        <f t="shared" si="185"/>
        <v>156430.84262368976</v>
      </c>
      <c r="U1993" s="41">
        <f t="shared" si="184"/>
        <v>8116.9597559523809</v>
      </c>
      <c r="V1993" s="18">
        <f t="shared" si="186"/>
        <v>168</v>
      </c>
      <c r="W1993" s="154">
        <f t="shared" si="187"/>
        <v>931.13596799815332</v>
      </c>
    </row>
    <row r="1994" spans="1:23" ht="16" customHeight="1">
      <c r="A1994" s="37"/>
      <c r="B1994" s="38" t="str">
        <f t="shared" si="182"/>
        <v>168-Er</v>
      </c>
      <c r="C1994" s="39">
        <v>168</v>
      </c>
      <c r="D1994" s="40"/>
      <c r="E1994" s="39">
        <v>32</v>
      </c>
      <c r="F1994" s="39">
        <v>100</v>
      </c>
      <c r="G1994" s="39">
        <v>68</v>
      </c>
      <c r="H1994" s="39" t="s">
        <v>133</v>
      </c>
      <c r="I1994" s="40"/>
      <c r="J1994" s="18">
        <v>-62998.997000000003</v>
      </c>
      <c r="K1994" s="18">
        <v>2.9129999999999998</v>
      </c>
      <c r="L1994" s="18">
        <v>1365781.1969999999</v>
      </c>
      <c r="M1994" s="18">
        <v>2.9220000000000002</v>
      </c>
      <c r="N1994" s="39" t="s">
        <v>28</v>
      </c>
      <c r="O1994" s="18">
        <v>-1679.106</v>
      </c>
      <c r="P1994" s="18">
        <v>1.875</v>
      </c>
      <c r="Q1994" s="18">
        <v>167932367.78099999</v>
      </c>
      <c r="R1994" s="18">
        <v>3.1269999999999998</v>
      </c>
      <c r="S1994" s="16">
        <f t="shared" si="183"/>
        <v>167.93236778099998</v>
      </c>
      <c r="T1994" s="16">
        <f t="shared" si="185"/>
        <v>156427.92831271212</v>
      </c>
      <c r="U1994" s="41">
        <f t="shared" si="184"/>
        <v>8129.649982142857</v>
      </c>
      <c r="V1994" s="18">
        <f t="shared" si="186"/>
        <v>168</v>
      </c>
      <c r="W1994" s="154">
        <f t="shared" si="187"/>
        <v>931.1186209090007</v>
      </c>
    </row>
    <row r="1995" spans="1:23" ht="16" customHeight="1">
      <c r="A1995" s="37"/>
      <c r="B1995" s="38" t="str">
        <f t="shared" si="182"/>
        <v>168-Tm</v>
      </c>
      <c r="C1995" s="39">
        <v>168</v>
      </c>
      <c r="D1995" s="40"/>
      <c r="E1995" s="39">
        <v>30</v>
      </c>
      <c r="F1995" s="39">
        <v>99</v>
      </c>
      <c r="G1995" s="39">
        <v>69</v>
      </c>
      <c r="H1995" s="39" t="s">
        <v>134</v>
      </c>
      <c r="I1995" s="40"/>
      <c r="J1995" s="18">
        <v>-61319.891000000003</v>
      </c>
      <c r="K1995" s="18">
        <v>3.2709999999999999</v>
      </c>
      <c r="L1995" s="18">
        <v>1363319.7379999999</v>
      </c>
      <c r="M1995" s="18">
        <v>3.28</v>
      </c>
      <c r="N1995" s="39" t="s">
        <v>28</v>
      </c>
      <c r="O1995" s="18">
        <v>257.00900000000001</v>
      </c>
      <c r="P1995" s="18">
        <v>3.8839999999999999</v>
      </c>
      <c r="Q1995" s="18">
        <v>167934170.375</v>
      </c>
      <c r="R1995" s="18">
        <v>3.512</v>
      </c>
      <c r="S1995" s="16">
        <f t="shared" si="183"/>
        <v>167.93417037500001</v>
      </c>
      <c r="T1995" s="16">
        <f t="shared" si="185"/>
        <v>156429.6074175133</v>
      </c>
      <c r="U1995" s="41">
        <f t="shared" si="184"/>
        <v>8114.9984404761899</v>
      </c>
      <c r="V1995" s="18">
        <f t="shared" si="186"/>
        <v>168</v>
      </c>
      <c r="W1995" s="154">
        <f t="shared" si="187"/>
        <v>931.1286155804363</v>
      </c>
    </row>
    <row r="1996" spans="1:23" ht="16" customHeight="1">
      <c r="A1996" s="37"/>
      <c r="B1996" s="38" t="str">
        <f t="shared" si="182"/>
        <v>168-Yb</v>
      </c>
      <c r="C1996" s="39">
        <v>168</v>
      </c>
      <c r="D1996" s="40"/>
      <c r="E1996" s="39">
        <v>28</v>
      </c>
      <c r="F1996" s="39">
        <v>98</v>
      </c>
      <c r="G1996" s="39">
        <v>70</v>
      </c>
      <c r="H1996" s="39" t="s">
        <v>135</v>
      </c>
      <c r="I1996" s="40"/>
      <c r="J1996" s="18">
        <v>-61576.9</v>
      </c>
      <c r="K1996" s="18">
        <v>4.4420000000000002</v>
      </c>
      <c r="L1996" s="18">
        <v>1362794.3940000001</v>
      </c>
      <c r="M1996" s="18">
        <v>4.4480000000000004</v>
      </c>
      <c r="N1996" s="39" t="s">
        <v>28</v>
      </c>
      <c r="O1996" s="18">
        <v>-4475</v>
      </c>
      <c r="P1996" s="18">
        <v>80</v>
      </c>
      <c r="Q1996" s="18">
        <v>167933894.465</v>
      </c>
      <c r="R1996" s="18">
        <v>4.7679999999999998</v>
      </c>
      <c r="S1996" s="16">
        <f t="shared" si="183"/>
        <v>167.93389446500001</v>
      </c>
      <c r="T1996" s="16">
        <f t="shared" si="185"/>
        <v>156429.35040911002</v>
      </c>
      <c r="U1996" s="41">
        <f t="shared" si="184"/>
        <v>8111.8713928571433</v>
      </c>
      <c r="V1996" s="18">
        <f t="shared" si="186"/>
        <v>168</v>
      </c>
      <c r="W1996" s="154">
        <f t="shared" si="187"/>
        <v>931.12708576851196</v>
      </c>
    </row>
    <row r="1997" spans="1:23" ht="16" customHeight="1">
      <c r="A1997" s="37"/>
      <c r="B1997" s="38" t="str">
        <f t="shared" si="182"/>
        <v>168-Lu</v>
      </c>
      <c r="C1997" s="39">
        <v>168</v>
      </c>
      <c r="D1997" s="40"/>
      <c r="E1997" s="39">
        <v>26</v>
      </c>
      <c r="F1997" s="39">
        <v>97</v>
      </c>
      <c r="G1997" s="39">
        <v>71</v>
      </c>
      <c r="H1997" s="39" t="s">
        <v>136</v>
      </c>
      <c r="I1997" s="39" t="s">
        <v>39</v>
      </c>
      <c r="J1997" s="18">
        <v>-57101.9</v>
      </c>
      <c r="K1997" s="18">
        <v>80.123000000000005</v>
      </c>
      <c r="L1997" s="18">
        <v>1357537.04</v>
      </c>
      <c r="M1997" s="18">
        <v>80.123999999999995</v>
      </c>
      <c r="N1997" s="39" t="s">
        <v>28</v>
      </c>
      <c r="O1997" s="18">
        <v>-1799</v>
      </c>
      <c r="P1997" s="18">
        <v>130</v>
      </c>
      <c r="Q1997" s="18">
        <v>167938698.57600001</v>
      </c>
      <c r="R1997" s="18">
        <v>86.016000000000005</v>
      </c>
      <c r="S1997" s="16">
        <f t="shared" si="183"/>
        <v>167.93869857600001</v>
      </c>
      <c r="T1997" s="16">
        <f t="shared" si="185"/>
        <v>156433.82540783149</v>
      </c>
      <c r="U1997" s="41">
        <f t="shared" si="184"/>
        <v>8080.577619047619</v>
      </c>
      <c r="V1997" s="18">
        <f t="shared" si="186"/>
        <v>168</v>
      </c>
      <c r="W1997" s="154">
        <f t="shared" si="187"/>
        <v>931.15372266566362</v>
      </c>
    </row>
    <row r="1998" spans="1:23" ht="16" customHeight="1">
      <c r="A1998" s="37"/>
      <c r="B1998" s="38" t="str">
        <f t="shared" si="182"/>
        <v>168-Hf</v>
      </c>
      <c r="C1998" s="39">
        <v>168</v>
      </c>
      <c r="D1998" s="40"/>
      <c r="E1998" s="39">
        <v>24</v>
      </c>
      <c r="F1998" s="39">
        <v>96</v>
      </c>
      <c r="G1998" s="39">
        <v>72</v>
      </c>
      <c r="H1998" s="39" t="s">
        <v>137</v>
      </c>
      <c r="I1998" s="39" t="s">
        <v>37</v>
      </c>
      <c r="J1998" s="18">
        <v>-55303</v>
      </c>
      <c r="K1998" s="18">
        <v>102</v>
      </c>
      <c r="L1998" s="18">
        <v>1354956</v>
      </c>
      <c r="M1998" s="18">
        <v>102</v>
      </c>
      <c r="N1998" s="39" t="s">
        <v>28</v>
      </c>
      <c r="O1998" s="18">
        <v>-6666</v>
      </c>
      <c r="P1998" s="18">
        <v>381</v>
      </c>
      <c r="Q1998" s="18">
        <v>167940630</v>
      </c>
      <c r="R1998" s="18">
        <v>110</v>
      </c>
      <c r="S1998" s="16">
        <f t="shared" si="183"/>
        <v>167.94063</v>
      </c>
      <c r="T1998" s="16">
        <f t="shared" si="185"/>
        <v>156435.62451695502</v>
      </c>
      <c r="U1998" s="41">
        <f t="shared" si="184"/>
        <v>8065.2142857142853</v>
      </c>
      <c r="V1998" s="18">
        <f t="shared" si="186"/>
        <v>168</v>
      </c>
      <c r="W1998" s="154">
        <f t="shared" si="187"/>
        <v>931.16443164854184</v>
      </c>
    </row>
    <row r="1999" spans="1:23" ht="16" customHeight="1">
      <c r="A1999" s="37"/>
      <c r="B1999" s="38" t="str">
        <f t="shared" ref="B1999:B2062" si="188">CONCATENATE(C1999,"-",H1999)</f>
        <v>168-Ta</v>
      </c>
      <c r="C1999" s="39">
        <v>168</v>
      </c>
      <c r="D1999" s="40"/>
      <c r="E1999" s="39">
        <v>22</v>
      </c>
      <c r="F1999" s="39">
        <v>95</v>
      </c>
      <c r="G1999" s="39">
        <v>73</v>
      </c>
      <c r="H1999" s="39" t="s">
        <v>138</v>
      </c>
      <c r="I1999" s="39" t="s">
        <v>82</v>
      </c>
      <c r="J1999" s="18">
        <v>-48636</v>
      </c>
      <c r="K1999" s="18">
        <v>366</v>
      </c>
      <c r="L1999" s="18">
        <v>1347507</v>
      </c>
      <c r="M1999" s="18">
        <v>366</v>
      </c>
      <c r="N1999" s="39" t="s">
        <v>28</v>
      </c>
      <c r="O1999" s="18">
        <v>-3797</v>
      </c>
      <c r="P1999" s="18">
        <v>416</v>
      </c>
      <c r="Q1999" s="18">
        <v>167947787</v>
      </c>
      <c r="R1999" s="18">
        <v>393</v>
      </c>
      <c r="S1999" s="16">
        <f t="shared" ref="S1999:S2062" si="189">Q1999/1000000</f>
        <v>167.94778700000001</v>
      </c>
      <c r="T1999" s="16">
        <f t="shared" si="185"/>
        <v>156442.29121675645</v>
      </c>
      <c r="U1999" s="41">
        <f t="shared" ref="U1999:U2062" si="190">L1999/C1999</f>
        <v>8020.875</v>
      </c>
      <c r="V1999" s="18">
        <f t="shared" si="186"/>
        <v>168</v>
      </c>
      <c r="W1999" s="154">
        <f t="shared" si="187"/>
        <v>931.20411438545511</v>
      </c>
    </row>
    <row r="2000" spans="1:23" ht="16" customHeight="1">
      <c r="A2000" s="37"/>
      <c r="B2000" s="38" t="str">
        <f t="shared" si="188"/>
        <v>168-W</v>
      </c>
      <c r="C2000" s="39">
        <v>168</v>
      </c>
      <c r="D2000" s="40"/>
      <c r="E2000" s="39">
        <v>20</v>
      </c>
      <c r="F2000" s="39">
        <v>94</v>
      </c>
      <c r="G2000" s="39">
        <v>74</v>
      </c>
      <c r="H2000" s="39" t="s">
        <v>139</v>
      </c>
      <c r="I2000" s="39" t="s">
        <v>82</v>
      </c>
      <c r="J2000" s="18">
        <v>-44839</v>
      </c>
      <c r="K2000" s="18">
        <v>196</v>
      </c>
      <c r="L2000" s="18">
        <v>1342927</v>
      </c>
      <c r="M2000" s="18">
        <v>196</v>
      </c>
      <c r="N2000" s="39" t="s">
        <v>28</v>
      </c>
      <c r="O2000" s="18">
        <v>-9078</v>
      </c>
      <c r="P2000" s="18">
        <v>446</v>
      </c>
      <c r="Q2000" s="18">
        <v>167951863</v>
      </c>
      <c r="R2000" s="18">
        <v>210</v>
      </c>
      <c r="S2000" s="16">
        <f t="shared" si="189"/>
        <v>167.951863</v>
      </c>
      <c r="T2000" s="16">
        <f t="shared" ref="T2000:T2063" si="191">S2000*$W$9</f>
        <v>156446.08798473052</v>
      </c>
      <c r="U2000" s="41">
        <f t="shared" si="190"/>
        <v>7993.6130952380954</v>
      </c>
      <c r="V2000" s="18">
        <f t="shared" ref="V2000:V2063" si="192">C2000</f>
        <v>168</v>
      </c>
      <c r="W2000" s="154">
        <f t="shared" ref="W2000:W2063" si="193">T2000/V2000</f>
        <v>931.22671419482447</v>
      </c>
    </row>
    <row r="2001" spans="1:23" ht="16" customHeight="1">
      <c r="A2001" s="37"/>
      <c r="B2001" s="38" t="str">
        <f t="shared" si="188"/>
        <v>168-Re</v>
      </c>
      <c r="C2001" s="39">
        <v>168</v>
      </c>
      <c r="D2001" s="40"/>
      <c r="E2001" s="39">
        <v>18</v>
      </c>
      <c r="F2001" s="39">
        <v>93</v>
      </c>
      <c r="G2001" s="39">
        <v>75</v>
      </c>
      <c r="H2001" s="39" t="s">
        <v>140</v>
      </c>
      <c r="I2001" s="39" t="s">
        <v>83</v>
      </c>
      <c r="J2001" s="18">
        <v>-35761</v>
      </c>
      <c r="K2001" s="18">
        <v>401</v>
      </c>
      <c r="L2001" s="18">
        <v>1333067</v>
      </c>
      <c r="M2001" s="18">
        <v>401</v>
      </c>
      <c r="N2001" s="39" t="s">
        <v>28</v>
      </c>
      <c r="O2001" s="18">
        <v>-5798</v>
      </c>
      <c r="P2001" s="18">
        <v>402</v>
      </c>
      <c r="Q2001" s="18">
        <v>167961609</v>
      </c>
      <c r="R2001" s="18">
        <v>430</v>
      </c>
      <c r="S2001" s="16">
        <f t="shared" si="189"/>
        <v>167.96160900000001</v>
      </c>
      <c r="T2001" s="16">
        <f t="shared" si="191"/>
        <v>156455.16632150073</v>
      </c>
      <c r="U2001" s="41">
        <f t="shared" si="190"/>
        <v>7934.9226190476193</v>
      </c>
      <c r="V2001" s="18">
        <f t="shared" si="192"/>
        <v>168</v>
      </c>
      <c r="W2001" s="154">
        <f t="shared" si="193"/>
        <v>931.28075191369476</v>
      </c>
    </row>
    <row r="2002" spans="1:23" ht="16" customHeight="1">
      <c r="A2002" s="37"/>
      <c r="B2002" s="38" t="str">
        <f t="shared" si="188"/>
        <v>168-Os</v>
      </c>
      <c r="C2002" s="39">
        <v>168</v>
      </c>
      <c r="D2002" s="40"/>
      <c r="E2002" s="39">
        <v>16</v>
      </c>
      <c r="F2002" s="39">
        <v>92</v>
      </c>
      <c r="G2002" s="39">
        <v>76</v>
      </c>
      <c r="H2002" s="39" t="s">
        <v>141</v>
      </c>
      <c r="I2002" s="39" t="s">
        <v>83</v>
      </c>
      <c r="J2002" s="18">
        <v>-29963.446</v>
      </c>
      <c r="K2002" s="18">
        <v>33.304000000000002</v>
      </c>
      <c r="L2002" s="18">
        <v>1326486.8189999999</v>
      </c>
      <c r="M2002" s="18">
        <v>33.305</v>
      </c>
      <c r="N2002" s="39" t="s">
        <v>28</v>
      </c>
      <c r="O2002" s="18">
        <v>-11302</v>
      </c>
      <c r="P2002" s="18">
        <v>332</v>
      </c>
      <c r="Q2002" s="18">
        <v>167967832.91100001</v>
      </c>
      <c r="R2002" s="18">
        <v>35.753999999999998</v>
      </c>
      <c r="S2002" s="16">
        <f t="shared" si="189"/>
        <v>167.96783291100002</v>
      </c>
      <c r="T2002" s="16">
        <f t="shared" si="191"/>
        <v>156460.96385485656</v>
      </c>
      <c r="U2002" s="41">
        <f t="shared" si="190"/>
        <v>7895.7548749999996</v>
      </c>
      <c r="V2002" s="18">
        <f t="shared" si="192"/>
        <v>168</v>
      </c>
      <c r="W2002" s="154">
        <f t="shared" si="193"/>
        <v>931.31526104081286</v>
      </c>
    </row>
    <row r="2003" spans="1:23" ht="16" customHeight="1">
      <c r="A2003" s="37"/>
      <c r="B2003" s="38" t="str">
        <f t="shared" si="188"/>
        <v>168-Ir</v>
      </c>
      <c r="C2003" s="39">
        <v>168</v>
      </c>
      <c r="D2003" s="40"/>
      <c r="E2003" s="39">
        <v>14</v>
      </c>
      <c r="F2003" s="39">
        <v>91</v>
      </c>
      <c r="G2003" s="39">
        <v>77</v>
      </c>
      <c r="H2003" s="39" t="s">
        <v>142</v>
      </c>
      <c r="I2003" s="39" t="s">
        <v>83</v>
      </c>
      <c r="J2003" s="18">
        <v>-18662</v>
      </c>
      <c r="K2003" s="18">
        <v>330</v>
      </c>
      <c r="L2003" s="18">
        <v>1314403</v>
      </c>
      <c r="M2003" s="18">
        <v>330</v>
      </c>
      <c r="N2003" s="39" t="s">
        <v>28</v>
      </c>
      <c r="O2003" s="18">
        <v>-7516</v>
      </c>
      <c r="P2003" s="18">
        <v>243</v>
      </c>
      <c r="Q2003" s="18">
        <v>167979966</v>
      </c>
      <c r="R2003" s="18">
        <v>354</v>
      </c>
      <c r="S2003" s="16">
        <f t="shared" si="189"/>
        <v>167.97996599999999</v>
      </c>
      <c r="T2003" s="16">
        <f t="shared" si="191"/>
        <v>156472.26574978832</v>
      </c>
      <c r="U2003" s="41">
        <f t="shared" si="190"/>
        <v>7823.8273809523807</v>
      </c>
      <c r="V2003" s="18">
        <f t="shared" si="192"/>
        <v>168</v>
      </c>
      <c r="W2003" s="154">
        <f t="shared" si="193"/>
        <v>931.38253422493051</v>
      </c>
    </row>
    <row r="2004" spans="1:23" ht="16" customHeight="1">
      <c r="A2004" s="37"/>
      <c r="B2004" s="38" t="str">
        <f t="shared" si="188"/>
        <v>168-Pt</v>
      </c>
      <c r="C2004" s="39">
        <v>168</v>
      </c>
      <c r="D2004" s="40"/>
      <c r="E2004" s="39">
        <v>12</v>
      </c>
      <c r="F2004" s="39">
        <v>90</v>
      </c>
      <c r="G2004" s="39">
        <v>78</v>
      </c>
      <c r="H2004" s="39" t="s">
        <v>143</v>
      </c>
      <c r="I2004" s="39" t="s">
        <v>83</v>
      </c>
      <c r="J2004" s="18">
        <v>-11146</v>
      </c>
      <c r="K2004" s="18">
        <v>358</v>
      </c>
      <c r="L2004" s="18">
        <v>1306104</v>
      </c>
      <c r="M2004" s="18">
        <v>358</v>
      </c>
      <c r="N2004" s="39" t="s">
        <v>28</v>
      </c>
      <c r="O2004" s="18" t="s">
        <v>30</v>
      </c>
      <c r="P2004" s="42"/>
      <c r="Q2004" s="18">
        <v>167988035</v>
      </c>
      <c r="R2004" s="18">
        <v>384</v>
      </c>
      <c r="S2004" s="16">
        <f t="shared" si="189"/>
        <v>167.988035</v>
      </c>
      <c r="T2004" s="16">
        <f t="shared" si="191"/>
        <v>156479.78197176644</v>
      </c>
      <c r="U2004" s="41">
        <f t="shared" si="190"/>
        <v>7774.4285714285716</v>
      </c>
      <c r="V2004" s="18">
        <f t="shared" si="192"/>
        <v>168</v>
      </c>
      <c r="W2004" s="154">
        <f t="shared" si="193"/>
        <v>931.42727364146685</v>
      </c>
    </row>
    <row r="2005" spans="1:23" ht="16" customHeight="1">
      <c r="A2005" s="37"/>
      <c r="B2005" s="38" t="str">
        <f t="shared" si="188"/>
        <v>169-Gd</v>
      </c>
      <c r="C2005" s="39">
        <v>169</v>
      </c>
      <c r="D2005" s="39">
        <v>0</v>
      </c>
      <c r="E2005" s="39">
        <v>41</v>
      </c>
      <c r="F2005" s="39">
        <v>105</v>
      </c>
      <c r="G2005" s="39">
        <v>64</v>
      </c>
      <c r="H2005" s="39" t="s">
        <v>129</v>
      </c>
      <c r="I2005" s="39" t="s">
        <v>37</v>
      </c>
      <c r="J2005" s="18">
        <v>-43901</v>
      </c>
      <c r="K2005" s="18">
        <v>801</v>
      </c>
      <c r="L2005" s="18">
        <v>1357884</v>
      </c>
      <c r="M2005" s="18">
        <v>801</v>
      </c>
      <c r="N2005" s="39" t="s">
        <v>28</v>
      </c>
      <c r="O2005" s="18">
        <v>6194</v>
      </c>
      <c r="P2005" s="18">
        <v>999</v>
      </c>
      <c r="Q2005" s="18">
        <v>168952870</v>
      </c>
      <c r="R2005" s="18">
        <v>860</v>
      </c>
      <c r="S2005" s="16">
        <f t="shared" si="189"/>
        <v>168.95286999999999</v>
      </c>
      <c r="T2005" s="16">
        <f t="shared" si="191"/>
        <v>157378.51961363916</v>
      </c>
      <c r="U2005" s="41">
        <f t="shared" si="190"/>
        <v>8034.8165680473376</v>
      </c>
      <c r="V2005" s="18">
        <f t="shared" si="192"/>
        <v>169</v>
      </c>
      <c r="W2005" s="154">
        <f t="shared" si="193"/>
        <v>931.23384386768737</v>
      </c>
    </row>
    <row r="2006" spans="1:23" ht="16" customHeight="1">
      <c r="A2006" s="37"/>
      <c r="B2006" s="38" t="str">
        <f t="shared" si="188"/>
        <v>169-Tb</v>
      </c>
      <c r="C2006" s="39">
        <v>169</v>
      </c>
      <c r="D2006" s="40"/>
      <c r="E2006" s="39">
        <v>39</v>
      </c>
      <c r="F2006" s="39">
        <v>104</v>
      </c>
      <c r="G2006" s="39">
        <v>65</v>
      </c>
      <c r="H2006" s="39" t="s">
        <v>130</v>
      </c>
      <c r="I2006" s="39" t="s">
        <v>37</v>
      </c>
      <c r="J2006" s="18">
        <v>-50096</v>
      </c>
      <c r="K2006" s="18">
        <v>596</v>
      </c>
      <c r="L2006" s="18">
        <v>1363296</v>
      </c>
      <c r="M2006" s="18">
        <v>596</v>
      </c>
      <c r="N2006" s="39" t="s">
        <v>28</v>
      </c>
      <c r="O2006" s="18">
        <v>5511</v>
      </c>
      <c r="P2006" s="18">
        <v>668</v>
      </c>
      <c r="Q2006" s="18">
        <v>168946220</v>
      </c>
      <c r="R2006" s="18">
        <v>640</v>
      </c>
      <c r="S2006" s="16">
        <f t="shared" si="189"/>
        <v>168.94622000000001</v>
      </c>
      <c r="T2006" s="16">
        <f t="shared" si="191"/>
        <v>157372.32518110049</v>
      </c>
      <c r="U2006" s="41">
        <f t="shared" si="190"/>
        <v>8066.8402366863902</v>
      </c>
      <c r="V2006" s="18">
        <f t="shared" si="192"/>
        <v>169</v>
      </c>
      <c r="W2006" s="154">
        <f t="shared" si="193"/>
        <v>931.1971904207129</v>
      </c>
    </row>
    <row r="2007" spans="1:23" ht="16" customHeight="1">
      <c r="A2007" s="37"/>
      <c r="B2007" s="38" t="str">
        <f t="shared" si="188"/>
        <v>169-Dy</v>
      </c>
      <c r="C2007" s="39">
        <v>169</v>
      </c>
      <c r="D2007" s="40"/>
      <c r="E2007" s="39">
        <v>37</v>
      </c>
      <c r="F2007" s="39">
        <v>103</v>
      </c>
      <c r="G2007" s="39">
        <v>66</v>
      </c>
      <c r="H2007" s="39" t="s">
        <v>131</v>
      </c>
      <c r="I2007" s="39" t="s">
        <v>40</v>
      </c>
      <c r="J2007" s="18">
        <v>-55606.785000000003</v>
      </c>
      <c r="K2007" s="18">
        <v>300.68200000000002</v>
      </c>
      <c r="L2007" s="18">
        <v>1368025.0149999999</v>
      </c>
      <c r="M2007" s="18">
        <v>300.68200000000002</v>
      </c>
      <c r="N2007" s="39" t="s">
        <v>28</v>
      </c>
      <c r="O2007" s="18">
        <v>3200</v>
      </c>
      <c r="P2007" s="18">
        <v>300</v>
      </c>
      <c r="Q2007" s="18">
        <v>168940303.648</v>
      </c>
      <c r="R2007" s="18">
        <v>322.79500000000002</v>
      </c>
      <c r="S2007" s="16">
        <f t="shared" si="189"/>
        <v>168.940303648</v>
      </c>
      <c r="T2007" s="16">
        <f t="shared" si="191"/>
        <v>157366.81413698936</v>
      </c>
      <c r="U2007" s="41">
        <f t="shared" si="190"/>
        <v>8094.8225739644968</v>
      </c>
      <c r="V2007" s="18">
        <f t="shared" si="192"/>
        <v>169</v>
      </c>
      <c r="W2007" s="154">
        <f t="shared" si="193"/>
        <v>931.16458069224473</v>
      </c>
    </row>
    <row r="2008" spans="1:23" ht="16" customHeight="1">
      <c r="A2008" s="37"/>
      <c r="B2008" s="38" t="str">
        <f t="shared" si="188"/>
        <v>169-Ho</v>
      </c>
      <c r="C2008" s="39">
        <v>169</v>
      </c>
      <c r="D2008" s="40"/>
      <c r="E2008" s="39">
        <v>35</v>
      </c>
      <c r="F2008" s="39">
        <v>102</v>
      </c>
      <c r="G2008" s="39">
        <v>67</v>
      </c>
      <c r="H2008" s="39" t="s">
        <v>132</v>
      </c>
      <c r="I2008" s="39" t="s">
        <v>74</v>
      </c>
      <c r="J2008" s="18">
        <v>-58806.785000000003</v>
      </c>
      <c r="K2008" s="18">
        <v>20.236999999999998</v>
      </c>
      <c r="L2008" s="18">
        <v>1370442.662</v>
      </c>
      <c r="M2008" s="18">
        <v>20.239000000000001</v>
      </c>
      <c r="N2008" s="39" t="s">
        <v>28</v>
      </c>
      <c r="O2008" s="18">
        <v>2124.0149999999999</v>
      </c>
      <c r="P2008" s="18">
        <v>20.062999999999999</v>
      </c>
      <c r="Q2008" s="18">
        <v>168936868.30599999</v>
      </c>
      <c r="R2008" s="18">
        <v>21.725999999999999</v>
      </c>
      <c r="S2008" s="16">
        <f t="shared" si="189"/>
        <v>168.93686830600001</v>
      </c>
      <c r="T2008" s="16">
        <f t="shared" si="191"/>
        <v>157363.61413785157</v>
      </c>
      <c r="U2008" s="41">
        <f t="shared" si="190"/>
        <v>8109.1281775147927</v>
      </c>
      <c r="V2008" s="18">
        <f t="shared" si="192"/>
        <v>169</v>
      </c>
      <c r="W2008" s="154">
        <f t="shared" si="193"/>
        <v>931.14564578610396</v>
      </c>
    </row>
    <row r="2009" spans="1:23" ht="16" customHeight="1">
      <c r="A2009" s="37"/>
      <c r="B2009" s="38" t="str">
        <f t="shared" si="188"/>
        <v>169-Er</v>
      </c>
      <c r="C2009" s="39">
        <v>169</v>
      </c>
      <c r="D2009" s="40"/>
      <c r="E2009" s="39">
        <v>33</v>
      </c>
      <c r="F2009" s="39">
        <v>101</v>
      </c>
      <c r="G2009" s="39">
        <v>68</v>
      </c>
      <c r="H2009" s="39" t="s">
        <v>133</v>
      </c>
      <c r="I2009" s="40"/>
      <c r="J2009" s="18">
        <v>-60930.8</v>
      </c>
      <c r="K2009" s="18">
        <v>2.9239999999999999</v>
      </c>
      <c r="L2009" s="18">
        <v>1371784.3230000001</v>
      </c>
      <c r="M2009" s="18">
        <v>2.9329999999999998</v>
      </c>
      <c r="N2009" s="39" t="s">
        <v>28</v>
      </c>
      <c r="O2009" s="18">
        <v>351.14100000000002</v>
      </c>
      <c r="P2009" s="18">
        <v>1.0960000000000001</v>
      </c>
      <c r="Q2009" s="18">
        <v>168934588.08199999</v>
      </c>
      <c r="R2009" s="18">
        <v>3.1389999999999998</v>
      </c>
      <c r="S2009" s="16">
        <f t="shared" si="189"/>
        <v>168.93458808199998</v>
      </c>
      <c r="T2009" s="16">
        <f t="shared" si="191"/>
        <v>157361.49012375512</v>
      </c>
      <c r="U2009" s="41">
        <f t="shared" si="190"/>
        <v>8117.0670000000009</v>
      </c>
      <c r="V2009" s="18">
        <f t="shared" si="192"/>
        <v>169</v>
      </c>
      <c r="W2009" s="154">
        <f t="shared" si="193"/>
        <v>931.13307765535581</v>
      </c>
    </row>
    <row r="2010" spans="1:23" ht="16" customHeight="1">
      <c r="A2010" s="37"/>
      <c r="B2010" s="38" t="str">
        <f t="shared" si="188"/>
        <v>169-Tm</v>
      </c>
      <c r="C2010" s="39">
        <v>169</v>
      </c>
      <c r="D2010" s="40"/>
      <c r="E2010" s="39">
        <v>31</v>
      </c>
      <c r="F2010" s="39">
        <v>100</v>
      </c>
      <c r="G2010" s="39">
        <v>69</v>
      </c>
      <c r="H2010" s="39" t="s">
        <v>134</v>
      </c>
      <c r="I2010" s="40"/>
      <c r="J2010" s="18">
        <v>-61281.94</v>
      </c>
      <c r="K2010" s="18">
        <v>2.9</v>
      </c>
      <c r="L2010" s="18">
        <v>1371353.11</v>
      </c>
      <c r="M2010" s="18">
        <v>2.9089999999999998</v>
      </c>
      <c r="N2010" s="39" t="s">
        <v>28</v>
      </c>
      <c r="O2010" s="18">
        <v>-909.14099999999996</v>
      </c>
      <c r="P2010" s="18">
        <v>3.5739999999999998</v>
      </c>
      <c r="Q2010" s="18">
        <v>168934211.11700001</v>
      </c>
      <c r="R2010" s="18">
        <v>3.113</v>
      </c>
      <c r="S2010" s="16">
        <f t="shared" si="189"/>
        <v>168.93421111700002</v>
      </c>
      <c r="T2010" s="16">
        <f t="shared" si="191"/>
        <v>157361.13898326465</v>
      </c>
      <c r="U2010" s="41">
        <f t="shared" si="190"/>
        <v>8114.5154437869833</v>
      </c>
      <c r="V2010" s="18">
        <f t="shared" si="192"/>
        <v>169</v>
      </c>
      <c r="W2010" s="154">
        <f t="shared" si="193"/>
        <v>931.1309999009743</v>
      </c>
    </row>
    <row r="2011" spans="1:23" ht="16" customHeight="1">
      <c r="A2011" s="37"/>
      <c r="B2011" s="38" t="str">
        <f t="shared" si="188"/>
        <v>169-Yb</v>
      </c>
      <c r="C2011" s="39">
        <v>169</v>
      </c>
      <c r="D2011" s="40"/>
      <c r="E2011" s="39">
        <v>29</v>
      </c>
      <c r="F2011" s="39">
        <v>99</v>
      </c>
      <c r="G2011" s="39">
        <v>70</v>
      </c>
      <c r="H2011" s="39" t="s">
        <v>135</v>
      </c>
      <c r="I2011" s="40"/>
      <c r="J2011" s="18">
        <v>-60372.800000000003</v>
      </c>
      <c r="K2011" s="18">
        <v>4.4400000000000004</v>
      </c>
      <c r="L2011" s="18">
        <v>1369661.6159999999</v>
      </c>
      <c r="M2011" s="18">
        <v>4.4459999999999997</v>
      </c>
      <c r="N2011" s="39" t="s">
        <v>28</v>
      </c>
      <c r="O2011" s="18">
        <v>-2293</v>
      </c>
      <c r="P2011" s="18">
        <v>3</v>
      </c>
      <c r="Q2011" s="18">
        <v>168935187.12</v>
      </c>
      <c r="R2011" s="18">
        <v>4.7670000000000003</v>
      </c>
      <c r="S2011" s="16">
        <f t="shared" si="189"/>
        <v>168.93518711999999</v>
      </c>
      <c r="T2011" s="16">
        <f t="shared" si="191"/>
        <v>157362.0481238272</v>
      </c>
      <c r="U2011" s="41">
        <f t="shared" si="190"/>
        <v>8104.506603550295</v>
      </c>
      <c r="V2011" s="18">
        <f t="shared" si="192"/>
        <v>169</v>
      </c>
      <c r="W2011" s="154">
        <f t="shared" si="193"/>
        <v>931.13637943093022</v>
      </c>
    </row>
    <row r="2012" spans="1:23" ht="16" customHeight="1">
      <c r="A2012" s="37"/>
      <c r="B2012" s="38" t="str">
        <f t="shared" si="188"/>
        <v>169-Lu</v>
      </c>
      <c r="C2012" s="39">
        <v>169</v>
      </c>
      <c r="D2012" s="40"/>
      <c r="E2012" s="39">
        <v>27</v>
      </c>
      <c r="F2012" s="39">
        <v>98</v>
      </c>
      <c r="G2012" s="39">
        <v>71</v>
      </c>
      <c r="H2012" s="39" t="s">
        <v>136</v>
      </c>
      <c r="I2012" s="39" t="s">
        <v>39</v>
      </c>
      <c r="J2012" s="18">
        <v>-58079.8</v>
      </c>
      <c r="K2012" s="18">
        <v>5.359</v>
      </c>
      <c r="L2012" s="18">
        <v>1366586.263</v>
      </c>
      <c r="M2012" s="18">
        <v>5.3639999999999999</v>
      </c>
      <c r="N2012" s="39" t="s">
        <v>28</v>
      </c>
      <c r="O2012" s="18">
        <v>-3269.366</v>
      </c>
      <c r="P2012" s="18">
        <v>82.072999999999993</v>
      </c>
      <c r="Q2012" s="18">
        <v>168937648.757</v>
      </c>
      <c r="R2012" s="18">
        <v>5.7530000000000001</v>
      </c>
      <c r="S2012" s="16">
        <f t="shared" si="189"/>
        <v>168.93764875700001</v>
      </c>
      <c r="T2012" s="16">
        <f t="shared" si="191"/>
        <v>157364.34112297476</v>
      </c>
      <c r="U2012" s="41">
        <f t="shared" si="190"/>
        <v>8086.3092485207098</v>
      </c>
      <c r="V2012" s="18">
        <f t="shared" si="192"/>
        <v>169</v>
      </c>
      <c r="W2012" s="154">
        <f t="shared" si="193"/>
        <v>931.14994747322339</v>
      </c>
    </row>
    <row r="2013" spans="1:23" ht="16" customHeight="1">
      <c r="A2013" s="37"/>
      <c r="B2013" s="38" t="str">
        <f t="shared" si="188"/>
        <v>169-Hf</v>
      </c>
      <c r="C2013" s="39">
        <v>169</v>
      </c>
      <c r="D2013" s="40"/>
      <c r="E2013" s="39">
        <v>25</v>
      </c>
      <c r="F2013" s="39">
        <v>97</v>
      </c>
      <c r="G2013" s="39">
        <v>72</v>
      </c>
      <c r="H2013" s="39" t="s">
        <v>137</v>
      </c>
      <c r="I2013" s="39" t="s">
        <v>39</v>
      </c>
      <c r="J2013" s="18">
        <v>-54810.434000000001</v>
      </c>
      <c r="K2013" s="18">
        <v>82.248000000000005</v>
      </c>
      <c r="L2013" s="18">
        <v>1362534.5430000001</v>
      </c>
      <c r="M2013" s="18">
        <v>82.248000000000005</v>
      </c>
      <c r="N2013" s="39" t="s">
        <v>28</v>
      </c>
      <c r="O2013" s="18">
        <v>-4435</v>
      </c>
      <c r="P2013" s="18">
        <v>221</v>
      </c>
      <c r="Q2013" s="18">
        <v>168941158.567</v>
      </c>
      <c r="R2013" s="18">
        <v>88.296999999999997</v>
      </c>
      <c r="S2013" s="16">
        <f t="shared" si="189"/>
        <v>168.941158567</v>
      </c>
      <c r="T2013" s="16">
        <f t="shared" si="191"/>
        <v>157367.61048857906</v>
      </c>
      <c r="U2013" s="41">
        <f t="shared" si="190"/>
        <v>8062.3345739644974</v>
      </c>
      <c r="V2013" s="18">
        <f t="shared" si="192"/>
        <v>169</v>
      </c>
      <c r="W2013" s="154">
        <f t="shared" si="193"/>
        <v>931.16929283182878</v>
      </c>
    </row>
    <row r="2014" spans="1:23" ht="16" customHeight="1">
      <c r="A2014" s="37"/>
      <c r="B2014" s="38" t="str">
        <f t="shared" si="188"/>
        <v>169-Ta</v>
      </c>
      <c r="C2014" s="39">
        <v>169</v>
      </c>
      <c r="D2014" s="40"/>
      <c r="E2014" s="39">
        <v>23</v>
      </c>
      <c r="F2014" s="39">
        <v>96</v>
      </c>
      <c r="G2014" s="39">
        <v>73</v>
      </c>
      <c r="H2014" s="39" t="s">
        <v>138</v>
      </c>
      <c r="I2014" s="39" t="s">
        <v>37</v>
      </c>
      <c r="J2014" s="18">
        <v>-50375</v>
      </c>
      <c r="K2014" s="18">
        <v>205</v>
      </c>
      <c r="L2014" s="18">
        <v>1357317</v>
      </c>
      <c r="M2014" s="18">
        <v>205</v>
      </c>
      <c r="N2014" s="39" t="s">
        <v>28</v>
      </c>
      <c r="O2014" s="18">
        <v>-5439</v>
      </c>
      <c r="P2014" s="18">
        <v>376</v>
      </c>
      <c r="Q2014" s="18">
        <v>168945920</v>
      </c>
      <c r="R2014" s="18">
        <v>220</v>
      </c>
      <c r="S2014" s="16">
        <f t="shared" si="189"/>
        <v>168.94592</v>
      </c>
      <c r="T2014" s="16">
        <f t="shared" si="191"/>
        <v>157372.04573301604</v>
      </c>
      <c r="U2014" s="41">
        <f t="shared" si="190"/>
        <v>8031.4615384615381</v>
      </c>
      <c r="V2014" s="18">
        <f t="shared" si="192"/>
        <v>169</v>
      </c>
      <c r="W2014" s="154">
        <f t="shared" si="193"/>
        <v>931.19553688175176</v>
      </c>
    </row>
    <row r="2015" spans="1:23" ht="16" customHeight="1">
      <c r="A2015" s="37"/>
      <c r="B2015" s="38" t="str">
        <f t="shared" si="188"/>
        <v>169-W</v>
      </c>
      <c r="C2015" s="39">
        <v>169</v>
      </c>
      <c r="D2015" s="40"/>
      <c r="E2015" s="39">
        <v>21</v>
      </c>
      <c r="F2015" s="39">
        <v>95</v>
      </c>
      <c r="G2015" s="39">
        <v>74</v>
      </c>
      <c r="H2015" s="39" t="s">
        <v>139</v>
      </c>
      <c r="I2015" s="39" t="s">
        <v>82</v>
      </c>
      <c r="J2015" s="18">
        <v>-44936</v>
      </c>
      <c r="K2015" s="18">
        <v>315</v>
      </c>
      <c r="L2015" s="18">
        <v>1351096</v>
      </c>
      <c r="M2015" s="18">
        <v>315</v>
      </c>
      <c r="N2015" s="39" t="s">
        <v>28</v>
      </c>
      <c r="O2015" s="18">
        <v>-6587</v>
      </c>
      <c r="P2015" s="18">
        <v>376</v>
      </c>
      <c r="Q2015" s="18">
        <v>168951759</v>
      </c>
      <c r="R2015" s="18">
        <v>339</v>
      </c>
      <c r="S2015" s="16">
        <f t="shared" si="189"/>
        <v>168.95175900000001</v>
      </c>
      <c r="T2015" s="16">
        <f t="shared" si="191"/>
        <v>157377.48472423307</v>
      </c>
      <c r="U2015" s="41">
        <f t="shared" si="190"/>
        <v>7994.6508875739646</v>
      </c>
      <c r="V2015" s="18">
        <f t="shared" si="192"/>
        <v>169</v>
      </c>
      <c r="W2015" s="154">
        <f t="shared" si="193"/>
        <v>931.22772026173413</v>
      </c>
    </row>
    <row r="2016" spans="1:23" ht="16" customHeight="1">
      <c r="A2016" s="37"/>
      <c r="B2016" s="38" t="str">
        <f t="shared" si="188"/>
        <v>169-Re</v>
      </c>
      <c r="C2016" s="39">
        <v>169</v>
      </c>
      <c r="D2016" s="40"/>
      <c r="E2016" s="39">
        <v>19</v>
      </c>
      <c r="F2016" s="39">
        <v>94</v>
      </c>
      <c r="G2016" s="39">
        <v>75</v>
      </c>
      <c r="H2016" s="39" t="s">
        <v>140</v>
      </c>
      <c r="I2016" s="39" t="s">
        <v>37</v>
      </c>
      <c r="J2016" s="18">
        <v>-38350</v>
      </c>
      <c r="K2016" s="18">
        <v>205</v>
      </c>
      <c r="L2016" s="18">
        <v>1343727</v>
      </c>
      <c r="M2016" s="18">
        <v>205</v>
      </c>
      <c r="N2016" s="39" t="s">
        <v>28</v>
      </c>
      <c r="O2016" s="18">
        <v>-7681</v>
      </c>
      <c r="P2016" s="18">
        <v>223</v>
      </c>
      <c r="Q2016" s="18">
        <v>168958830</v>
      </c>
      <c r="R2016" s="18">
        <v>220</v>
      </c>
      <c r="S2016" s="16">
        <f t="shared" si="189"/>
        <v>168.95883000000001</v>
      </c>
      <c r="T2016" s="16">
        <f t="shared" si="191"/>
        <v>157384.0713155836</v>
      </c>
      <c r="U2016" s="41">
        <f t="shared" si="190"/>
        <v>7951.0473372781062</v>
      </c>
      <c r="V2016" s="18">
        <f t="shared" si="192"/>
        <v>169</v>
      </c>
      <c r="W2016" s="154">
        <f t="shared" si="193"/>
        <v>931.26669417505093</v>
      </c>
    </row>
    <row r="2017" spans="1:23" ht="16" customHeight="1">
      <c r="A2017" s="37"/>
      <c r="B2017" s="38" t="str">
        <f t="shared" si="188"/>
        <v>169-Os</v>
      </c>
      <c r="C2017" s="39">
        <v>169</v>
      </c>
      <c r="D2017" s="40"/>
      <c r="E2017" s="39">
        <v>17</v>
      </c>
      <c r="F2017" s="39">
        <v>93</v>
      </c>
      <c r="G2017" s="39">
        <v>76</v>
      </c>
      <c r="H2017" s="39" t="s">
        <v>141</v>
      </c>
      <c r="I2017" s="39" t="s">
        <v>83</v>
      </c>
      <c r="J2017" s="18">
        <v>-30668.312999999998</v>
      </c>
      <c r="K2017" s="18">
        <v>87.397999999999996</v>
      </c>
      <c r="L2017" s="18">
        <v>1335263.0090000001</v>
      </c>
      <c r="M2017" s="18">
        <v>87.399000000000001</v>
      </c>
      <c r="N2017" s="39" t="s">
        <v>28</v>
      </c>
      <c r="O2017" s="18">
        <v>-8676.5509999999995</v>
      </c>
      <c r="P2017" s="18">
        <v>123.982</v>
      </c>
      <c r="Q2017" s="18">
        <v>168967076.20500001</v>
      </c>
      <c r="R2017" s="18">
        <v>93.825999999999993</v>
      </c>
      <c r="S2017" s="16">
        <f t="shared" si="189"/>
        <v>168.96707620500001</v>
      </c>
      <c r="T2017" s="16">
        <f t="shared" si="191"/>
        <v>157391.75260288775</v>
      </c>
      <c r="U2017" s="41">
        <f t="shared" si="190"/>
        <v>7900.9645502958583</v>
      </c>
      <c r="V2017" s="18">
        <f t="shared" si="192"/>
        <v>169</v>
      </c>
      <c r="W2017" s="154">
        <f t="shared" si="193"/>
        <v>931.31214557921749</v>
      </c>
    </row>
    <row r="2018" spans="1:23" ht="16" customHeight="1">
      <c r="A2018" s="37"/>
      <c r="B2018" s="38" t="str">
        <f t="shared" si="188"/>
        <v>169-Ir</v>
      </c>
      <c r="C2018" s="39">
        <v>169</v>
      </c>
      <c r="D2018" s="40"/>
      <c r="E2018" s="39">
        <v>15</v>
      </c>
      <c r="F2018" s="39">
        <v>92</v>
      </c>
      <c r="G2018" s="39">
        <v>77</v>
      </c>
      <c r="H2018" s="39" t="s">
        <v>142</v>
      </c>
      <c r="I2018" s="39" t="s">
        <v>83</v>
      </c>
      <c r="J2018" s="18">
        <v>-21991.761999999999</v>
      </c>
      <c r="K2018" s="18">
        <v>89.325999999999993</v>
      </c>
      <c r="L2018" s="18">
        <v>1325804.1040000001</v>
      </c>
      <c r="M2018" s="18">
        <v>89.325999999999993</v>
      </c>
      <c r="N2018" s="39" t="s">
        <v>28</v>
      </c>
      <c r="O2018" s="18">
        <v>-9343</v>
      </c>
      <c r="P2018" s="18">
        <v>327</v>
      </c>
      <c r="Q2018" s="18">
        <v>168976390.868</v>
      </c>
      <c r="R2018" s="18">
        <v>95.894999999999996</v>
      </c>
      <c r="S2018" s="16">
        <f t="shared" si="189"/>
        <v>168.97639086800001</v>
      </c>
      <c r="T2018" s="16">
        <f t="shared" si="191"/>
        <v>157400.42915199662</v>
      </c>
      <c r="U2018" s="41">
        <f t="shared" si="190"/>
        <v>7844.9946982248521</v>
      </c>
      <c r="V2018" s="18">
        <f t="shared" si="192"/>
        <v>169</v>
      </c>
      <c r="W2018" s="154">
        <f t="shared" si="193"/>
        <v>931.36348610648884</v>
      </c>
    </row>
    <row r="2019" spans="1:23" ht="16" customHeight="1">
      <c r="A2019" s="37"/>
      <c r="B2019" s="38" t="str">
        <f t="shared" si="188"/>
        <v>169-Pt</v>
      </c>
      <c r="C2019" s="39">
        <v>169</v>
      </c>
      <c r="D2019" s="40"/>
      <c r="E2019" s="39">
        <v>13</v>
      </c>
      <c r="F2019" s="39">
        <v>91</v>
      </c>
      <c r="G2019" s="39">
        <v>78</v>
      </c>
      <c r="H2019" s="39" t="s">
        <v>143</v>
      </c>
      <c r="I2019" s="39" t="s">
        <v>83</v>
      </c>
      <c r="J2019" s="18">
        <v>-12649</v>
      </c>
      <c r="K2019" s="18">
        <v>314</v>
      </c>
      <c r="L2019" s="18">
        <v>1315679</v>
      </c>
      <c r="M2019" s="18">
        <v>314</v>
      </c>
      <c r="N2019" s="39" t="s">
        <v>28</v>
      </c>
      <c r="O2019" s="18" t="s">
        <v>30</v>
      </c>
      <c r="P2019" s="42"/>
      <c r="Q2019" s="18">
        <v>168986421</v>
      </c>
      <c r="R2019" s="18">
        <v>338</v>
      </c>
      <c r="S2019" s="16">
        <f t="shared" si="189"/>
        <v>168.98642100000001</v>
      </c>
      <c r="T2019" s="16">
        <f t="shared" si="191"/>
        <v>157409.77215591061</v>
      </c>
      <c r="U2019" s="41">
        <f t="shared" si="190"/>
        <v>7785.082840236686</v>
      </c>
      <c r="V2019" s="18">
        <f t="shared" si="192"/>
        <v>169</v>
      </c>
      <c r="W2019" s="154">
        <f t="shared" si="193"/>
        <v>931.41877015331727</v>
      </c>
    </row>
    <row r="2020" spans="1:23" ht="16" customHeight="1">
      <c r="A2020" s="37"/>
      <c r="B2020" s="38" t="str">
        <f t="shared" si="188"/>
        <v>170-Tb</v>
      </c>
      <c r="C2020" s="39">
        <v>170</v>
      </c>
      <c r="D2020" s="39">
        <v>0</v>
      </c>
      <c r="E2020" s="39">
        <v>40</v>
      </c>
      <c r="F2020" s="39">
        <v>105</v>
      </c>
      <c r="G2020" s="39">
        <v>65</v>
      </c>
      <c r="H2020" s="39" t="s">
        <v>130</v>
      </c>
      <c r="I2020" s="39" t="s">
        <v>37</v>
      </c>
      <c r="J2020" s="18">
        <v>-46342</v>
      </c>
      <c r="K2020" s="18">
        <v>699</v>
      </c>
      <c r="L2020" s="18">
        <v>1367614</v>
      </c>
      <c r="M2020" s="18">
        <v>699</v>
      </c>
      <c r="N2020" s="39" t="s">
        <v>28</v>
      </c>
      <c r="O2020" s="18">
        <v>7061</v>
      </c>
      <c r="P2020" s="18">
        <v>805</v>
      </c>
      <c r="Q2020" s="18">
        <v>169950250</v>
      </c>
      <c r="R2020" s="18">
        <v>750</v>
      </c>
      <c r="S2020" s="16">
        <f t="shared" si="189"/>
        <v>169.95025000000001</v>
      </c>
      <c r="T2020" s="16">
        <f t="shared" si="191"/>
        <v>158307.5727152068</v>
      </c>
      <c r="U2020" s="41">
        <f t="shared" si="190"/>
        <v>8044.7882352941178</v>
      </c>
      <c r="V2020" s="18">
        <f t="shared" si="192"/>
        <v>170</v>
      </c>
      <c r="W2020" s="154">
        <f t="shared" si="193"/>
        <v>931.22101597180472</v>
      </c>
    </row>
    <row r="2021" spans="1:23" ht="16" customHeight="1">
      <c r="A2021" s="37"/>
      <c r="B2021" s="38" t="str">
        <f t="shared" si="188"/>
        <v>170-Dy</v>
      </c>
      <c r="C2021" s="39">
        <v>170</v>
      </c>
      <c r="D2021" s="40"/>
      <c r="E2021" s="39">
        <v>38</v>
      </c>
      <c r="F2021" s="39">
        <v>104</v>
      </c>
      <c r="G2021" s="39">
        <v>66</v>
      </c>
      <c r="H2021" s="39" t="s">
        <v>131</v>
      </c>
      <c r="I2021" s="39" t="s">
        <v>37</v>
      </c>
      <c r="J2021" s="18">
        <v>-53403</v>
      </c>
      <c r="K2021" s="18">
        <v>401</v>
      </c>
      <c r="L2021" s="18">
        <v>1373892</v>
      </c>
      <c r="M2021" s="18">
        <v>401</v>
      </c>
      <c r="N2021" s="39" t="s">
        <v>28</v>
      </c>
      <c r="O2021" s="18">
        <v>2846</v>
      </c>
      <c r="P2021" s="18">
        <v>404</v>
      </c>
      <c r="Q2021" s="18">
        <v>169942670</v>
      </c>
      <c r="R2021" s="18">
        <v>430</v>
      </c>
      <c r="S2021" s="16">
        <f t="shared" si="189"/>
        <v>169.94266999999999</v>
      </c>
      <c r="T2021" s="16">
        <f t="shared" si="191"/>
        <v>158300.51199360631</v>
      </c>
      <c r="U2021" s="41">
        <f t="shared" si="190"/>
        <v>8081.7176470588238</v>
      </c>
      <c r="V2021" s="18">
        <f t="shared" si="192"/>
        <v>170</v>
      </c>
      <c r="W2021" s="154">
        <f t="shared" si="193"/>
        <v>931.17948231533126</v>
      </c>
    </row>
    <row r="2022" spans="1:23" ht="16" customHeight="1">
      <c r="A2022" s="37"/>
      <c r="B2022" s="38" t="str">
        <f t="shared" si="188"/>
        <v>170-Ho</v>
      </c>
      <c r="C2022" s="39">
        <v>170</v>
      </c>
      <c r="D2022" s="40"/>
      <c r="E2022" s="39">
        <v>36</v>
      </c>
      <c r="F2022" s="39">
        <v>103</v>
      </c>
      <c r="G2022" s="39">
        <v>67</v>
      </c>
      <c r="H2022" s="39" t="s">
        <v>132</v>
      </c>
      <c r="I2022" s="39" t="s">
        <v>40</v>
      </c>
      <c r="J2022" s="18">
        <v>-56248.302000000003</v>
      </c>
      <c r="K2022" s="18">
        <v>50.094999999999999</v>
      </c>
      <c r="L2022" s="18">
        <v>1375955.5020000001</v>
      </c>
      <c r="M2022" s="18">
        <v>50.095999999999997</v>
      </c>
      <c r="N2022" s="39" t="s">
        <v>28</v>
      </c>
      <c r="O2022" s="18">
        <v>3870</v>
      </c>
      <c r="P2022" s="18">
        <v>50</v>
      </c>
      <c r="Q2022" s="18">
        <v>169939614.95100001</v>
      </c>
      <c r="R2022" s="18">
        <v>53.78</v>
      </c>
      <c r="S2022" s="16">
        <f t="shared" si="189"/>
        <v>169.93961495100001</v>
      </c>
      <c r="T2022" s="16">
        <f t="shared" si="191"/>
        <v>158297.6662349698</v>
      </c>
      <c r="U2022" s="41">
        <f t="shared" si="190"/>
        <v>8093.8558941176479</v>
      </c>
      <c r="V2022" s="18">
        <f t="shared" si="192"/>
        <v>170</v>
      </c>
      <c r="W2022" s="154">
        <f t="shared" si="193"/>
        <v>931.16274255864585</v>
      </c>
    </row>
    <row r="2023" spans="1:23" ht="16" customHeight="1">
      <c r="A2023" s="37"/>
      <c r="B2023" s="38" t="str">
        <f t="shared" si="188"/>
        <v>170-Er</v>
      </c>
      <c r="C2023" s="39">
        <v>170</v>
      </c>
      <c r="D2023" s="40"/>
      <c r="E2023" s="39">
        <v>34</v>
      </c>
      <c r="F2023" s="39">
        <v>102</v>
      </c>
      <c r="G2023" s="39">
        <v>68</v>
      </c>
      <c r="H2023" s="39" t="s">
        <v>133</v>
      </c>
      <c r="I2023" s="40"/>
      <c r="J2023" s="18">
        <v>-60118.302000000003</v>
      </c>
      <c r="K2023" s="18">
        <v>3.0910000000000002</v>
      </c>
      <c r="L2023" s="18">
        <v>1379043.148</v>
      </c>
      <c r="M2023" s="18">
        <v>3.1</v>
      </c>
      <c r="N2023" s="39" t="s">
        <v>28</v>
      </c>
      <c r="O2023" s="18">
        <v>-314.41899999999998</v>
      </c>
      <c r="P2023" s="18">
        <v>1.829</v>
      </c>
      <c r="Q2023" s="18">
        <v>169935460.33399999</v>
      </c>
      <c r="R2023" s="18">
        <v>3.3180000000000001</v>
      </c>
      <c r="S2023" s="16">
        <f t="shared" si="189"/>
        <v>169.935460334</v>
      </c>
      <c r="T2023" s="16">
        <f t="shared" si="191"/>
        <v>158293.79623576219</v>
      </c>
      <c r="U2023" s="41">
        <f t="shared" si="190"/>
        <v>8112.0185176470595</v>
      </c>
      <c r="V2023" s="18">
        <f t="shared" si="192"/>
        <v>170</v>
      </c>
      <c r="W2023" s="154">
        <f t="shared" si="193"/>
        <v>931.13997785742458</v>
      </c>
    </row>
    <row r="2024" spans="1:23" ht="16" customHeight="1">
      <c r="A2024" s="37"/>
      <c r="B2024" s="38" t="str">
        <f t="shared" si="188"/>
        <v>170-Tm</v>
      </c>
      <c r="C2024" s="39">
        <v>170</v>
      </c>
      <c r="D2024" s="40"/>
      <c r="E2024" s="39">
        <v>32</v>
      </c>
      <c r="F2024" s="39">
        <v>101</v>
      </c>
      <c r="G2024" s="39">
        <v>69</v>
      </c>
      <c r="H2024" s="39" t="s">
        <v>134</v>
      </c>
      <c r="I2024" s="40"/>
      <c r="J2024" s="18">
        <v>-59803.883000000002</v>
      </c>
      <c r="K2024" s="18">
        <v>2.927</v>
      </c>
      <c r="L2024" s="18">
        <v>1377946.3759999999</v>
      </c>
      <c r="M2024" s="18">
        <v>2.9369999999999998</v>
      </c>
      <c r="N2024" s="39" t="s">
        <v>28</v>
      </c>
      <c r="O2024" s="18">
        <v>968.03200000000004</v>
      </c>
      <c r="P2024" s="18">
        <v>0.82599999999999996</v>
      </c>
      <c r="Q2024" s="18">
        <v>169935797.877</v>
      </c>
      <c r="R2024" s="18">
        <v>3.1419999999999999</v>
      </c>
      <c r="S2024" s="16">
        <f t="shared" si="189"/>
        <v>169.935797877</v>
      </c>
      <c r="T2024" s="16">
        <f t="shared" si="191"/>
        <v>158294.11065491143</v>
      </c>
      <c r="U2024" s="41">
        <f t="shared" si="190"/>
        <v>8105.5669176470583</v>
      </c>
      <c r="V2024" s="18">
        <f t="shared" si="192"/>
        <v>170</v>
      </c>
      <c r="W2024" s="154">
        <f t="shared" si="193"/>
        <v>931.14182738183194</v>
      </c>
    </row>
    <row r="2025" spans="1:23" ht="16" customHeight="1">
      <c r="A2025" s="37"/>
      <c r="B2025" s="38" t="str">
        <f t="shared" si="188"/>
        <v>170-Yb</v>
      </c>
      <c r="C2025" s="39">
        <v>170</v>
      </c>
      <c r="D2025" s="40"/>
      <c r="E2025" s="39">
        <v>30</v>
      </c>
      <c r="F2025" s="39">
        <v>100</v>
      </c>
      <c r="G2025" s="39">
        <v>70</v>
      </c>
      <c r="H2025" s="39" t="s">
        <v>135</v>
      </c>
      <c r="I2025" s="40"/>
      <c r="J2025" s="18">
        <v>-60771.915999999997</v>
      </c>
      <c r="K2025" s="18">
        <v>2.8780000000000001</v>
      </c>
      <c r="L2025" s="18">
        <v>1378132.0549999999</v>
      </c>
      <c r="M2025" s="18">
        <v>2.8879999999999999</v>
      </c>
      <c r="N2025" s="39" t="s">
        <v>28</v>
      </c>
      <c r="O2025" s="18">
        <v>-3459.1379999999999</v>
      </c>
      <c r="P2025" s="18">
        <v>18.57</v>
      </c>
      <c r="Q2025" s="18">
        <v>169934758.65200001</v>
      </c>
      <c r="R2025" s="18">
        <v>3.09</v>
      </c>
      <c r="S2025" s="16">
        <f t="shared" si="189"/>
        <v>169.934758652</v>
      </c>
      <c r="T2025" s="16">
        <f t="shared" si="191"/>
        <v>158293.14262345954</v>
      </c>
      <c r="U2025" s="41">
        <f t="shared" si="190"/>
        <v>8106.6591470588228</v>
      </c>
      <c r="V2025" s="18">
        <f t="shared" si="192"/>
        <v>170</v>
      </c>
      <c r="W2025" s="154">
        <f t="shared" si="193"/>
        <v>931.13613307917376</v>
      </c>
    </row>
    <row r="2026" spans="1:23" ht="16" customHeight="1">
      <c r="A2026" s="37"/>
      <c r="B2026" s="38" t="str">
        <f t="shared" si="188"/>
        <v>170-Lu</v>
      </c>
      <c r="C2026" s="39">
        <v>170</v>
      </c>
      <c r="D2026" s="40"/>
      <c r="E2026" s="39">
        <v>28</v>
      </c>
      <c r="F2026" s="39">
        <v>99</v>
      </c>
      <c r="G2026" s="39">
        <v>71</v>
      </c>
      <c r="H2026" s="39" t="s">
        <v>136</v>
      </c>
      <c r="I2026" s="39" t="s">
        <v>39</v>
      </c>
      <c r="J2026" s="18">
        <v>-57312.777999999998</v>
      </c>
      <c r="K2026" s="18">
        <v>18.791</v>
      </c>
      <c r="L2026" s="18">
        <v>1373890.5630000001</v>
      </c>
      <c r="M2026" s="18">
        <v>18.792999999999999</v>
      </c>
      <c r="N2026" s="39" t="s">
        <v>28</v>
      </c>
      <c r="O2026" s="18">
        <v>-1097</v>
      </c>
      <c r="P2026" s="18">
        <v>197</v>
      </c>
      <c r="Q2026" s="18">
        <v>169938472.19</v>
      </c>
      <c r="R2026" s="18">
        <v>20.172999999999998</v>
      </c>
      <c r="S2026" s="16">
        <f t="shared" si="189"/>
        <v>169.93847219</v>
      </c>
      <c r="T2026" s="16">
        <f t="shared" si="191"/>
        <v>158296.60176039499</v>
      </c>
      <c r="U2026" s="41">
        <f t="shared" si="190"/>
        <v>8081.7091941176477</v>
      </c>
      <c r="V2026" s="18">
        <f t="shared" si="192"/>
        <v>170</v>
      </c>
      <c r="W2026" s="154">
        <f t="shared" si="193"/>
        <v>931.1564809434999</v>
      </c>
    </row>
    <row r="2027" spans="1:23" ht="16" customHeight="1">
      <c r="A2027" s="37"/>
      <c r="B2027" s="38" t="str">
        <f t="shared" si="188"/>
        <v>170-Hf</v>
      </c>
      <c r="C2027" s="39">
        <v>170</v>
      </c>
      <c r="D2027" s="40"/>
      <c r="E2027" s="39">
        <v>26</v>
      </c>
      <c r="F2027" s="39">
        <v>98</v>
      </c>
      <c r="G2027" s="39">
        <v>72</v>
      </c>
      <c r="H2027" s="39" t="s">
        <v>137</v>
      </c>
      <c r="I2027" s="39" t="s">
        <v>37</v>
      </c>
      <c r="J2027" s="18">
        <v>-56216</v>
      </c>
      <c r="K2027" s="18">
        <v>196</v>
      </c>
      <c r="L2027" s="18">
        <v>1372011</v>
      </c>
      <c r="M2027" s="18">
        <v>196</v>
      </c>
      <c r="N2027" s="39" t="s">
        <v>28</v>
      </c>
      <c r="O2027" s="18">
        <v>-5999</v>
      </c>
      <c r="P2027" s="18">
        <v>277</v>
      </c>
      <c r="Q2027" s="18">
        <v>169939650</v>
      </c>
      <c r="R2027" s="18">
        <v>210</v>
      </c>
      <c r="S2027" s="16">
        <f t="shared" si="189"/>
        <v>169.93965</v>
      </c>
      <c r="T2027" s="16">
        <f t="shared" si="191"/>
        <v>158297.6988828895</v>
      </c>
      <c r="U2027" s="41">
        <f t="shared" si="190"/>
        <v>8070.6529411764704</v>
      </c>
      <c r="V2027" s="18">
        <f t="shared" si="192"/>
        <v>170</v>
      </c>
      <c r="W2027" s="154">
        <f t="shared" si="193"/>
        <v>931.16293460523229</v>
      </c>
    </row>
    <row r="2028" spans="1:23" ht="16" customHeight="1">
      <c r="A2028" s="37"/>
      <c r="B2028" s="38" t="str">
        <f t="shared" si="188"/>
        <v>170-Ta</v>
      </c>
      <c r="C2028" s="39">
        <v>170</v>
      </c>
      <c r="D2028" s="40"/>
      <c r="E2028" s="39">
        <v>24</v>
      </c>
      <c r="F2028" s="39">
        <v>97</v>
      </c>
      <c r="G2028" s="39">
        <v>73</v>
      </c>
      <c r="H2028" s="39" t="s">
        <v>138</v>
      </c>
      <c r="I2028" s="39" t="s">
        <v>37</v>
      </c>
      <c r="J2028" s="18">
        <v>-50217</v>
      </c>
      <c r="K2028" s="18">
        <v>196</v>
      </c>
      <c r="L2028" s="18">
        <v>1365230</v>
      </c>
      <c r="M2028" s="18">
        <v>196</v>
      </c>
      <c r="N2028" s="39" t="s">
        <v>28</v>
      </c>
      <c r="O2028" s="18">
        <v>-2981</v>
      </c>
      <c r="P2028" s="18">
        <v>509</v>
      </c>
      <c r="Q2028" s="18">
        <v>169946090</v>
      </c>
      <c r="R2028" s="18">
        <v>210</v>
      </c>
      <c r="S2028" s="16">
        <f t="shared" si="189"/>
        <v>169.94609</v>
      </c>
      <c r="T2028" s="16">
        <f t="shared" si="191"/>
        <v>158303.69770176904</v>
      </c>
      <c r="U2028" s="41">
        <f t="shared" si="190"/>
        <v>8030.7647058823532</v>
      </c>
      <c r="V2028" s="18">
        <f t="shared" si="192"/>
        <v>170</v>
      </c>
      <c r="W2028" s="154">
        <f t="shared" si="193"/>
        <v>931.19822177511196</v>
      </c>
    </row>
    <row r="2029" spans="1:23" ht="16" customHeight="1">
      <c r="A2029" s="37"/>
      <c r="B2029" s="38" t="str">
        <f t="shared" si="188"/>
        <v>170-W</v>
      </c>
      <c r="C2029" s="39">
        <v>170</v>
      </c>
      <c r="D2029" s="40"/>
      <c r="E2029" s="39">
        <v>22</v>
      </c>
      <c r="F2029" s="39">
        <v>96</v>
      </c>
      <c r="G2029" s="39">
        <v>74</v>
      </c>
      <c r="H2029" s="39" t="s">
        <v>139</v>
      </c>
      <c r="I2029" s="39" t="s">
        <v>82</v>
      </c>
      <c r="J2029" s="18">
        <v>-47236</v>
      </c>
      <c r="K2029" s="18">
        <v>470</v>
      </c>
      <c r="L2029" s="18">
        <v>1361467</v>
      </c>
      <c r="M2029" s="18">
        <v>470</v>
      </c>
      <c r="N2029" s="39" t="s">
        <v>28</v>
      </c>
      <c r="O2029" s="18">
        <v>-8265</v>
      </c>
      <c r="P2029" s="18">
        <v>620</v>
      </c>
      <c r="Q2029" s="18">
        <v>169949290</v>
      </c>
      <c r="R2029" s="18">
        <v>505</v>
      </c>
      <c r="S2029" s="16">
        <f t="shared" si="189"/>
        <v>169.94928999999999</v>
      </c>
      <c r="T2029" s="16">
        <f t="shared" si="191"/>
        <v>158306.67848133654</v>
      </c>
      <c r="U2029" s="41">
        <f t="shared" si="190"/>
        <v>8008.6294117647058</v>
      </c>
      <c r="V2029" s="18">
        <f t="shared" si="192"/>
        <v>170</v>
      </c>
      <c r="W2029" s="154">
        <f t="shared" si="193"/>
        <v>931.21575577256783</v>
      </c>
    </row>
    <row r="2030" spans="1:23" ht="16" customHeight="1">
      <c r="A2030" s="37"/>
      <c r="B2030" s="38" t="str">
        <f t="shared" si="188"/>
        <v>170-Re</v>
      </c>
      <c r="C2030" s="39">
        <v>170</v>
      </c>
      <c r="D2030" s="40"/>
      <c r="E2030" s="39">
        <v>20</v>
      </c>
      <c r="F2030" s="39">
        <v>95</v>
      </c>
      <c r="G2030" s="39">
        <v>75</v>
      </c>
      <c r="H2030" s="39" t="s">
        <v>140</v>
      </c>
      <c r="I2030" s="39" t="s">
        <v>82</v>
      </c>
      <c r="J2030" s="18">
        <v>-38971</v>
      </c>
      <c r="K2030" s="18">
        <v>404</v>
      </c>
      <c r="L2030" s="18">
        <v>1352419</v>
      </c>
      <c r="M2030" s="18">
        <v>404</v>
      </c>
      <c r="N2030" s="39" t="s">
        <v>28</v>
      </c>
      <c r="O2030" s="18">
        <v>-5036</v>
      </c>
      <c r="P2030" s="18">
        <v>404</v>
      </c>
      <c r="Q2030" s="18">
        <v>169958163</v>
      </c>
      <c r="R2030" s="18">
        <v>434</v>
      </c>
      <c r="S2030" s="16">
        <f t="shared" si="189"/>
        <v>169.95816300000001</v>
      </c>
      <c r="T2030" s="16">
        <f t="shared" si="191"/>
        <v>158314.943624181</v>
      </c>
      <c r="U2030" s="41">
        <f t="shared" si="190"/>
        <v>7955.4058823529413</v>
      </c>
      <c r="V2030" s="18">
        <f t="shared" si="192"/>
        <v>170</v>
      </c>
      <c r="W2030" s="154">
        <f t="shared" si="193"/>
        <v>931.2643742598882</v>
      </c>
    </row>
    <row r="2031" spans="1:23" ht="16" customHeight="1">
      <c r="A2031" s="37"/>
      <c r="B2031" s="38" t="str">
        <f t="shared" si="188"/>
        <v>170-Os</v>
      </c>
      <c r="C2031" s="39">
        <v>170</v>
      </c>
      <c r="D2031" s="40"/>
      <c r="E2031" s="39">
        <v>18</v>
      </c>
      <c r="F2031" s="39">
        <v>94</v>
      </c>
      <c r="G2031" s="39">
        <v>76</v>
      </c>
      <c r="H2031" s="39" t="s">
        <v>141</v>
      </c>
      <c r="I2031" s="39" t="s">
        <v>83</v>
      </c>
      <c r="J2031" s="18">
        <v>-33934.586000000003</v>
      </c>
      <c r="K2031" s="18">
        <v>12.596</v>
      </c>
      <c r="L2031" s="18">
        <v>1346600.6040000001</v>
      </c>
      <c r="M2031" s="18">
        <v>12.598000000000001</v>
      </c>
      <c r="N2031" s="39" t="s">
        <v>28</v>
      </c>
      <c r="O2031" s="18">
        <v>-10678</v>
      </c>
      <c r="P2031" s="18">
        <v>150</v>
      </c>
      <c r="Q2031" s="18">
        <v>169963569.71599999</v>
      </c>
      <c r="R2031" s="18">
        <v>13.522</v>
      </c>
      <c r="S2031" s="16">
        <f t="shared" si="189"/>
        <v>169.96356971599999</v>
      </c>
      <c r="T2031" s="16">
        <f t="shared" si="191"/>
        <v>158319.97994561223</v>
      </c>
      <c r="U2031" s="41">
        <f t="shared" si="190"/>
        <v>7921.1800235294122</v>
      </c>
      <c r="V2031" s="18">
        <f t="shared" si="192"/>
        <v>170</v>
      </c>
      <c r="W2031" s="154">
        <f t="shared" si="193"/>
        <v>931.29399968007192</v>
      </c>
    </row>
    <row r="2032" spans="1:23" ht="16" customHeight="1">
      <c r="A2032" s="37"/>
      <c r="B2032" s="38" t="str">
        <f t="shared" si="188"/>
        <v>170-Ir</v>
      </c>
      <c r="C2032" s="39">
        <v>170</v>
      </c>
      <c r="D2032" s="40"/>
      <c r="E2032" s="39">
        <v>16</v>
      </c>
      <c r="F2032" s="39">
        <v>93</v>
      </c>
      <c r="G2032" s="39">
        <v>77</v>
      </c>
      <c r="H2032" s="39" t="s">
        <v>142</v>
      </c>
      <c r="I2032" s="39" t="s">
        <v>83</v>
      </c>
      <c r="J2032" s="18">
        <v>-23257</v>
      </c>
      <c r="K2032" s="18">
        <v>150</v>
      </c>
      <c r="L2032" s="18">
        <v>1335140</v>
      </c>
      <c r="M2032" s="18">
        <v>150</v>
      </c>
      <c r="N2032" s="39" t="s">
        <v>28</v>
      </c>
      <c r="O2032" s="18">
        <v>-6793.5910000000003</v>
      </c>
      <c r="P2032" s="18">
        <v>113.252</v>
      </c>
      <c r="Q2032" s="18">
        <v>169975033</v>
      </c>
      <c r="R2032" s="18">
        <v>161</v>
      </c>
      <c r="S2032" s="16">
        <f t="shared" si="189"/>
        <v>169.975033</v>
      </c>
      <c r="T2032" s="16">
        <f t="shared" si="191"/>
        <v>158330.65792146331</v>
      </c>
      <c r="U2032" s="41">
        <f t="shared" si="190"/>
        <v>7853.7647058823532</v>
      </c>
      <c r="V2032" s="18">
        <f t="shared" si="192"/>
        <v>170</v>
      </c>
      <c r="W2032" s="154">
        <f t="shared" si="193"/>
        <v>931.3568113027253</v>
      </c>
    </row>
    <row r="2033" spans="1:23" ht="16" customHeight="1">
      <c r="A2033" s="37"/>
      <c r="B2033" s="38" t="str">
        <f t="shared" si="188"/>
        <v>170-Pt</v>
      </c>
      <c r="C2033" s="39">
        <v>170</v>
      </c>
      <c r="D2033" s="40"/>
      <c r="E2033" s="39">
        <v>14</v>
      </c>
      <c r="F2033" s="39">
        <v>92</v>
      </c>
      <c r="G2033" s="39">
        <v>78</v>
      </c>
      <c r="H2033" s="39" t="s">
        <v>143</v>
      </c>
      <c r="I2033" s="39" t="s">
        <v>83</v>
      </c>
      <c r="J2033" s="18">
        <v>-16463</v>
      </c>
      <c r="K2033" s="18">
        <v>102</v>
      </c>
      <c r="L2033" s="18">
        <v>1327564</v>
      </c>
      <c r="M2033" s="18">
        <v>102</v>
      </c>
      <c r="N2033" s="39" t="s">
        <v>28</v>
      </c>
      <c r="O2033" s="18" t="s">
        <v>30</v>
      </c>
      <c r="P2033" s="42"/>
      <c r="Q2033" s="18">
        <v>169982326</v>
      </c>
      <c r="R2033" s="18">
        <v>109</v>
      </c>
      <c r="S2033" s="16">
        <f t="shared" si="189"/>
        <v>169.982326</v>
      </c>
      <c r="T2033" s="16">
        <f t="shared" si="191"/>
        <v>158337.45130439635</v>
      </c>
      <c r="U2033" s="41">
        <f t="shared" si="190"/>
        <v>7809.2</v>
      </c>
      <c r="V2033" s="18">
        <f t="shared" si="192"/>
        <v>170</v>
      </c>
      <c r="W2033" s="154">
        <f t="shared" si="193"/>
        <v>931.3967723788021</v>
      </c>
    </row>
    <row r="2034" spans="1:23" ht="16" customHeight="1">
      <c r="A2034" s="37"/>
      <c r="B2034" s="38" t="str">
        <f t="shared" si="188"/>
        <v>171-Tb</v>
      </c>
      <c r="C2034" s="39">
        <v>171</v>
      </c>
      <c r="D2034" s="39">
        <v>0</v>
      </c>
      <c r="E2034" s="39">
        <v>41</v>
      </c>
      <c r="F2034" s="39">
        <v>106</v>
      </c>
      <c r="G2034" s="39">
        <v>65</v>
      </c>
      <c r="H2034" s="39" t="s">
        <v>130</v>
      </c>
      <c r="I2034" s="39" t="s">
        <v>37</v>
      </c>
      <c r="J2034" s="18">
        <v>-43501</v>
      </c>
      <c r="K2034" s="18">
        <v>801</v>
      </c>
      <c r="L2034" s="18">
        <v>1372844</v>
      </c>
      <c r="M2034" s="18">
        <v>801</v>
      </c>
      <c r="N2034" s="39" t="s">
        <v>28</v>
      </c>
      <c r="O2034" s="18">
        <v>6353</v>
      </c>
      <c r="P2034" s="18">
        <v>946</v>
      </c>
      <c r="Q2034" s="18">
        <v>170953300</v>
      </c>
      <c r="R2034" s="18">
        <v>860</v>
      </c>
      <c r="S2034" s="16">
        <f t="shared" si="189"/>
        <v>170.95330000000001</v>
      </c>
      <c r="T2034" s="16">
        <f t="shared" si="191"/>
        <v>159241.90738557055</v>
      </c>
      <c r="U2034" s="41">
        <f t="shared" si="190"/>
        <v>8028.3274853801167</v>
      </c>
      <c r="V2034" s="18">
        <f t="shared" si="192"/>
        <v>171</v>
      </c>
      <c r="W2034" s="154">
        <f t="shared" si="193"/>
        <v>931.2392244770208</v>
      </c>
    </row>
    <row r="2035" spans="1:23" ht="16" customHeight="1">
      <c r="A2035" s="37"/>
      <c r="B2035" s="38" t="str">
        <f t="shared" si="188"/>
        <v>171-Dy</v>
      </c>
      <c r="C2035" s="39">
        <v>171</v>
      </c>
      <c r="D2035" s="40"/>
      <c r="E2035" s="39">
        <v>39</v>
      </c>
      <c r="F2035" s="39">
        <v>105</v>
      </c>
      <c r="G2035" s="39">
        <v>66</v>
      </c>
      <c r="H2035" s="39" t="s">
        <v>131</v>
      </c>
      <c r="I2035" s="39" t="s">
        <v>37</v>
      </c>
      <c r="J2035" s="18">
        <v>-49854</v>
      </c>
      <c r="K2035" s="18">
        <v>503</v>
      </c>
      <c r="L2035" s="18">
        <v>1378414</v>
      </c>
      <c r="M2035" s="18">
        <v>503</v>
      </c>
      <c r="N2035" s="39" t="s">
        <v>28</v>
      </c>
      <c r="O2035" s="18">
        <v>4675</v>
      </c>
      <c r="P2035" s="18">
        <v>783</v>
      </c>
      <c r="Q2035" s="18">
        <v>170946480</v>
      </c>
      <c r="R2035" s="18">
        <v>540</v>
      </c>
      <c r="S2035" s="16">
        <f t="shared" si="189"/>
        <v>170.94648000000001</v>
      </c>
      <c r="T2035" s="16">
        <f t="shared" si="191"/>
        <v>159235.55459911734</v>
      </c>
      <c r="U2035" s="41">
        <f t="shared" si="190"/>
        <v>8060.9005847953213</v>
      </c>
      <c r="V2035" s="18">
        <f t="shared" si="192"/>
        <v>171</v>
      </c>
      <c r="W2035" s="154">
        <f t="shared" si="193"/>
        <v>931.20207367904879</v>
      </c>
    </row>
    <row r="2036" spans="1:23" ht="16" customHeight="1">
      <c r="A2036" s="37"/>
      <c r="B2036" s="38" t="str">
        <f t="shared" si="188"/>
        <v>171-Ho</v>
      </c>
      <c r="C2036" s="39">
        <v>171</v>
      </c>
      <c r="D2036" s="40"/>
      <c r="E2036" s="39">
        <v>37</v>
      </c>
      <c r="F2036" s="39">
        <v>104</v>
      </c>
      <c r="G2036" s="39">
        <v>67</v>
      </c>
      <c r="H2036" s="39" t="s">
        <v>132</v>
      </c>
      <c r="I2036" s="39" t="s">
        <v>40</v>
      </c>
      <c r="J2036" s="18">
        <v>-54528.508000000002</v>
      </c>
      <c r="K2036" s="18">
        <v>600.00800000000004</v>
      </c>
      <c r="L2036" s="18">
        <v>1382307.03</v>
      </c>
      <c r="M2036" s="18">
        <v>600.00800000000004</v>
      </c>
      <c r="N2036" s="39" t="s">
        <v>28</v>
      </c>
      <c r="O2036" s="18">
        <v>3200</v>
      </c>
      <c r="P2036" s="18">
        <v>600</v>
      </c>
      <c r="Q2036" s="18">
        <v>170941461.227</v>
      </c>
      <c r="R2036" s="18">
        <v>644.13499999999999</v>
      </c>
      <c r="S2036" s="16">
        <f t="shared" si="189"/>
        <v>170.94146122699999</v>
      </c>
      <c r="T2036" s="16">
        <f t="shared" si="191"/>
        <v>159230.87964411351</v>
      </c>
      <c r="U2036" s="41">
        <f t="shared" si="190"/>
        <v>8083.6668421052636</v>
      </c>
      <c r="V2036" s="18">
        <f t="shared" si="192"/>
        <v>171</v>
      </c>
      <c r="W2036" s="154">
        <f t="shared" si="193"/>
        <v>931.17473476089765</v>
      </c>
    </row>
    <row r="2037" spans="1:23" ht="16" customHeight="1">
      <c r="A2037" s="37"/>
      <c r="B2037" s="38" t="str">
        <f t="shared" si="188"/>
        <v>171-Er</v>
      </c>
      <c r="C2037" s="39">
        <v>171</v>
      </c>
      <c r="D2037" s="40"/>
      <c r="E2037" s="39">
        <v>35</v>
      </c>
      <c r="F2037" s="39">
        <v>103</v>
      </c>
      <c r="G2037" s="39">
        <v>68</v>
      </c>
      <c r="H2037" s="39" t="s">
        <v>133</v>
      </c>
      <c r="I2037" s="40"/>
      <c r="J2037" s="18">
        <v>-57728.508000000002</v>
      </c>
      <c r="K2037" s="18">
        <v>3.1070000000000002</v>
      </c>
      <c r="L2037" s="18">
        <v>1384724.6769999999</v>
      </c>
      <c r="M2037" s="18">
        <v>3.1160000000000001</v>
      </c>
      <c r="N2037" s="39" t="s">
        <v>28</v>
      </c>
      <c r="O2037" s="18">
        <v>1490.453</v>
      </c>
      <c r="P2037" s="18">
        <v>1.25</v>
      </c>
      <c r="Q2037" s="18">
        <v>170938025.88499999</v>
      </c>
      <c r="R2037" s="18">
        <v>3.335</v>
      </c>
      <c r="S2037" s="16">
        <f t="shared" si="189"/>
        <v>170.938025885</v>
      </c>
      <c r="T2037" s="16">
        <f t="shared" si="191"/>
        <v>159227.67964497572</v>
      </c>
      <c r="U2037" s="41">
        <f t="shared" si="190"/>
        <v>8097.8051286549698</v>
      </c>
      <c r="V2037" s="18">
        <f t="shared" si="192"/>
        <v>171</v>
      </c>
      <c r="W2037" s="154">
        <f t="shared" si="193"/>
        <v>931.15602131564754</v>
      </c>
    </row>
    <row r="2038" spans="1:23" ht="16" customHeight="1">
      <c r="A2038" s="37"/>
      <c r="B2038" s="38" t="str">
        <f t="shared" si="188"/>
        <v>171-Tm</v>
      </c>
      <c r="C2038" s="39">
        <v>171</v>
      </c>
      <c r="D2038" s="40"/>
      <c r="E2038" s="39">
        <v>33</v>
      </c>
      <c r="F2038" s="39">
        <v>102</v>
      </c>
      <c r="G2038" s="39">
        <v>69</v>
      </c>
      <c r="H2038" s="39" t="s">
        <v>134</v>
      </c>
      <c r="I2038" s="40"/>
      <c r="J2038" s="18">
        <v>-59218.961000000003</v>
      </c>
      <c r="K2038" s="18">
        <v>2.944</v>
      </c>
      <c r="L2038" s="18">
        <v>1385432.7760000001</v>
      </c>
      <c r="M2038" s="18">
        <v>2.9529999999999998</v>
      </c>
      <c r="N2038" s="39" t="s">
        <v>28</v>
      </c>
      <c r="O2038" s="18">
        <v>96.427999999999997</v>
      </c>
      <c r="P2038" s="18">
        <v>0.96</v>
      </c>
      <c r="Q2038" s="18">
        <v>170936425.817</v>
      </c>
      <c r="R2038" s="18">
        <v>3.16</v>
      </c>
      <c r="S2038" s="16">
        <f t="shared" si="189"/>
        <v>170.93642581700001</v>
      </c>
      <c r="T2038" s="16">
        <f t="shared" si="191"/>
        <v>159226.18919185043</v>
      </c>
      <c r="U2038" s="41">
        <f t="shared" si="190"/>
        <v>8101.9460584795324</v>
      </c>
      <c r="V2038" s="18">
        <f t="shared" si="192"/>
        <v>171</v>
      </c>
      <c r="W2038" s="154">
        <f t="shared" si="193"/>
        <v>931.14730521549961</v>
      </c>
    </row>
    <row r="2039" spans="1:23" ht="16" customHeight="1">
      <c r="A2039" s="37"/>
      <c r="B2039" s="38" t="str">
        <f t="shared" si="188"/>
        <v>171-Yb</v>
      </c>
      <c r="C2039" s="39">
        <v>171</v>
      </c>
      <c r="D2039" s="40"/>
      <c r="E2039" s="39">
        <v>31</v>
      </c>
      <c r="F2039" s="39">
        <v>101</v>
      </c>
      <c r="G2039" s="39">
        <v>70</v>
      </c>
      <c r="H2039" s="39" t="s">
        <v>135</v>
      </c>
      <c r="I2039" s="40"/>
      <c r="J2039" s="18">
        <v>-59315.389000000003</v>
      </c>
      <c r="K2039" s="18">
        <v>2.7949999999999999</v>
      </c>
      <c r="L2039" s="18">
        <v>1384746.851</v>
      </c>
      <c r="M2039" s="18">
        <v>2.8050000000000002</v>
      </c>
      <c r="N2039" s="39" t="s">
        <v>28</v>
      </c>
      <c r="O2039" s="18">
        <v>-1478.845</v>
      </c>
      <c r="P2039" s="18">
        <v>1.9430000000000001</v>
      </c>
      <c r="Q2039" s="18">
        <v>170936322.29699999</v>
      </c>
      <c r="R2039" s="18">
        <v>3</v>
      </c>
      <c r="S2039" s="16">
        <f t="shared" si="189"/>
        <v>170.936322297</v>
      </c>
      <c r="T2039" s="16">
        <f t="shared" si="191"/>
        <v>159226.09276363143</v>
      </c>
      <c r="U2039" s="41">
        <f t="shared" si="190"/>
        <v>8097.9348011695911</v>
      </c>
      <c r="V2039" s="18">
        <f t="shared" si="192"/>
        <v>171</v>
      </c>
      <c r="W2039" s="154">
        <f t="shared" si="193"/>
        <v>931.1467413077861</v>
      </c>
    </row>
    <row r="2040" spans="1:23" ht="16" customHeight="1">
      <c r="A2040" s="37"/>
      <c r="B2040" s="38" t="str">
        <f t="shared" si="188"/>
        <v>171-Lu</v>
      </c>
      <c r="C2040" s="39">
        <v>171</v>
      </c>
      <c r="D2040" s="40"/>
      <c r="E2040" s="39">
        <v>29</v>
      </c>
      <c r="F2040" s="39">
        <v>100</v>
      </c>
      <c r="G2040" s="39">
        <v>71</v>
      </c>
      <c r="H2040" s="39" t="s">
        <v>136</v>
      </c>
      <c r="I2040" s="40"/>
      <c r="J2040" s="18">
        <v>-57836.544000000002</v>
      </c>
      <c r="K2040" s="18">
        <v>3.1240000000000001</v>
      </c>
      <c r="L2040" s="18">
        <v>1382485.6529999999</v>
      </c>
      <c r="M2040" s="18">
        <v>3.133</v>
      </c>
      <c r="N2040" s="39" t="s">
        <v>28</v>
      </c>
      <c r="O2040" s="18">
        <v>-2403</v>
      </c>
      <c r="P2040" s="18">
        <v>196</v>
      </c>
      <c r="Q2040" s="18">
        <v>170937909.903</v>
      </c>
      <c r="R2040" s="18">
        <v>3.3540000000000001</v>
      </c>
      <c r="S2040" s="16">
        <f t="shared" si="189"/>
        <v>170.93790990299999</v>
      </c>
      <c r="T2040" s="16">
        <f t="shared" si="191"/>
        <v>159227.5716084833</v>
      </c>
      <c r="U2040" s="41">
        <f t="shared" si="190"/>
        <v>8084.7114210526315</v>
      </c>
      <c r="V2040" s="18">
        <f t="shared" si="192"/>
        <v>171</v>
      </c>
      <c r="W2040" s="154">
        <f t="shared" si="193"/>
        <v>931.15538952329416</v>
      </c>
    </row>
    <row r="2041" spans="1:23" ht="16" customHeight="1">
      <c r="A2041" s="37"/>
      <c r="B2041" s="38" t="str">
        <f t="shared" si="188"/>
        <v>171-Hf</v>
      </c>
      <c r="C2041" s="39">
        <v>171</v>
      </c>
      <c r="D2041" s="40"/>
      <c r="E2041" s="39">
        <v>27</v>
      </c>
      <c r="F2041" s="39">
        <v>99</v>
      </c>
      <c r="G2041" s="39">
        <v>72</v>
      </c>
      <c r="H2041" s="39" t="s">
        <v>137</v>
      </c>
      <c r="I2041" s="39" t="s">
        <v>37</v>
      </c>
      <c r="J2041" s="18">
        <v>-55433</v>
      </c>
      <c r="K2041" s="18">
        <v>196</v>
      </c>
      <c r="L2041" s="18">
        <v>1379300</v>
      </c>
      <c r="M2041" s="18">
        <v>196</v>
      </c>
      <c r="N2041" s="39" t="s">
        <v>28</v>
      </c>
      <c r="O2041" s="18">
        <v>-3698</v>
      </c>
      <c r="P2041" s="18">
        <v>283</v>
      </c>
      <c r="Q2041" s="18">
        <v>170940490</v>
      </c>
      <c r="R2041" s="18">
        <v>210</v>
      </c>
      <c r="S2041" s="16">
        <f t="shared" si="189"/>
        <v>170.94049000000001</v>
      </c>
      <c r="T2041" s="16">
        <f t="shared" si="191"/>
        <v>159229.97495236446</v>
      </c>
      <c r="U2041" s="41">
        <f t="shared" si="190"/>
        <v>8066.081871345029</v>
      </c>
      <c r="V2041" s="18">
        <f t="shared" si="192"/>
        <v>171</v>
      </c>
      <c r="W2041" s="154">
        <f t="shared" si="193"/>
        <v>931.16944416587398</v>
      </c>
    </row>
    <row r="2042" spans="1:23" ht="16" customHeight="1">
      <c r="A2042" s="37"/>
      <c r="B2042" s="38" t="str">
        <f t="shared" si="188"/>
        <v>171-Ta</v>
      </c>
      <c r="C2042" s="39">
        <v>171</v>
      </c>
      <c r="D2042" s="40"/>
      <c r="E2042" s="39">
        <v>25</v>
      </c>
      <c r="F2042" s="39">
        <v>98</v>
      </c>
      <c r="G2042" s="39">
        <v>73</v>
      </c>
      <c r="H2042" s="39" t="s">
        <v>138</v>
      </c>
      <c r="I2042" s="39" t="s">
        <v>37</v>
      </c>
      <c r="J2042" s="18">
        <v>-51735</v>
      </c>
      <c r="K2042" s="18">
        <v>205</v>
      </c>
      <c r="L2042" s="18">
        <v>1374820</v>
      </c>
      <c r="M2042" s="18">
        <v>205</v>
      </c>
      <c r="N2042" s="39" t="s">
        <v>28</v>
      </c>
      <c r="O2042" s="18">
        <v>-4657</v>
      </c>
      <c r="P2042" s="18">
        <v>347</v>
      </c>
      <c r="Q2042" s="18">
        <v>170944460</v>
      </c>
      <c r="R2042" s="18">
        <v>220</v>
      </c>
      <c r="S2042" s="16">
        <f t="shared" si="189"/>
        <v>170.94445999999999</v>
      </c>
      <c r="T2042" s="16">
        <f t="shared" si="191"/>
        <v>159233.67298201536</v>
      </c>
      <c r="U2042" s="41">
        <f t="shared" si="190"/>
        <v>8039.8830409356724</v>
      </c>
      <c r="V2042" s="18">
        <f t="shared" si="192"/>
        <v>171</v>
      </c>
      <c r="W2042" s="154">
        <f t="shared" si="193"/>
        <v>931.19107007026525</v>
      </c>
    </row>
    <row r="2043" spans="1:23" ht="16" customHeight="1">
      <c r="A2043" s="37"/>
      <c r="B2043" s="38" t="str">
        <f t="shared" si="188"/>
        <v>171-W</v>
      </c>
      <c r="C2043" s="39">
        <v>171</v>
      </c>
      <c r="D2043" s="40"/>
      <c r="E2043" s="39">
        <v>23</v>
      </c>
      <c r="F2043" s="39">
        <v>97</v>
      </c>
      <c r="G2043" s="39">
        <v>74</v>
      </c>
      <c r="H2043" s="39" t="s">
        <v>139</v>
      </c>
      <c r="I2043" s="39" t="s">
        <v>37</v>
      </c>
      <c r="J2043" s="18">
        <v>-47078</v>
      </c>
      <c r="K2043" s="18">
        <v>279</v>
      </c>
      <c r="L2043" s="18">
        <v>1369380</v>
      </c>
      <c r="M2043" s="18">
        <v>279</v>
      </c>
      <c r="N2043" s="39" t="s">
        <v>28</v>
      </c>
      <c r="O2043" s="18">
        <v>-5670</v>
      </c>
      <c r="P2043" s="18">
        <v>200</v>
      </c>
      <c r="Q2043" s="18">
        <v>170949460</v>
      </c>
      <c r="R2043" s="18">
        <v>300</v>
      </c>
      <c r="S2043" s="16">
        <f t="shared" si="189"/>
        <v>170.94945999999999</v>
      </c>
      <c r="T2043" s="16">
        <f t="shared" si="191"/>
        <v>159238.33045008956</v>
      </c>
      <c r="U2043" s="41">
        <f t="shared" si="190"/>
        <v>8008.0701754385964</v>
      </c>
      <c r="V2043" s="18">
        <f t="shared" si="192"/>
        <v>171</v>
      </c>
      <c r="W2043" s="154">
        <f t="shared" si="193"/>
        <v>931.21830672567</v>
      </c>
    </row>
    <row r="2044" spans="1:23" ht="16" customHeight="1">
      <c r="A2044" s="37"/>
      <c r="B2044" s="38" t="str">
        <f t="shared" si="188"/>
        <v>171-Re</v>
      </c>
      <c r="C2044" s="39">
        <v>171</v>
      </c>
      <c r="D2044" s="40"/>
      <c r="E2044" s="39">
        <v>21</v>
      </c>
      <c r="F2044" s="39">
        <v>96</v>
      </c>
      <c r="G2044" s="39">
        <v>75</v>
      </c>
      <c r="H2044" s="39" t="s">
        <v>140</v>
      </c>
      <c r="I2044" s="39" t="s">
        <v>39</v>
      </c>
      <c r="J2044" s="18">
        <v>-41408</v>
      </c>
      <c r="K2044" s="18">
        <v>344</v>
      </c>
      <c r="L2044" s="18">
        <v>1362927</v>
      </c>
      <c r="M2044" s="18">
        <v>344</v>
      </c>
      <c r="N2044" s="39" t="s">
        <v>28</v>
      </c>
      <c r="O2044" s="18">
        <v>-6979</v>
      </c>
      <c r="P2044" s="18">
        <v>464</v>
      </c>
      <c r="Q2044" s="18">
        <v>170955547</v>
      </c>
      <c r="R2044" s="18">
        <v>369</v>
      </c>
      <c r="S2044" s="16">
        <f t="shared" si="189"/>
        <v>170.955547</v>
      </c>
      <c r="T2044" s="16">
        <f t="shared" si="191"/>
        <v>159244.00045172308</v>
      </c>
      <c r="U2044" s="41">
        <f t="shared" si="190"/>
        <v>7970.333333333333</v>
      </c>
      <c r="V2044" s="18">
        <f t="shared" si="192"/>
        <v>171</v>
      </c>
      <c r="W2044" s="154">
        <f t="shared" si="193"/>
        <v>931.25146462995951</v>
      </c>
    </row>
    <row r="2045" spans="1:23" ht="16" customHeight="1">
      <c r="A2045" s="37"/>
      <c r="B2045" s="38" t="str">
        <f t="shared" si="188"/>
        <v>171-Os</v>
      </c>
      <c r="C2045" s="39">
        <v>171</v>
      </c>
      <c r="D2045" s="40"/>
      <c r="E2045" s="39">
        <v>19</v>
      </c>
      <c r="F2045" s="39">
        <v>95</v>
      </c>
      <c r="G2045" s="39">
        <v>76</v>
      </c>
      <c r="H2045" s="39" t="s">
        <v>141</v>
      </c>
      <c r="I2045" s="39" t="s">
        <v>82</v>
      </c>
      <c r="J2045" s="18">
        <v>-34428</v>
      </c>
      <c r="K2045" s="18">
        <v>311</v>
      </c>
      <c r="L2045" s="18">
        <v>1355166</v>
      </c>
      <c r="M2045" s="18">
        <v>311</v>
      </c>
      <c r="N2045" s="39" t="s">
        <v>28</v>
      </c>
      <c r="O2045" s="18">
        <v>-8141</v>
      </c>
      <c r="P2045" s="18">
        <v>338</v>
      </c>
      <c r="Q2045" s="18">
        <v>170963040</v>
      </c>
      <c r="R2045" s="18">
        <v>334</v>
      </c>
      <c r="S2045" s="16">
        <f t="shared" si="189"/>
        <v>170.96304000000001</v>
      </c>
      <c r="T2045" s="16">
        <f t="shared" si="191"/>
        <v>159250.98013337908</v>
      </c>
      <c r="U2045" s="41">
        <f t="shared" si="190"/>
        <v>7924.9473684210525</v>
      </c>
      <c r="V2045" s="18">
        <f t="shared" si="192"/>
        <v>171</v>
      </c>
      <c r="W2045" s="154">
        <f t="shared" si="193"/>
        <v>931.292281481749</v>
      </c>
    </row>
    <row r="2046" spans="1:23" ht="16" customHeight="1">
      <c r="A2046" s="37"/>
      <c r="B2046" s="38" t="str">
        <f t="shared" si="188"/>
        <v>171-Ir</v>
      </c>
      <c r="C2046" s="39">
        <v>171</v>
      </c>
      <c r="D2046" s="40"/>
      <c r="E2046" s="39">
        <v>17</v>
      </c>
      <c r="F2046" s="39">
        <v>94</v>
      </c>
      <c r="G2046" s="39">
        <v>77</v>
      </c>
      <c r="H2046" s="39" t="s">
        <v>142</v>
      </c>
      <c r="I2046" s="39" t="s">
        <v>83</v>
      </c>
      <c r="J2046" s="18">
        <v>-26288</v>
      </c>
      <c r="K2046" s="18">
        <v>132</v>
      </c>
      <c r="L2046" s="18">
        <v>1346243</v>
      </c>
      <c r="M2046" s="18">
        <v>132</v>
      </c>
      <c r="N2046" s="39" t="s">
        <v>28</v>
      </c>
      <c r="O2046" s="18">
        <v>-8823</v>
      </c>
      <c r="P2046" s="18">
        <v>341</v>
      </c>
      <c r="Q2046" s="18">
        <v>170971779</v>
      </c>
      <c r="R2046" s="18">
        <v>142</v>
      </c>
      <c r="S2046" s="16">
        <f t="shared" si="189"/>
        <v>170.971779</v>
      </c>
      <c r="T2046" s="16">
        <f t="shared" si="191"/>
        <v>159259.12045607914</v>
      </c>
      <c r="U2046" s="41">
        <f t="shared" si="190"/>
        <v>7872.7660818713448</v>
      </c>
      <c r="V2046" s="18">
        <f t="shared" si="192"/>
        <v>171</v>
      </c>
      <c r="W2046" s="154">
        <f t="shared" si="193"/>
        <v>931.33988570806514</v>
      </c>
    </row>
    <row r="2047" spans="1:23" ht="16" customHeight="1">
      <c r="A2047" s="37"/>
      <c r="B2047" s="38" t="str">
        <f t="shared" si="188"/>
        <v>171-Pt</v>
      </c>
      <c r="C2047" s="39">
        <v>171</v>
      </c>
      <c r="D2047" s="40"/>
      <c r="E2047" s="39">
        <v>15</v>
      </c>
      <c r="F2047" s="39">
        <v>93</v>
      </c>
      <c r="G2047" s="39">
        <v>78</v>
      </c>
      <c r="H2047" s="39" t="s">
        <v>143</v>
      </c>
      <c r="I2047" s="39" t="s">
        <v>83</v>
      </c>
      <c r="J2047" s="18">
        <v>-17465</v>
      </c>
      <c r="K2047" s="18">
        <v>314</v>
      </c>
      <c r="L2047" s="18">
        <v>1336637</v>
      </c>
      <c r="M2047" s="18">
        <v>314</v>
      </c>
      <c r="N2047" s="39" t="s">
        <v>28</v>
      </c>
      <c r="O2047" s="18">
        <v>-9802</v>
      </c>
      <c r="P2047" s="18">
        <v>400</v>
      </c>
      <c r="Q2047" s="18">
        <v>170981251</v>
      </c>
      <c r="R2047" s="18">
        <v>338</v>
      </c>
      <c r="S2047" s="16">
        <f t="shared" si="189"/>
        <v>170.98125099999999</v>
      </c>
      <c r="T2047" s="16">
        <f t="shared" si="191"/>
        <v>159267.94356359888</v>
      </c>
      <c r="U2047" s="41">
        <f t="shared" si="190"/>
        <v>7816.5906432748534</v>
      </c>
      <c r="V2047" s="18">
        <f t="shared" si="192"/>
        <v>171</v>
      </c>
      <c r="W2047" s="154">
        <f t="shared" si="193"/>
        <v>931.39148282806366</v>
      </c>
    </row>
    <row r="2048" spans="1:23" ht="16" customHeight="1">
      <c r="A2048" s="37"/>
      <c r="B2048" s="38" t="str">
        <f t="shared" si="188"/>
        <v>171-Au</v>
      </c>
      <c r="C2048" s="39">
        <v>171</v>
      </c>
      <c r="D2048" s="40"/>
      <c r="E2048" s="39">
        <v>13</v>
      </c>
      <c r="F2048" s="39">
        <v>92</v>
      </c>
      <c r="G2048" s="39">
        <v>79</v>
      </c>
      <c r="H2048" s="39" t="s">
        <v>144</v>
      </c>
      <c r="I2048" s="39" t="s">
        <v>49</v>
      </c>
      <c r="J2048" s="18">
        <v>-7662</v>
      </c>
      <c r="K2048" s="18">
        <v>247</v>
      </c>
      <c r="L2048" s="18">
        <v>1326053</v>
      </c>
      <c r="M2048" s="18">
        <v>247</v>
      </c>
      <c r="N2048" s="39" t="s">
        <v>28</v>
      </c>
      <c r="O2048" s="18" t="s">
        <v>30</v>
      </c>
      <c r="P2048" s="42"/>
      <c r="Q2048" s="18">
        <v>170991774</v>
      </c>
      <c r="R2048" s="18">
        <v>265</v>
      </c>
      <c r="S2048" s="16">
        <f t="shared" si="189"/>
        <v>170.99177399999999</v>
      </c>
      <c r="T2048" s="16">
        <f t="shared" si="191"/>
        <v>159277.74567090784</v>
      </c>
      <c r="U2048" s="41">
        <f t="shared" si="190"/>
        <v>7754.6959064327484</v>
      </c>
      <c r="V2048" s="18">
        <f t="shared" si="192"/>
        <v>171</v>
      </c>
      <c r="W2048" s="154">
        <f t="shared" si="193"/>
        <v>931.44880509302834</v>
      </c>
    </row>
    <row r="2049" spans="1:23" ht="16" customHeight="1">
      <c r="A2049" s="37"/>
      <c r="B2049" s="38" t="str">
        <f t="shared" si="188"/>
        <v>172-Dy</v>
      </c>
      <c r="C2049" s="39">
        <v>172</v>
      </c>
      <c r="D2049" s="39">
        <v>0</v>
      </c>
      <c r="E2049" s="39">
        <v>40</v>
      </c>
      <c r="F2049" s="39">
        <v>106</v>
      </c>
      <c r="G2049" s="39">
        <v>66</v>
      </c>
      <c r="H2049" s="39" t="s">
        <v>131</v>
      </c>
      <c r="I2049" s="39" t="s">
        <v>37</v>
      </c>
      <c r="J2049" s="18">
        <v>-47404</v>
      </c>
      <c r="K2049" s="18">
        <v>596</v>
      </c>
      <c r="L2049" s="18">
        <v>1384036</v>
      </c>
      <c r="M2049" s="18">
        <v>596</v>
      </c>
      <c r="N2049" s="39" t="s">
        <v>28</v>
      </c>
      <c r="O2049" s="18">
        <v>3996</v>
      </c>
      <c r="P2049" s="18">
        <v>718</v>
      </c>
      <c r="Q2049" s="18">
        <v>171949110</v>
      </c>
      <c r="R2049" s="18">
        <v>640</v>
      </c>
      <c r="S2049" s="16">
        <f t="shared" si="189"/>
        <v>171.94910999999999</v>
      </c>
      <c r="T2049" s="16">
        <f t="shared" si="191"/>
        <v>160169.49804216286</v>
      </c>
      <c r="U2049" s="41">
        <f t="shared" si="190"/>
        <v>8046.7209302325582</v>
      </c>
      <c r="V2049" s="18">
        <f t="shared" si="192"/>
        <v>172</v>
      </c>
      <c r="W2049" s="154">
        <f t="shared" si="193"/>
        <v>931.21801187303981</v>
      </c>
    </row>
    <row r="2050" spans="1:23" ht="16" customHeight="1">
      <c r="A2050" s="37"/>
      <c r="B2050" s="38" t="str">
        <f t="shared" si="188"/>
        <v>172-Ho</v>
      </c>
      <c r="C2050" s="39">
        <v>172</v>
      </c>
      <c r="D2050" s="40"/>
      <c r="E2050" s="39">
        <v>38</v>
      </c>
      <c r="F2050" s="39">
        <v>105</v>
      </c>
      <c r="G2050" s="39">
        <v>67</v>
      </c>
      <c r="H2050" s="39" t="s">
        <v>132</v>
      </c>
      <c r="I2050" s="39" t="s">
        <v>37</v>
      </c>
      <c r="J2050" s="18">
        <v>-51400</v>
      </c>
      <c r="K2050" s="18">
        <v>401</v>
      </c>
      <c r="L2050" s="18">
        <v>1387250</v>
      </c>
      <c r="M2050" s="18">
        <v>401</v>
      </c>
      <c r="N2050" s="39" t="s">
        <v>28</v>
      </c>
      <c r="O2050" s="18">
        <v>5093</v>
      </c>
      <c r="P2050" s="18">
        <v>401</v>
      </c>
      <c r="Q2050" s="18">
        <v>171944820</v>
      </c>
      <c r="R2050" s="18">
        <v>430</v>
      </c>
      <c r="S2050" s="16">
        <f t="shared" si="189"/>
        <v>171.94481999999999</v>
      </c>
      <c r="T2050" s="16">
        <f t="shared" si="191"/>
        <v>160165.50193455521</v>
      </c>
      <c r="U2050" s="41">
        <f t="shared" si="190"/>
        <v>8065.4069767441861</v>
      </c>
      <c r="V2050" s="18">
        <f t="shared" si="192"/>
        <v>172</v>
      </c>
      <c r="W2050" s="154">
        <f t="shared" si="193"/>
        <v>931.19477868927447</v>
      </c>
    </row>
    <row r="2051" spans="1:23" ht="16" customHeight="1">
      <c r="A2051" s="37"/>
      <c r="B2051" s="38" t="str">
        <f t="shared" si="188"/>
        <v>172-Er</v>
      </c>
      <c r="C2051" s="39">
        <v>172</v>
      </c>
      <c r="D2051" s="40"/>
      <c r="E2051" s="39">
        <v>36</v>
      </c>
      <c r="F2051" s="39">
        <v>104</v>
      </c>
      <c r="G2051" s="39">
        <v>68</v>
      </c>
      <c r="H2051" s="39" t="s">
        <v>133</v>
      </c>
      <c r="I2051" s="40"/>
      <c r="J2051" s="18">
        <v>-56493.101000000002</v>
      </c>
      <c r="K2051" s="18">
        <v>4.827</v>
      </c>
      <c r="L2051" s="18">
        <v>1391560.5930000001</v>
      </c>
      <c r="M2051" s="18">
        <v>4.8330000000000002</v>
      </c>
      <c r="N2051" s="39" t="s">
        <v>28</v>
      </c>
      <c r="O2051" s="18">
        <v>890.53700000000003</v>
      </c>
      <c r="P2051" s="18">
        <v>4.5430000000000001</v>
      </c>
      <c r="Q2051" s="18">
        <v>171939352.14899999</v>
      </c>
      <c r="R2051" s="18">
        <v>5.1820000000000004</v>
      </c>
      <c r="S2051" s="16">
        <f t="shared" si="189"/>
        <v>171.939352149</v>
      </c>
      <c r="T2051" s="16">
        <f t="shared" si="191"/>
        <v>160160.40866626182</v>
      </c>
      <c r="U2051" s="41">
        <f t="shared" si="190"/>
        <v>8090.4685639534891</v>
      </c>
      <c r="V2051" s="18">
        <f t="shared" si="192"/>
        <v>172</v>
      </c>
      <c r="W2051" s="154">
        <f t="shared" si="193"/>
        <v>931.16516666431289</v>
      </c>
    </row>
    <row r="2052" spans="1:23" ht="16" customHeight="1">
      <c r="A2052" s="37"/>
      <c r="B2052" s="38" t="str">
        <f t="shared" si="188"/>
        <v>172-Tm</v>
      </c>
      <c r="C2052" s="39">
        <v>172</v>
      </c>
      <c r="D2052" s="40"/>
      <c r="E2052" s="39">
        <v>34</v>
      </c>
      <c r="F2052" s="39">
        <v>103</v>
      </c>
      <c r="G2052" s="39">
        <v>69</v>
      </c>
      <c r="H2052" s="39" t="s">
        <v>134</v>
      </c>
      <c r="I2052" s="40"/>
      <c r="J2052" s="18">
        <v>-57383.637999999999</v>
      </c>
      <c r="K2052" s="18">
        <v>6.1349999999999998</v>
      </c>
      <c r="L2052" s="18">
        <v>1391668.7760000001</v>
      </c>
      <c r="M2052" s="18">
        <v>6.1390000000000002</v>
      </c>
      <c r="N2052" s="39" t="s">
        <v>28</v>
      </c>
      <c r="O2052" s="18">
        <v>1880.1479999999999</v>
      </c>
      <c r="P2052" s="18">
        <v>5.5</v>
      </c>
      <c r="Q2052" s="18">
        <v>171938396.118</v>
      </c>
      <c r="R2052" s="18">
        <v>6.5860000000000003</v>
      </c>
      <c r="S2052" s="16">
        <f t="shared" si="189"/>
        <v>171.93839611800001</v>
      </c>
      <c r="T2052" s="16">
        <f t="shared" si="191"/>
        <v>160159.51812948973</v>
      </c>
      <c r="U2052" s="41">
        <f t="shared" si="190"/>
        <v>8091.097534883721</v>
      </c>
      <c r="V2052" s="18">
        <f t="shared" si="192"/>
        <v>172</v>
      </c>
      <c r="W2052" s="154">
        <f t="shared" si="193"/>
        <v>931.15998912494035</v>
      </c>
    </row>
    <row r="2053" spans="1:23" ht="16" customHeight="1">
      <c r="A2053" s="37"/>
      <c r="B2053" s="38" t="str">
        <f t="shared" si="188"/>
        <v>172-Yb</v>
      </c>
      <c r="C2053" s="39">
        <v>172</v>
      </c>
      <c r="D2053" s="40"/>
      <c r="E2053" s="39">
        <v>32</v>
      </c>
      <c r="F2053" s="39">
        <v>102</v>
      </c>
      <c r="G2053" s="39">
        <v>70</v>
      </c>
      <c r="H2053" s="39" t="s">
        <v>135</v>
      </c>
      <c r="I2053" s="40"/>
      <c r="J2053" s="18">
        <v>-59263.786</v>
      </c>
      <c r="K2053" s="18">
        <v>2.7879999999999998</v>
      </c>
      <c r="L2053" s="18">
        <v>1392766.57</v>
      </c>
      <c r="M2053" s="18">
        <v>2.798</v>
      </c>
      <c r="N2053" s="39" t="s">
        <v>28</v>
      </c>
      <c r="O2053" s="18">
        <v>-2519.2660000000001</v>
      </c>
      <c r="P2053" s="18">
        <v>2.3969999999999998</v>
      </c>
      <c r="Q2053" s="18">
        <v>171936377.69600001</v>
      </c>
      <c r="R2053" s="18">
        <v>2.9929999999999999</v>
      </c>
      <c r="S2053" s="16">
        <f t="shared" si="189"/>
        <v>171.93637769600002</v>
      </c>
      <c r="T2053" s="16">
        <f t="shared" si="191"/>
        <v>160157.63798228471</v>
      </c>
      <c r="U2053" s="41">
        <f t="shared" si="190"/>
        <v>8097.4800581395357</v>
      </c>
      <c r="V2053" s="18">
        <f t="shared" si="192"/>
        <v>172</v>
      </c>
      <c r="W2053" s="154">
        <f t="shared" si="193"/>
        <v>931.14905803653903</v>
      </c>
    </row>
    <row r="2054" spans="1:23" ht="16" customHeight="1">
      <c r="A2054" s="37"/>
      <c r="B2054" s="38" t="str">
        <f t="shared" si="188"/>
        <v>172-Lu</v>
      </c>
      <c r="C2054" s="39">
        <v>172</v>
      </c>
      <c r="D2054" s="40"/>
      <c r="E2054" s="39">
        <v>30</v>
      </c>
      <c r="F2054" s="39">
        <v>101</v>
      </c>
      <c r="G2054" s="39">
        <v>71</v>
      </c>
      <c r="H2054" s="39" t="s">
        <v>136</v>
      </c>
      <c r="I2054" s="40"/>
      <c r="J2054" s="18">
        <v>-56744.52</v>
      </c>
      <c r="K2054" s="18">
        <v>3.2989999999999999</v>
      </c>
      <c r="L2054" s="18">
        <v>1389464.9509999999</v>
      </c>
      <c r="M2054" s="18">
        <v>3.3079999999999998</v>
      </c>
      <c r="N2054" s="39" t="s">
        <v>28</v>
      </c>
      <c r="O2054" s="18">
        <v>-350</v>
      </c>
      <c r="P2054" s="18">
        <v>50</v>
      </c>
      <c r="Q2054" s="18">
        <v>171939082.23899999</v>
      </c>
      <c r="R2054" s="18">
        <v>3.5419999999999998</v>
      </c>
      <c r="S2054" s="16">
        <f t="shared" si="189"/>
        <v>171.93908223899999</v>
      </c>
      <c r="T2054" s="16">
        <f t="shared" si="191"/>
        <v>160160.15724682022</v>
      </c>
      <c r="U2054" s="41">
        <f t="shared" si="190"/>
        <v>8078.2845988372083</v>
      </c>
      <c r="V2054" s="18">
        <f t="shared" si="192"/>
        <v>172</v>
      </c>
      <c r="W2054" s="154">
        <f t="shared" si="193"/>
        <v>931.16370492337342</v>
      </c>
    </row>
    <row r="2055" spans="1:23" ht="16" customHeight="1">
      <c r="A2055" s="37"/>
      <c r="B2055" s="38" t="str">
        <f t="shared" si="188"/>
        <v>172-Hf</v>
      </c>
      <c r="C2055" s="39">
        <v>172</v>
      </c>
      <c r="D2055" s="40"/>
      <c r="E2055" s="39">
        <v>28</v>
      </c>
      <c r="F2055" s="39">
        <v>100</v>
      </c>
      <c r="G2055" s="39">
        <v>72</v>
      </c>
      <c r="H2055" s="39" t="s">
        <v>137</v>
      </c>
      <c r="I2055" s="39" t="s">
        <v>39</v>
      </c>
      <c r="J2055" s="18">
        <v>-56394.52</v>
      </c>
      <c r="K2055" s="18">
        <v>50.109000000000002</v>
      </c>
      <c r="L2055" s="18">
        <v>1388332.598</v>
      </c>
      <c r="M2055" s="18">
        <v>50.109000000000002</v>
      </c>
      <c r="N2055" s="39" t="s">
        <v>28</v>
      </c>
      <c r="O2055" s="18">
        <v>-4920</v>
      </c>
      <c r="P2055" s="18">
        <v>180</v>
      </c>
      <c r="Q2055" s="18">
        <v>171939457.97999999</v>
      </c>
      <c r="R2055" s="18">
        <v>53.793999999999997</v>
      </c>
      <c r="S2055" s="16">
        <f t="shared" si="189"/>
        <v>171.93945797999999</v>
      </c>
      <c r="T2055" s="16">
        <f t="shared" si="191"/>
        <v>160160.50724716255</v>
      </c>
      <c r="U2055" s="41">
        <f t="shared" si="190"/>
        <v>8071.7011511627907</v>
      </c>
      <c r="V2055" s="18">
        <f t="shared" si="192"/>
        <v>172</v>
      </c>
      <c r="W2055" s="154">
        <f t="shared" si="193"/>
        <v>931.16573980908458</v>
      </c>
    </row>
    <row r="2056" spans="1:23" ht="16" customHeight="1">
      <c r="A2056" s="37"/>
      <c r="B2056" s="38" t="str">
        <f t="shared" si="188"/>
        <v>172-Ta</v>
      </c>
      <c r="C2056" s="39">
        <v>172</v>
      </c>
      <c r="D2056" s="40"/>
      <c r="E2056" s="39">
        <v>26</v>
      </c>
      <c r="F2056" s="39">
        <v>99</v>
      </c>
      <c r="G2056" s="39">
        <v>73</v>
      </c>
      <c r="H2056" s="39" t="s">
        <v>138</v>
      </c>
      <c r="I2056" s="39" t="s">
        <v>39</v>
      </c>
      <c r="J2056" s="18">
        <v>-51474.52</v>
      </c>
      <c r="K2056" s="18">
        <v>186.845</v>
      </c>
      <c r="L2056" s="18">
        <v>1382630.2450000001</v>
      </c>
      <c r="M2056" s="18">
        <v>186.845</v>
      </c>
      <c r="N2056" s="39" t="s">
        <v>28</v>
      </c>
      <c r="O2056" s="18">
        <v>-2500</v>
      </c>
      <c r="P2056" s="18">
        <v>200</v>
      </c>
      <c r="Q2056" s="18">
        <v>171944739.81799999</v>
      </c>
      <c r="R2056" s="18">
        <v>200.58600000000001</v>
      </c>
      <c r="S2056" s="16">
        <f t="shared" si="189"/>
        <v>171.94473981799999</v>
      </c>
      <c r="T2056" s="16">
        <f t="shared" si="191"/>
        <v>160165.42724553417</v>
      </c>
      <c r="U2056" s="41">
        <f t="shared" si="190"/>
        <v>8038.5479360465124</v>
      </c>
      <c r="V2056" s="18">
        <f t="shared" si="192"/>
        <v>172</v>
      </c>
      <c r="W2056" s="154">
        <f t="shared" si="193"/>
        <v>931.19434445078002</v>
      </c>
    </row>
    <row r="2057" spans="1:23" ht="16" customHeight="1">
      <c r="A2057" s="37"/>
      <c r="B2057" s="38" t="str">
        <f t="shared" si="188"/>
        <v>172-W</v>
      </c>
      <c r="C2057" s="39">
        <v>172</v>
      </c>
      <c r="D2057" s="40"/>
      <c r="E2057" s="39">
        <v>24</v>
      </c>
      <c r="F2057" s="39">
        <v>98</v>
      </c>
      <c r="G2057" s="39">
        <v>74</v>
      </c>
      <c r="H2057" s="39" t="s">
        <v>139</v>
      </c>
      <c r="I2057" s="39" t="s">
        <v>39</v>
      </c>
      <c r="J2057" s="18">
        <v>-48975</v>
      </c>
      <c r="K2057" s="18">
        <v>274</v>
      </c>
      <c r="L2057" s="18">
        <v>1379348</v>
      </c>
      <c r="M2057" s="18">
        <v>274</v>
      </c>
      <c r="N2057" s="39" t="s">
        <v>28</v>
      </c>
      <c r="O2057" s="18">
        <v>-7323</v>
      </c>
      <c r="P2057" s="18">
        <v>411</v>
      </c>
      <c r="Q2057" s="18">
        <v>171947424</v>
      </c>
      <c r="R2057" s="18">
        <v>294</v>
      </c>
      <c r="S2057" s="16">
        <f t="shared" si="189"/>
        <v>171.94742400000001</v>
      </c>
      <c r="T2057" s="16">
        <f t="shared" si="191"/>
        <v>160167.92754392826</v>
      </c>
      <c r="U2057" s="41">
        <f t="shared" si="190"/>
        <v>8019.4651162790697</v>
      </c>
      <c r="V2057" s="18">
        <f t="shared" si="192"/>
        <v>172</v>
      </c>
      <c r="W2057" s="154">
        <f t="shared" si="193"/>
        <v>931.20888106935035</v>
      </c>
    </row>
    <row r="2058" spans="1:23" ht="16" customHeight="1">
      <c r="A2058" s="37"/>
      <c r="B2058" s="38" t="str">
        <f t="shared" si="188"/>
        <v>172-Re</v>
      </c>
      <c r="C2058" s="39">
        <v>172</v>
      </c>
      <c r="D2058" s="40"/>
      <c r="E2058" s="39">
        <v>22</v>
      </c>
      <c r="F2058" s="39">
        <v>97</v>
      </c>
      <c r="G2058" s="39">
        <v>75</v>
      </c>
      <c r="H2058" s="39" t="s">
        <v>140</v>
      </c>
      <c r="I2058" s="39" t="s">
        <v>82</v>
      </c>
      <c r="J2058" s="18">
        <v>-41651</v>
      </c>
      <c r="K2058" s="18">
        <v>307</v>
      </c>
      <c r="L2058" s="18">
        <v>1371242</v>
      </c>
      <c r="M2058" s="18">
        <v>307</v>
      </c>
      <c r="N2058" s="39" t="s">
        <v>28</v>
      </c>
      <c r="O2058" s="18">
        <v>-4464</v>
      </c>
      <c r="P2058" s="18">
        <v>364</v>
      </c>
      <c r="Q2058" s="18">
        <v>171955285</v>
      </c>
      <c r="R2058" s="18">
        <v>330</v>
      </c>
      <c r="S2058" s="16">
        <f t="shared" si="189"/>
        <v>171.955285</v>
      </c>
      <c r="T2058" s="16">
        <f t="shared" si="191"/>
        <v>160175.25001523449</v>
      </c>
      <c r="U2058" s="41">
        <f t="shared" si="190"/>
        <v>7972.3372093023254</v>
      </c>
      <c r="V2058" s="18">
        <f t="shared" si="192"/>
        <v>172</v>
      </c>
      <c r="W2058" s="154">
        <f t="shared" si="193"/>
        <v>931.25145357694464</v>
      </c>
    </row>
    <row r="2059" spans="1:23" ht="16" customHeight="1">
      <c r="A2059" s="37"/>
      <c r="B2059" s="38" t="str">
        <f t="shared" si="188"/>
        <v>172-Os</v>
      </c>
      <c r="C2059" s="39">
        <v>172</v>
      </c>
      <c r="D2059" s="40"/>
      <c r="E2059" s="39">
        <v>20</v>
      </c>
      <c r="F2059" s="39">
        <v>96</v>
      </c>
      <c r="G2059" s="39">
        <v>76</v>
      </c>
      <c r="H2059" s="39" t="s">
        <v>141</v>
      </c>
      <c r="I2059" s="39" t="s">
        <v>82</v>
      </c>
      <c r="J2059" s="18">
        <v>-37187</v>
      </c>
      <c r="K2059" s="18">
        <v>196</v>
      </c>
      <c r="L2059" s="18">
        <v>1365996</v>
      </c>
      <c r="M2059" s="18">
        <v>196</v>
      </c>
      <c r="N2059" s="39" t="s">
        <v>28</v>
      </c>
      <c r="O2059" s="18">
        <v>-9841</v>
      </c>
      <c r="P2059" s="18">
        <v>446</v>
      </c>
      <c r="Q2059" s="18">
        <v>171960078</v>
      </c>
      <c r="R2059" s="18">
        <v>210</v>
      </c>
      <c r="S2059" s="16">
        <f t="shared" si="189"/>
        <v>171.96007800000001</v>
      </c>
      <c r="T2059" s="16">
        <f t="shared" si="191"/>
        <v>160179.71466413041</v>
      </c>
      <c r="U2059" s="41">
        <f t="shared" si="190"/>
        <v>7941.8372093023254</v>
      </c>
      <c r="V2059" s="18">
        <f t="shared" si="192"/>
        <v>172</v>
      </c>
      <c r="W2059" s="154">
        <f t="shared" si="193"/>
        <v>931.27741083796752</v>
      </c>
    </row>
    <row r="2060" spans="1:23" ht="16" customHeight="1">
      <c r="A2060" s="37"/>
      <c r="B2060" s="38" t="str">
        <f t="shared" si="188"/>
        <v>172-Ir</v>
      </c>
      <c r="C2060" s="39">
        <v>172</v>
      </c>
      <c r="D2060" s="40"/>
      <c r="E2060" s="39">
        <v>18</v>
      </c>
      <c r="F2060" s="39">
        <v>95</v>
      </c>
      <c r="G2060" s="39">
        <v>77</v>
      </c>
      <c r="H2060" s="39" t="s">
        <v>142</v>
      </c>
      <c r="I2060" s="39" t="s">
        <v>83</v>
      </c>
      <c r="J2060" s="18">
        <v>-27346</v>
      </c>
      <c r="K2060" s="18">
        <v>401</v>
      </c>
      <c r="L2060" s="18">
        <v>1355372</v>
      </c>
      <c r="M2060" s="18">
        <v>401</v>
      </c>
      <c r="N2060" s="39" t="s">
        <v>28</v>
      </c>
      <c r="O2060" s="18">
        <v>-6272</v>
      </c>
      <c r="P2060" s="18">
        <v>402</v>
      </c>
      <c r="Q2060" s="18">
        <v>171970643</v>
      </c>
      <c r="R2060" s="18">
        <v>430</v>
      </c>
      <c r="S2060" s="16">
        <f t="shared" si="189"/>
        <v>171.970643</v>
      </c>
      <c r="T2060" s="16">
        <f t="shared" si="191"/>
        <v>160189.55589417118</v>
      </c>
      <c r="U2060" s="41">
        <f t="shared" si="190"/>
        <v>7880.0697674418607</v>
      </c>
      <c r="V2060" s="18">
        <f t="shared" si="192"/>
        <v>172</v>
      </c>
      <c r="W2060" s="154">
        <f t="shared" si="193"/>
        <v>931.33462729169287</v>
      </c>
    </row>
    <row r="2061" spans="1:23" ht="16" customHeight="1">
      <c r="A2061" s="37"/>
      <c r="B2061" s="38" t="str">
        <f t="shared" si="188"/>
        <v>172-Pt</v>
      </c>
      <c r="C2061" s="39">
        <v>172</v>
      </c>
      <c r="D2061" s="40"/>
      <c r="E2061" s="39">
        <v>16</v>
      </c>
      <c r="F2061" s="39">
        <v>94</v>
      </c>
      <c r="G2061" s="39">
        <v>78</v>
      </c>
      <c r="H2061" s="39" t="s">
        <v>143</v>
      </c>
      <c r="I2061" s="39" t="s">
        <v>83</v>
      </c>
      <c r="J2061" s="18">
        <v>-21073.989000000001</v>
      </c>
      <c r="K2061" s="18">
        <v>33.555</v>
      </c>
      <c r="L2061" s="18">
        <v>1348317.946</v>
      </c>
      <c r="M2061" s="18">
        <v>33.555999999999997</v>
      </c>
      <c r="N2061" s="39" t="s">
        <v>28</v>
      </c>
      <c r="O2061" s="18">
        <v>-11861</v>
      </c>
      <c r="P2061" s="18">
        <v>335</v>
      </c>
      <c r="Q2061" s="18">
        <v>171977376.13800001</v>
      </c>
      <c r="R2061" s="18">
        <v>36.023000000000003</v>
      </c>
      <c r="S2061" s="16">
        <f t="shared" si="189"/>
        <v>171.97737613800001</v>
      </c>
      <c r="T2061" s="16">
        <f t="shared" si="191"/>
        <v>160195.82776922602</v>
      </c>
      <c r="U2061" s="41">
        <f t="shared" si="190"/>
        <v>7839.0578255813953</v>
      </c>
      <c r="V2061" s="18">
        <f t="shared" si="192"/>
        <v>172</v>
      </c>
      <c r="W2061" s="154">
        <f t="shared" si="193"/>
        <v>931.37109168154666</v>
      </c>
    </row>
    <row r="2062" spans="1:23" ht="16" customHeight="1">
      <c r="A2062" s="37"/>
      <c r="B2062" s="38" t="str">
        <f t="shared" si="188"/>
        <v>172-Au</v>
      </c>
      <c r="C2062" s="39">
        <v>172</v>
      </c>
      <c r="D2062" s="40"/>
      <c r="E2062" s="39">
        <v>14</v>
      </c>
      <c r="F2062" s="39">
        <v>93</v>
      </c>
      <c r="G2062" s="39">
        <v>79</v>
      </c>
      <c r="H2062" s="39" t="s">
        <v>144</v>
      </c>
      <c r="I2062" s="39" t="s">
        <v>83</v>
      </c>
      <c r="J2062" s="18">
        <v>-9213</v>
      </c>
      <c r="K2062" s="18">
        <v>334</v>
      </c>
      <c r="L2062" s="18">
        <v>1335675</v>
      </c>
      <c r="M2062" s="18">
        <v>334</v>
      </c>
      <c r="N2062" s="39" t="s">
        <v>28</v>
      </c>
      <c r="O2062" s="18" t="s">
        <v>30</v>
      </c>
      <c r="P2062" s="42"/>
      <c r="Q2062" s="18">
        <v>171990109</v>
      </c>
      <c r="R2062" s="18">
        <v>358</v>
      </c>
      <c r="S2062" s="16">
        <f t="shared" si="189"/>
        <v>171.99010899999999</v>
      </c>
      <c r="T2062" s="16">
        <f t="shared" si="191"/>
        <v>160207.68834887762</v>
      </c>
      <c r="U2062" s="41">
        <f t="shared" si="190"/>
        <v>7765.5523255813951</v>
      </c>
      <c r="V2062" s="18">
        <f t="shared" si="192"/>
        <v>172</v>
      </c>
      <c r="W2062" s="154">
        <f t="shared" si="193"/>
        <v>931.44004853998615</v>
      </c>
    </row>
    <row r="2063" spans="1:23" ht="16" customHeight="1">
      <c r="A2063" s="37"/>
      <c r="B2063" s="38" t="str">
        <f t="shared" ref="B2063:B2126" si="194">CONCATENATE(C2063,"-",H2063)</f>
        <v>173-Dy</v>
      </c>
      <c r="C2063" s="39">
        <v>173</v>
      </c>
      <c r="D2063" s="39">
        <v>0</v>
      </c>
      <c r="E2063" s="39">
        <v>41</v>
      </c>
      <c r="F2063" s="39">
        <v>107</v>
      </c>
      <c r="G2063" s="39">
        <v>66</v>
      </c>
      <c r="H2063" s="39" t="s">
        <v>131</v>
      </c>
      <c r="I2063" s="39" t="s">
        <v>37</v>
      </c>
      <c r="J2063" s="18">
        <v>-43370</v>
      </c>
      <c r="K2063" s="18">
        <v>699</v>
      </c>
      <c r="L2063" s="18">
        <v>1388074</v>
      </c>
      <c r="M2063" s="18">
        <v>699</v>
      </c>
      <c r="N2063" s="39" t="s">
        <v>28</v>
      </c>
      <c r="O2063" s="18">
        <v>5729</v>
      </c>
      <c r="P2063" s="18">
        <v>805</v>
      </c>
      <c r="Q2063" s="18">
        <v>172953440</v>
      </c>
      <c r="R2063" s="18">
        <v>750</v>
      </c>
      <c r="S2063" s="16">
        <f t="shared" ref="S2063:S2126" si="195">Q2063/1000000</f>
        <v>172.95344</v>
      </c>
      <c r="T2063" s="16">
        <f t="shared" si="191"/>
        <v>161105.02502435361</v>
      </c>
      <c r="U2063" s="41">
        <f t="shared" ref="U2063:U2126" si="196">L2063/C2063</f>
        <v>8023.5491329479764</v>
      </c>
      <c r="V2063" s="18">
        <f t="shared" si="192"/>
        <v>173</v>
      </c>
      <c r="W2063" s="154">
        <f t="shared" si="193"/>
        <v>931.2429192159168</v>
      </c>
    </row>
    <row r="2064" spans="1:23" ht="16" customHeight="1">
      <c r="A2064" s="37"/>
      <c r="B2064" s="38" t="str">
        <f t="shared" si="194"/>
        <v>173-Ho</v>
      </c>
      <c r="C2064" s="39">
        <v>173</v>
      </c>
      <c r="D2064" s="40"/>
      <c r="E2064" s="39">
        <v>39</v>
      </c>
      <c r="F2064" s="39">
        <v>106</v>
      </c>
      <c r="G2064" s="39">
        <v>67</v>
      </c>
      <c r="H2064" s="39" t="s">
        <v>132</v>
      </c>
      <c r="I2064" s="39" t="s">
        <v>37</v>
      </c>
      <c r="J2064" s="18">
        <v>-49099</v>
      </c>
      <c r="K2064" s="18">
        <v>401</v>
      </c>
      <c r="L2064" s="18">
        <v>1393020</v>
      </c>
      <c r="M2064" s="18">
        <v>401</v>
      </c>
      <c r="N2064" s="39" t="s">
        <v>28</v>
      </c>
      <c r="O2064" s="18">
        <v>4555</v>
      </c>
      <c r="P2064" s="18">
        <v>446</v>
      </c>
      <c r="Q2064" s="18">
        <v>172947290</v>
      </c>
      <c r="R2064" s="18">
        <v>430</v>
      </c>
      <c r="S2064" s="16">
        <f t="shared" si="195"/>
        <v>172.94729000000001</v>
      </c>
      <c r="T2064" s="16">
        <f t="shared" ref="T2064:T2127" si="197">S2064*$W$9</f>
        <v>161099.29633862237</v>
      </c>
      <c r="U2064" s="41">
        <f t="shared" si="196"/>
        <v>8052.1387283236991</v>
      </c>
      <c r="V2064" s="18">
        <f t="shared" ref="V2064:V2127" si="198">C2064</f>
        <v>173</v>
      </c>
      <c r="W2064" s="154">
        <f t="shared" ref="W2064:W2127" si="199">T2064/V2064</f>
        <v>931.20980542556288</v>
      </c>
    </row>
    <row r="2065" spans="1:23" ht="16" customHeight="1">
      <c r="A2065" s="37"/>
      <c r="B2065" s="38" t="str">
        <f t="shared" si="194"/>
        <v>173-Er</v>
      </c>
      <c r="C2065" s="39">
        <v>173</v>
      </c>
      <c r="D2065" s="40"/>
      <c r="E2065" s="39">
        <v>37</v>
      </c>
      <c r="F2065" s="39">
        <v>105</v>
      </c>
      <c r="G2065" s="39">
        <v>68</v>
      </c>
      <c r="H2065" s="39" t="s">
        <v>133</v>
      </c>
      <c r="I2065" s="39" t="s">
        <v>37</v>
      </c>
      <c r="J2065" s="18">
        <v>-53654</v>
      </c>
      <c r="K2065" s="18">
        <v>196</v>
      </c>
      <c r="L2065" s="18">
        <v>1396793</v>
      </c>
      <c r="M2065" s="18">
        <v>196</v>
      </c>
      <c r="N2065" s="39" t="s">
        <v>28</v>
      </c>
      <c r="O2065" s="18">
        <v>2608</v>
      </c>
      <c r="P2065" s="18">
        <v>196</v>
      </c>
      <c r="Q2065" s="18">
        <v>172942400</v>
      </c>
      <c r="R2065" s="18">
        <v>210</v>
      </c>
      <c r="S2065" s="16">
        <f t="shared" si="195"/>
        <v>172.94239999999999</v>
      </c>
      <c r="T2065" s="16">
        <f t="shared" si="197"/>
        <v>161094.74133484578</v>
      </c>
      <c r="U2065" s="41">
        <f t="shared" si="196"/>
        <v>8073.9479768786123</v>
      </c>
      <c r="V2065" s="18">
        <f t="shared" si="198"/>
        <v>173</v>
      </c>
      <c r="W2065" s="154">
        <f t="shared" si="199"/>
        <v>931.18347592396401</v>
      </c>
    </row>
    <row r="2066" spans="1:23" ht="16" customHeight="1">
      <c r="A2066" s="37"/>
      <c r="B2066" s="38" t="str">
        <f t="shared" si="194"/>
        <v>173-Tm</v>
      </c>
      <c r="C2066" s="39">
        <v>173</v>
      </c>
      <c r="D2066" s="40"/>
      <c r="E2066" s="39">
        <v>35</v>
      </c>
      <c r="F2066" s="39">
        <v>104</v>
      </c>
      <c r="G2066" s="39">
        <v>69</v>
      </c>
      <c r="H2066" s="39" t="s">
        <v>134</v>
      </c>
      <c r="I2066" s="39" t="s">
        <v>95</v>
      </c>
      <c r="J2066" s="18">
        <v>-56261.915999999997</v>
      </c>
      <c r="K2066" s="18">
        <v>5.2750000000000004</v>
      </c>
      <c r="L2066" s="18">
        <v>1398618.3770000001</v>
      </c>
      <c r="M2066" s="18">
        <v>5.28</v>
      </c>
      <c r="N2066" s="39" t="s">
        <v>28</v>
      </c>
      <c r="O2066" s="18">
        <v>1298.1110000000001</v>
      </c>
      <c r="P2066" s="18">
        <v>4.5380000000000003</v>
      </c>
      <c r="Q2066" s="18">
        <v>172939600.336</v>
      </c>
      <c r="R2066" s="18">
        <v>5.6630000000000003</v>
      </c>
      <c r="S2066" s="16">
        <f t="shared" si="195"/>
        <v>172.93960033599998</v>
      </c>
      <c r="T2066" s="16">
        <f t="shared" si="197"/>
        <v>161092.13346570608</v>
      </c>
      <c r="U2066" s="41">
        <f t="shared" si="196"/>
        <v>8084.4992890173417</v>
      </c>
      <c r="V2066" s="18">
        <f t="shared" si="198"/>
        <v>173</v>
      </c>
      <c r="W2066" s="154">
        <f t="shared" si="199"/>
        <v>931.16840153587327</v>
      </c>
    </row>
    <row r="2067" spans="1:23" ht="16" customHeight="1">
      <c r="A2067" s="37"/>
      <c r="B2067" s="38" t="str">
        <f t="shared" si="194"/>
        <v>173-Yb</v>
      </c>
      <c r="C2067" s="39">
        <v>173</v>
      </c>
      <c r="D2067" s="40"/>
      <c r="E2067" s="39">
        <v>33</v>
      </c>
      <c r="F2067" s="39">
        <v>103</v>
      </c>
      <c r="G2067" s="39">
        <v>70</v>
      </c>
      <c r="H2067" s="39" t="s">
        <v>135</v>
      </c>
      <c r="I2067" s="40"/>
      <c r="J2067" s="18">
        <v>-57560.027000000002</v>
      </c>
      <c r="K2067" s="18">
        <v>2.7669999999999999</v>
      </c>
      <c r="L2067" s="18">
        <v>1399134.135</v>
      </c>
      <c r="M2067" s="18">
        <v>2.7770000000000001</v>
      </c>
      <c r="N2067" s="39" t="s">
        <v>28</v>
      </c>
      <c r="O2067" s="18">
        <v>-670.81100000000004</v>
      </c>
      <c r="P2067" s="18">
        <v>1.7130000000000001</v>
      </c>
      <c r="Q2067" s="18">
        <v>172938206.75600001</v>
      </c>
      <c r="R2067" s="18">
        <v>2.97</v>
      </c>
      <c r="S2067" s="16">
        <f t="shared" si="195"/>
        <v>172.938206756</v>
      </c>
      <c r="T2067" s="16">
        <f t="shared" si="197"/>
        <v>161090.83535483433</v>
      </c>
      <c r="U2067" s="41">
        <f t="shared" si="196"/>
        <v>8087.480549132948</v>
      </c>
      <c r="V2067" s="18">
        <f t="shared" si="198"/>
        <v>173</v>
      </c>
      <c r="W2067" s="154">
        <f t="shared" si="199"/>
        <v>931.16089800482268</v>
      </c>
    </row>
    <row r="2068" spans="1:23" ht="16" customHeight="1">
      <c r="A2068" s="37"/>
      <c r="B2068" s="38" t="str">
        <f t="shared" si="194"/>
        <v>173-Lu</v>
      </c>
      <c r="C2068" s="39">
        <v>173</v>
      </c>
      <c r="D2068" s="40"/>
      <c r="E2068" s="39">
        <v>31</v>
      </c>
      <c r="F2068" s="39">
        <v>102</v>
      </c>
      <c r="G2068" s="39">
        <v>71</v>
      </c>
      <c r="H2068" s="39" t="s">
        <v>136</v>
      </c>
      <c r="I2068" s="40"/>
      <c r="J2068" s="18">
        <v>-56889.216</v>
      </c>
      <c r="K2068" s="18">
        <v>2.7989999999999999</v>
      </c>
      <c r="L2068" s="18">
        <v>1397680.9709999999</v>
      </c>
      <c r="M2068" s="18">
        <v>2.8090000000000002</v>
      </c>
      <c r="N2068" s="39" t="s">
        <v>28</v>
      </c>
      <c r="O2068" s="18">
        <v>-1605</v>
      </c>
      <c r="P2068" s="18">
        <v>103</v>
      </c>
      <c r="Q2068" s="18">
        <v>172938926.90099999</v>
      </c>
      <c r="R2068" s="18">
        <v>3.0049999999999999</v>
      </c>
      <c r="S2068" s="16">
        <f t="shared" si="195"/>
        <v>172.938926901</v>
      </c>
      <c r="T2068" s="16">
        <f t="shared" si="197"/>
        <v>161091.50616530361</v>
      </c>
      <c r="U2068" s="41">
        <f t="shared" si="196"/>
        <v>8079.0807572254325</v>
      </c>
      <c r="V2068" s="18">
        <f t="shared" si="198"/>
        <v>173</v>
      </c>
      <c r="W2068" s="154">
        <f t="shared" si="199"/>
        <v>931.16477552198614</v>
      </c>
    </row>
    <row r="2069" spans="1:23" ht="16" customHeight="1">
      <c r="A2069" s="37"/>
      <c r="B2069" s="38" t="str">
        <f t="shared" si="194"/>
        <v>173-Hf</v>
      </c>
      <c r="C2069" s="39">
        <v>173</v>
      </c>
      <c r="D2069" s="40"/>
      <c r="E2069" s="39">
        <v>29</v>
      </c>
      <c r="F2069" s="39">
        <v>101</v>
      </c>
      <c r="G2069" s="39">
        <v>72</v>
      </c>
      <c r="H2069" s="39" t="s">
        <v>137</v>
      </c>
      <c r="I2069" s="39" t="s">
        <v>37</v>
      </c>
      <c r="J2069" s="18">
        <v>-55284</v>
      </c>
      <c r="K2069" s="18">
        <v>102</v>
      </c>
      <c r="L2069" s="18">
        <v>1395294</v>
      </c>
      <c r="M2069" s="18">
        <v>102</v>
      </c>
      <c r="N2069" s="39" t="s">
        <v>28</v>
      </c>
      <c r="O2069" s="18">
        <v>-2690</v>
      </c>
      <c r="P2069" s="18">
        <v>200</v>
      </c>
      <c r="Q2069" s="18">
        <v>172940650</v>
      </c>
      <c r="R2069" s="18">
        <v>110</v>
      </c>
      <c r="S2069" s="16">
        <f t="shared" si="195"/>
        <v>172.94065000000001</v>
      </c>
      <c r="T2069" s="16">
        <f t="shared" si="197"/>
        <v>161093.11122101985</v>
      </c>
      <c r="U2069" s="41">
        <f t="shared" si="196"/>
        <v>8065.2832369942198</v>
      </c>
      <c r="V2069" s="18">
        <f t="shared" si="198"/>
        <v>173</v>
      </c>
      <c r="W2069" s="154">
        <f t="shared" si="199"/>
        <v>931.17405330069278</v>
      </c>
    </row>
    <row r="2070" spans="1:23" ht="16" customHeight="1">
      <c r="A2070" s="37"/>
      <c r="B2070" s="38" t="str">
        <f t="shared" si="194"/>
        <v>173-Ta</v>
      </c>
      <c r="C2070" s="39">
        <v>173</v>
      </c>
      <c r="D2070" s="40"/>
      <c r="E2070" s="39">
        <v>27</v>
      </c>
      <c r="F2070" s="39">
        <v>100</v>
      </c>
      <c r="G2070" s="39">
        <v>73</v>
      </c>
      <c r="H2070" s="39" t="s">
        <v>138</v>
      </c>
      <c r="I2070" s="39" t="s">
        <v>39</v>
      </c>
      <c r="J2070" s="18">
        <v>-52594</v>
      </c>
      <c r="K2070" s="18">
        <v>225</v>
      </c>
      <c r="L2070" s="18">
        <v>1391821</v>
      </c>
      <c r="M2070" s="18">
        <v>225</v>
      </c>
      <c r="N2070" s="39" t="s">
        <v>28</v>
      </c>
      <c r="O2070" s="18">
        <v>-4000</v>
      </c>
      <c r="P2070" s="18">
        <v>300</v>
      </c>
      <c r="Q2070" s="18">
        <v>172943538</v>
      </c>
      <c r="R2070" s="18">
        <v>241</v>
      </c>
      <c r="S2070" s="16">
        <f t="shared" si="195"/>
        <v>172.94353799999999</v>
      </c>
      <c r="T2070" s="16">
        <f t="shared" si="197"/>
        <v>161095.80137457949</v>
      </c>
      <c r="U2070" s="41">
        <f t="shared" si="196"/>
        <v>8045.2080924855491</v>
      </c>
      <c r="V2070" s="18">
        <f t="shared" si="198"/>
        <v>173</v>
      </c>
      <c r="W2070" s="154">
        <f t="shared" si="199"/>
        <v>931.18960332126869</v>
      </c>
    </row>
    <row r="2071" spans="1:23" ht="16" customHeight="1">
      <c r="A2071" s="37"/>
      <c r="B2071" s="38" t="str">
        <f t="shared" si="194"/>
        <v>173-W</v>
      </c>
      <c r="C2071" s="39">
        <v>173</v>
      </c>
      <c r="D2071" s="40"/>
      <c r="E2071" s="39">
        <v>25</v>
      </c>
      <c r="F2071" s="39">
        <v>99</v>
      </c>
      <c r="G2071" s="39">
        <v>74</v>
      </c>
      <c r="H2071" s="39" t="s">
        <v>139</v>
      </c>
      <c r="I2071" s="39" t="s">
        <v>39</v>
      </c>
      <c r="J2071" s="18">
        <v>-48594</v>
      </c>
      <c r="K2071" s="18">
        <v>375</v>
      </c>
      <c r="L2071" s="18">
        <v>1387039</v>
      </c>
      <c r="M2071" s="18">
        <v>375</v>
      </c>
      <c r="N2071" s="39" t="s">
        <v>28</v>
      </c>
      <c r="O2071" s="18">
        <v>-4872</v>
      </c>
      <c r="P2071" s="18">
        <v>586</v>
      </c>
      <c r="Q2071" s="18">
        <v>172947832</v>
      </c>
      <c r="R2071" s="18">
        <v>402</v>
      </c>
      <c r="S2071" s="16">
        <f t="shared" si="195"/>
        <v>172.94783200000001</v>
      </c>
      <c r="T2071" s="16">
        <f t="shared" si="197"/>
        <v>161099.8012081616</v>
      </c>
      <c r="U2071" s="41">
        <f t="shared" si="196"/>
        <v>8017.5664739884396</v>
      </c>
      <c r="V2071" s="18">
        <f t="shared" si="198"/>
        <v>173</v>
      </c>
      <c r="W2071" s="154">
        <f t="shared" si="199"/>
        <v>931.21272374659884</v>
      </c>
    </row>
    <row r="2072" spans="1:23" ht="16" customHeight="1">
      <c r="A2072" s="37"/>
      <c r="B2072" s="38" t="str">
        <f t="shared" si="194"/>
        <v>173-Re</v>
      </c>
      <c r="C2072" s="39">
        <v>173</v>
      </c>
      <c r="D2072" s="40"/>
      <c r="E2072" s="39">
        <v>23</v>
      </c>
      <c r="F2072" s="39">
        <v>98</v>
      </c>
      <c r="G2072" s="39">
        <v>75</v>
      </c>
      <c r="H2072" s="39" t="s">
        <v>140</v>
      </c>
      <c r="I2072" s="39" t="s">
        <v>82</v>
      </c>
      <c r="J2072" s="18">
        <v>-43722</v>
      </c>
      <c r="K2072" s="18">
        <v>450</v>
      </c>
      <c r="L2072" s="18">
        <v>1381384</v>
      </c>
      <c r="M2072" s="18">
        <v>450</v>
      </c>
      <c r="N2072" s="39" t="s">
        <v>28</v>
      </c>
      <c r="O2072" s="18">
        <v>-6268</v>
      </c>
      <c r="P2072" s="18">
        <v>548</v>
      </c>
      <c r="Q2072" s="18">
        <v>172953062</v>
      </c>
      <c r="R2072" s="18">
        <v>484</v>
      </c>
      <c r="S2072" s="16">
        <f t="shared" si="195"/>
        <v>172.95306199999999</v>
      </c>
      <c r="T2072" s="16">
        <f t="shared" si="197"/>
        <v>161104.67291976721</v>
      </c>
      <c r="U2072" s="41">
        <f t="shared" si="196"/>
        <v>7984.8786127167632</v>
      </c>
      <c r="V2072" s="18">
        <f t="shared" si="198"/>
        <v>173</v>
      </c>
      <c r="W2072" s="154">
        <f t="shared" si="199"/>
        <v>931.24088392929025</v>
      </c>
    </row>
    <row r="2073" spans="1:23" ht="16" customHeight="1">
      <c r="A2073" s="37"/>
      <c r="B2073" s="38" t="str">
        <f t="shared" si="194"/>
        <v>173-Os</v>
      </c>
      <c r="C2073" s="39">
        <v>173</v>
      </c>
      <c r="D2073" s="40"/>
      <c r="E2073" s="39">
        <v>21</v>
      </c>
      <c r="F2073" s="39">
        <v>97</v>
      </c>
      <c r="G2073" s="39">
        <v>76</v>
      </c>
      <c r="H2073" s="39" t="s">
        <v>141</v>
      </c>
      <c r="I2073" s="39" t="s">
        <v>82</v>
      </c>
      <c r="J2073" s="18">
        <v>-37454</v>
      </c>
      <c r="K2073" s="18">
        <v>311</v>
      </c>
      <c r="L2073" s="18">
        <v>1374334</v>
      </c>
      <c r="M2073" s="18">
        <v>311</v>
      </c>
      <c r="N2073" s="39" t="s">
        <v>28</v>
      </c>
      <c r="O2073" s="18">
        <v>-7374</v>
      </c>
      <c r="P2073" s="18">
        <v>386</v>
      </c>
      <c r="Q2073" s="18">
        <v>172959791</v>
      </c>
      <c r="R2073" s="18">
        <v>334</v>
      </c>
      <c r="S2073" s="16">
        <f t="shared" si="195"/>
        <v>172.959791</v>
      </c>
      <c r="T2073" s="16">
        <f t="shared" si="197"/>
        <v>161110.94094030146</v>
      </c>
      <c r="U2073" s="41">
        <f t="shared" si="196"/>
        <v>7944.1271676300576</v>
      </c>
      <c r="V2073" s="18">
        <f t="shared" si="198"/>
        <v>173</v>
      </c>
      <c r="W2073" s="154">
        <f t="shared" si="199"/>
        <v>931.27711526185817</v>
      </c>
    </row>
    <row r="2074" spans="1:23" ht="16" customHeight="1">
      <c r="A2074" s="37"/>
      <c r="B2074" s="38" t="str">
        <f t="shared" si="194"/>
        <v>173-Ir</v>
      </c>
      <c r="C2074" s="39">
        <v>173</v>
      </c>
      <c r="D2074" s="40"/>
      <c r="E2074" s="39">
        <v>19</v>
      </c>
      <c r="F2074" s="39">
        <v>96</v>
      </c>
      <c r="G2074" s="39">
        <v>77</v>
      </c>
      <c r="H2074" s="39" t="s">
        <v>142</v>
      </c>
      <c r="I2074" s="39" t="s">
        <v>83</v>
      </c>
      <c r="J2074" s="18">
        <v>-30080</v>
      </c>
      <c r="K2074" s="18">
        <v>228</v>
      </c>
      <c r="L2074" s="18">
        <v>1366178</v>
      </c>
      <c r="M2074" s="18">
        <v>228</v>
      </c>
      <c r="N2074" s="39" t="s">
        <v>28</v>
      </c>
      <c r="O2074" s="18">
        <v>-8190</v>
      </c>
      <c r="P2074" s="18">
        <v>249</v>
      </c>
      <c r="Q2074" s="18">
        <v>172967707</v>
      </c>
      <c r="R2074" s="18">
        <v>245</v>
      </c>
      <c r="S2074" s="16">
        <f t="shared" si="195"/>
        <v>172.96770699999999</v>
      </c>
      <c r="T2074" s="16">
        <f t="shared" si="197"/>
        <v>161118.31464375652</v>
      </c>
      <c r="U2074" s="41">
        <f t="shared" si="196"/>
        <v>7896.9826589595377</v>
      </c>
      <c r="V2074" s="18">
        <f t="shared" si="198"/>
        <v>173</v>
      </c>
      <c r="W2074" s="154">
        <f t="shared" si="199"/>
        <v>931.31973782518219</v>
      </c>
    </row>
    <row r="2075" spans="1:23" ht="16" customHeight="1">
      <c r="A2075" s="37"/>
      <c r="B2075" s="38" t="str">
        <f t="shared" si="194"/>
        <v>173-Pt</v>
      </c>
      <c r="C2075" s="39">
        <v>173</v>
      </c>
      <c r="D2075" s="40"/>
      <c r="E2075" s="39">
        <v>17</v>
      </c>
      <c r="F2075" s="39">
        <v>95</v>
      </c>
      <c r="G2075" s="39">
        <v>78</v>
      </c>
      <c r="H2075" s="39" t="s">
        <v>143</v>
      </c>
      <c r="I2075" s="39" t="s">
        <v>83</v>
      </c>
      <c r="J2075" s="18">
        <v>-21890.438999999998</v>
      </c>
      <c r="K2075" s="18">
        <v>100.69</v>
      </c>
      <c r="L2075" s="18">
        <v>1357205.719</v>
      </c>
      <c r="M2075" s="18">
        <v>100.69</v>
      </c>
      <c r="N2075" s="39" t="s">
        <v>28</v>
      </c>
      <c r="O2075" s="18">
        <v>-9220.3880000000008</v>
      </c>
      <c r="P2075" s="18">
        <v>142.72900000000001</v>
      </c>
      <c r="Q2075" s="18">
        <v>172976499.64199999</v>
      </c>
      <c r="R2075" s="18">
        <v>108.095</v>
      </c>
      <c r="S2075" s="16">
        <f t="shared" si="195"/>
        <v>172.97649964199999</v>
      </c>
      <c r="T2075" s="16">
        <f t="shared" si="197"/>
        <v>161126.50493363707</v>
      </c>
      <c r="U2075" s="41">
        <f t="shared" si="196"/>
        <v>7845.1197630057804</v>
      </c>
      <c r="V2075" s="18">
        <f t="shared" si="198"/>
        <v>173</v>
      </c>
      <c r="W2075" s="154">
        <f t="shared" si="199"/>
        <v>931.36708054125472</v>
      </c>
    </row>
    <row r="2076" spans="1:23" ht="16" customHeight="1">
      <c r="A2076" s="37"/>
      <c r="B2076" s="38" t="str">
        <f t="shared" si="194"/>
        <v>173-Au</v>
      </c>
      <c r="C2076" s="39">
        <v>173</v>
      </c>
      <c r="D2076" s="40"/>
      <c r="E2076" s="39">
        <v>15</v>
      </c>
      <c r="F2076" s="39">
        <v>94</v>
      </c>
      <c r="G2076" s="39">
        <v>79</v>
      </c>
      <c r="H2076" s="39" t="s">
        <v>144</v>
      </c>
      <c r="I2076" s="39" t="s">
        <v>83</v>
      </c>
      <c r="J2076" s="18">
        <v>-12670.050999999999</v>
      </c>
      <c r="K2076" s="18">
        <v>102.367</v>
      </c>
      <c r="L2076" s="18">
        <v>1347202.9779999999</v>
      </c>
      <c r="M2076" s="18">
        <v>102.36799999999999</v>
      </c>
      <c r="N2076" s="39" t="s">
        <v>28</v>
      </c>
      <c r="O2076" s="18" t="s">
        <v>30</v>
      </c>
      <c r="P2076" s="42"/>
      <c r="Q2076" s="18">
        <v>172986398.13800001</v>
      </c>
      <c r="R2076" s="18">
        <v>109.896</v>
      </c>
      <c r="S2076" s="16">
        <f t="shared" si="195"/>
        <v>172.986398138</v>
      </c>
      <c r="T2076" s="16">
        <f t="shared" si="197"/>
        <v>161135.72531945759</v>
      </c>
      <c r="U2076" s="41">
        <f t="shared" si="196"/>
        <v>7787.300450867051</v>
      </c>
      <c r="V2076" s="18">
        <f t="shared" si="198"/>
        <v>173</v>
      </c>
      <c r="W2076" s="154">
        <f t="shared" si="199"/>
        <v>931.42037756911907</v>
      </c>
    </row>
    <row r="2077" spans="1:23" ht="16" customHeight="1">
      <c r="A2077" s="37"/>
      <c r="B2077" s="38" t="str">
        <f t="shared" si="194"/>
        <v>174-Ho</v>
      </c>
      <c r="C2077" s="39">
        <v>174</v>
      </c>
      <c r="D2077" s="39">
        <v>0</v>
      </c>
      <c r="E2077" s="39">
        <v>40</v>
      </c>
      <c r="F2077" s="39">
        <v>107</v>
      </c>
      <c r="G2077" s="39">
        <v>67</v>
      </c>
      <c r="H2077" s="39" t="s">
        <v>132</v>
      </c>
      <c r="I2077" s="39" t="s">
        <v>37</v>
      </c>
      <c r="J2077" s="18">
        <v>-45503</v>
      </c>
      <c r="K2077" s="18">
        <v>503</v>
      </c>
      <c r="L2077" s="18">
        <v>1397496</v>
      </c>
      <c r="M2077" s="18">
        <v>503</v>
      </c>
      <c r="N2077" s="39" t="s">
        <v>28</v>
      </c>
      <c r="O2077" s="18">
        <v>6343</v>
      </c>
      <c r="P2077" s="18">
        <v>585</v>
      </c>
      <c r="Q2077" s="18">
        <v>173951150</v>
      </c>
      <c r="R2077" s="18">
        <v>540</v>
      </c>
      <c r="S2077" s="16">
        <f t="shared" si="195"/>
        <v>173.95115000000001</v>
      </c>
      <c r="T2077" s="16">
        <f t="shared" si="197"/>
        <v>162034.38551881415</v>
      </c>
      <c r="U2077" s="41">
        <f t="shared" si="196"/>
        <v>8031.5862068965516</v>
      </c>
      <c r="V2077" s="18">
        <f t="shared" si="198"/>
        <v>174</v>
      </c>
      <c r="W2077" s="154">
        <f t="shared" si="199"/>
        <v>931.23210068283993</v>
      </c>
    </row>
    <row r="2078" spans="1:23" ht="16" customHeight="1">
      <c r="A2078" s="37"/>
      <c r="B2078" s="38" t="str">
        <f t="shared" si="194"/>
        <v>174-Er</v>
      </c>
      <c r="C2078" s="39">
        <v>174</v>
      </c>
      <c r="D2078" s="40"/>
      <c r="E2078" s="39">
        <v>38</v>
      </c>
      <c r="F2078" s="39">
        <v>106</v>
      </c>
      <c r="G2078" s="39">
        <v>68</v>
      </c>
      <c r="H2078" s="39" t="s">
        <v>133</v>
      </c>
      <c r="I2078" s="39" t="s">
        <v>37</v>
      </c>
      <c r="J2078" s="18">
        <v>-51847</v>
      </c>
      <c r="K2078" s="18">
        <v>298</v>
      </c>
      <c r="L2078" s="18">
        <v>1403057</v>
      </c>
      <c r="M2078" s="18">
        <v>298</v>
      </c>
      <c r="N2078" s="39" t="s">
        <v>28</v>
      </c>
      <c r="O2078" s="18">
        <v>2026</v>
      </c>
      <c r="P2078" s="18">
        <v>301</v>
      </c>
      <c r="Q2078" s="18">
        <v>173944340</v>
      </c>
      <c r="R2078" s="18">
        <v>320</v>
      </c>
      <c r="S2078" s="16">
        <f t="shared" si="195"/>
        <v>173.94434000000001</v>
      </c>
      <c r="T2078" s="16">
        <f t="shared" si="197"/>
        <v>162028.04204729709</v>
      </c>
      <c r="U2078" s="41">
        <f t="shared" si="196"/>
        <v>8063.545977011494</v>
      </c>
      <c r="V2078" s="18">
        <f t="shared" si="198"/>
        <v>174</v>
      </c>
      <c r="W2078" s="154">
        <f t="shared" si="199"/>
        <v>931.19564394998326</v>
      </c>
    </row>
    <row r="2079" spans="1:23" ht="16" customHeight="1">
      <c r="A2079" s="37"/>
      <c r="B2079" s="38" t="str">
        <f t="shared" si="194"/>
        <v>174-Tm</v>
      </c>
      <c r="C2079" s="39">
        <v>174</v>
      </c>
      <c r="D2079" s="40"/>
      <c r="E2079" s="39">
        <v>36</v>
      </c>
      <c r="F2079" s="39">
        <v>105</v>
      </c>
      <c r="G2079" s="39">
        <v>69</v>
      </c>
      <c r="H2079" s="39" t="s">
        <v>134</v>
      </c>
      <c r="I2079" s="39" t="s">
        <v>40</v>
      </c>
      <c r="J2079" s="18">
        <v>-53873.303</v>
      </c>
      <c r="K2079" s="18">
        <v>44.807000000000002</v>
      </c>
      <c r="L2079" s="18">
        <v>1404301.0870000001</v>
      </c>
      <c r="M2079" s="18">
        <v>44.807000000000002</v>
      </c>
      <c r="N2079" s="39" t="s">
        <v>28</v>
      </c>
      <c r="O2079" s="18">
        <v>3080</v>
      </c>
      <c r="P2079" s="18">
        <v>44.720999999999997</v>
      </c>
      <c r="Q2079" s="18">
        <v>173942164.618</v>
      </c>
      <c r="R2079" s="18">
        <v>48.101999999999997</v>
      </c>
      <c r="S2079" s="16">
        <f t="shared" si="195"/>
        <v>173.94216461799999</v>
      </c>
      <c r="T2079" s="16">
        <f t="shared" si="197"/>
        <v>162026.01569285424</v>
      </c>
      <c r="U2079" s="41">
        <f t="shared" si="196"/>
        <v>8070.6959022988513</v>
      </c>
      <c r="V2079" s="18">
        <f t="shared" si="198"/>
        <v>174</v>
      </c>
      <c r="W2079" s="154">
        <f t="shared" si="199"/>
        <v>931.18399823479444</v>
      </c>
    </row>
    <row r="2080" spans="1:23" ht="16" customHeight="1">
      <c r="A2080" s="37"/>
      <c r="B2080" s="38" t="str">
        <f t="shared" si="194"/>
        <v>174-Yb</v>
      </c>
      <c r="C2080" s="39">
        <v>174</v>
      </c>
      <c r="D2080" s="40"/>
      <c r="E2080" s="39">
        <v>34</v>
      </c>
      <c r="F2080" s="39">
        <v>104</v>
      </c>
      <c r="G2080" s="39">
        <v>70</v>
      </c>
      <c r="H2080" s="39" t="s">
        <v>135</v>
      </c>
      <c r="I2080" s="40"/>
      <c r="J2080" s="18">
        <v>-56953.303</v>
      </c>
      <c r="K2080" s="18">
        <v>2.7669999999999999</v>
      </c>
      <c r="L2080" s="18">
        <v>1406598.7339999999</v>
      </c>
      <c r="M2080" s="18">
        <v>2.7770000000000001</v>
      </c>
      <c r="N2080" s="39" t="s">
        <v>28</v>
      </c>
      <c r="O2080" s="18">
        <v>-1374.345</v>
      </c>
      <c r="P2080" s="18">
        <v>1.6359999999999999</v>
      </c>
      <c r="Q2080" s="18">
        <v>173938858.10100001</v>
      </c>
      <c r="R2080" s="18">
        <v>2.97</v>
      </c>
      <c r="S2080" s="16">
        <f t="shared" si="195"/>
        <v>173.93885810100002</v>
      </c>
      <c r="T2080" s="16">
        <f t="shared" si="197"/>
        <v>162022.93569338141</v>
      </c>
      <c r="U2080" s="41">
        <f t="shared" si="196"/>
        <v>8083.9007701149421</v>
      </c>
      <c r="V2080" s="18">
        <f t="shared" si="198"/>
        <v>174</v>
      </c>
      <c r="W2080" s="154">
        <f t="shared" si="199"/>
        <v>931.16629708839889</v>
      </c>
    </row>
    <row r="2081" spans="1:23" ht="16" customHeight="1">
      <c r="A2081" s="37"/>
      <c r="B2081" s="38" t="str">
        <f t="shared" si="194"/>
        <v>174-Lu</v>
      </c>
      <c r="C2081" s="39">
        <v>174</v>
      </c>
      <c r="D2081" s="40"/>
      <c r="E2081" s="39">
        <v>32</v>
      </c>
      <c r="F2081" s="39">
        <v>103</v>
      </c>
      <c r="G2081" s="39">
        <v>71</v>
      </c>
      <c r="H2081" s="39" t="s">
        <v>136</v>
      </c>
      <c r="I2081" s="40"/>
      <c r="J2081" s="18">
        <v>-55578.957999999999</v>
      </c>
      <c r="K2081" s="18">
        <v>2.7709999999999999</v>
      </c>
      <c r="L2081" s="18">
        <v>1404442.0349999999</v>
      </c>
      <c r="M2081" s="18">
        <v>2.7810000000000001</v>
      </c>
      <c r="N2081" s="39" t="s">
        <v>28</v>
      </c>
      <c r="O2081" s="18">
        <v>273.26600000000002</v>
      </c>
      <c r="P2081" s="18">
        <v>2.1909999999999998</v>
      </c>
      <c r="Q2081" s="18">
        <v>173940333.52200001</v>
      </c>
      <c r="R2081" s="18">
        <v>2.9740000000000002</v>
      </c>
      <c r="S2081" s="16">
        <f t="shared" si="195"/>
        <v>173.940333522</v>
      </c>
      <c r="T2081" s="16">
        <f t="shared" si="197"/>
        <v>162024.31003862209</v>
      </c>
      <c r="U2081" s="41">
        <f t="shared" si="196"/>
        <v>8071.5059482758616</v>
      </c>
      <c r="V2081" s="18">
        <f t="shared" si="198"/>
        <v>174</v>
      </c>
      <c r="W2081" s="154">
        <f t="shared" si="199"/>
        <v>931.17419562426494</v>
      </c>
    </row>
    <row r="2082" spans="1:23" ht="16" customHeight="1">
      <c r="A2082" s="37"/>
      <c r="B2082" s="38" t="str">
        <f t="shared" si="194"/>
        <v>174-Hf</v>
      </c>
      <c r="C2082" s="39">
        <v>174</v>
      </c>
      <c r="D2082" s="40"/>
      <c r="E2082" s="39">
        <v>30</v>
      </c>
      <c r="F2082" s="39">
        <v>102</v>
      </c>
      <c r="G2082" s="39">
        <v>72</v>
      </c>
      <c r="H2082" s="39" t="s">
        <v>137</v>
      </c>
      <c r="I2082" s="40"/>
      <c r="J2082" s="18">
        <v>-55852.224000000002</v>
      </c>
      <c r="K2082" s="18">
        <v>3.1779999999999999</v>
      </c>
      <c r="L2082" s="18">
        <v>1403932.9469999999</v>
      </c>
      <c r="M2082" s="18">
        <v>3.1869999999999998</v>
      </c>
      <c r="N2082" s="39" t="s">
        <v>28</v>
      </c>
      <c r="O2082" s="18">
        <v>-3845</v>
      </c>
      <c r="P2082" s="18">
        <v>80</v>
      </c>
      <c r="Q2082" s="18">
        <v>173940040.15900001</v>
      </c>
      <c r="R2082" s="18">
        <v>3.4119999999999999</v>
      </c>
      <c r="S2082" s="16">
        <f t="shared" si="195"/>
        <v>173.94004015900001</v>
      </c>
      <c r="T2082" s="16">
        <f t="shared" si="197"/>
        <v>162024.03677286077</v>
      </c>
      <c r="U2082" s="41">
        <f t="shared" si="196"/>
        <v>8068.5801551724135</v>
      </c>
      <c r="V2082" s="18">
        <f t="shared" si="198"/>
        <v>174</v>
      </c>
      <c r="W2082" s="154">
        <f t="shared" si="199"/>
        <v>931.17262513138371</v>
      </c>
    </row>
    <row r="2083" spans="1:23" ht="16" customHeight="1">
      <c r="A2083" s="37"/>
      <c r="B2083" s="38" t="str">
        <f t="shared" si="194"/>
        <v>174-Ta</v>
      </c>
      <c r="C2083" s="39">
        <v>174</v>
      </c>
      <c r="D2083" s="40"/>
      <c r="E2083" s="39">
        <v>28</v>
      </c>
      <c r="F2083" s="39">
        <v>101</v>
      </c>
      <c r="G2083" s="39">
        <v>73</v>
      </c>
      <c r="H2083" s="39" t="s">
        <v>138</v>
      </c>
      <c r="I2083" s="39" t="s">
        <v>39</v>
      </c>
      <c r="J2083" s="18">
        <v>-52007.224000000002</v>
      </c>
      <c r="K2083" s="18">
        <v>80.063000000000002</v>
      </c>
      <c r="L2083" s="18">
        <v>1399305.594</v>
      </c>
      <c r="M2083" s="18">
        <v>80.063000000000002</v>
      </c>
      <c r="N2083" s="39" t="s">
        <v>28</v>
      </c>
      <c r="O2083" s="18">
        <v>-1856</v>
      </c>
      <c r="P2083" s="18">
        <v>309</v>
      </c>
      <c r="Q2083" s="18">
        <v>173944167.93700001</v>
      </c>
      <c r="R2083" s="18">
        <v>85.950999999999993</v>
      </c>
      <c r="S2083" s="16">
        <f t="shared" si="195"/>
        <v>173.944167937</v>
      </c>
      <c r="T2083" s="16">
        <f t="shared" si="197"/>
        <v>162027.88177171123</v>
      </c>
      <c r="U2083" s="41">
        <f t="shared" si="196"/>
        <v>8041.9861724137936</v>
      </c>
      <c r="V2083" s="18">
        <f t="shared" si="198"/>
        <v>174</v>
      </c>
      <c r="W2083" s="154">
        <f t="shared" si="199"/>
        <v>931.19472282592653</v>
      </c>
    </row>
    <row r="2084" spans="1:23" ht="16" customHeight="1">
      <c r="A2084" s="37"/>
      <c r="B2084" s="38" t="str">
        <f t="shared" si="194"/>
        <v>174-W</v>
      </c>
      <c r="C2084" s="39">
        <v>174</v>
      </c>
      <c r="D2084" s="40"/>
      <c r="E2084" s="39">
        <v>26</v>
      </c>
      <c r="F2084" s="39">
        <v>100</v>
      </c>
      <c r="G2084" s="39">
        <v>74</v>
      </c>
      <c r="H2084" s="39" t="s">
        <v>139</v>
      </c>
      <c r="I2084" s="39" t="s">
        <v>37</v>
      </c>
      <c r="J2084" s="18">
        <v>-50152</v>
      </c>
      <c r="K2084" s="18">
        <v>298</v>
      </c>
      <c r="L2084" s="18">
        <v>1396668</v>
      </c>
      <c r="M2084" s="18">
        <v>298</v>
      </c>
      <c r="N2084" s="39" t="s">
        <v>28</v>
      </c>
      <c r="O2084" s="18">
        <v>-6476</v>
      </c>
      <c r="P2084" s="18">
        <v>510</v>
      </c>
      <c r="Q2084" s="18">
        <v>173946160</v>
      </c>
      <c r="R2084" s="18">
        <v>320</v>
      </c>
      <c r="S2084" s="16">
        <f t="shared" si="195"/>
        <v>173.94615999999999</v>
      </c>
      <c r="T2084" s="16">
        <f t="shared" si="197"/>
        <v>162029.73736567609</v>
      </c>
      <c r="U2084" s="41">
        <f t="shared" si="196"/>
        <v>8026.8275862068967</v>
      </c>
      <c r="V2084" s="18">
        <f t="shared" si="198"/>
        <v>174</v>
      </c>
      <c r="W2084" s="154">
        <f t="shared" si="199"/>
        <v>931.20538715905798</v>
      </c>
    </row>
    <row r="2085" spans="1:23" ht="16" customHeight="1">
      <c r="A2085" s="37"/>
      <c r="B2085" s="38" t="str">
        <f t="shared" si="194"/>
        <v>174-Re</v>
      </c>
      <c r="C2085" s="39">
        <v>174</v>
      </c>
      <c r="D2085" s="40"/>
      <c r="E2085" s="39">
        <v>24</v>
      </c>
      <c r="F2085" s="39">
        <v>99</v>
      </c>
      <c r="G2085" s="39">
        <v>75</v>
      </c>
      <c r="H2085" s="39" t="s">
        <v>140</v>
      </c>
      <c r="I2085" s="39" t="s">
        <v>82</v>
      </c>
      <c r="J2085" s="18">
        <v>-43676</v>
      </c>
      <c r="K2085" s="18">
        <v>413</v>
      </c>
      <c r="L2085" s="18">
        <v>1389409</v>
      </c>
      <c r="M2085" s="18">
        <v>413</v>
      </c>
      <c r="N2085" s="39" t="s">
        <v>28</v>
      </c>
      <c r="O2085" s="18">
        <v>-3736</v>
      </c>
      <c r="P2085" s="18">
        <v>361</v>
      </c>
      <c r="Q2085" s="18">
        <v>173953112</v>
      </c>
      <c r="R2085" s="18">
        <v>444</v>
      </c>
      <c r="S2085" s="16">
        <f t="shared" si="195"/>
        <v>173.953112</v>
      </c>
      <c r="T2085" s="16">
        <f t="shared" si="197"/>
        <v>162036.21310928644</v>
      </c>
      <c r="U2085" s="41">
        <f t="shared" si="196"/>
        <v>7985.1091954022986</v>
      </c>
      <c r="V2085" s="18">
        <f t="shared" si="198"/>
        <v>174</v>
      </c>
      <c r="W2085" s="154">
        <f t="shared" si="199"/>
        <v>931.24260407635882</v>
      </c>
    </row>
    <row r="2086" spans="1:23" ht="16" customHeight="1">
      <c r="A2086" s="37"/>
      <c r="B2086" s="38" t="str">
        <f t="shared" si="194"/>
        <v>174-Os</v>
      </c>
      <c r="C2086" s="39">
        <v>174</v>
      </c>
      <c r="D2086" s="40"/>
      <c r="E2086" s="39">
        <v>22</v>
      </c>
      <c r="F2086" s="39">
        <v>98</v>
      </c>
      <c r="G2086" s="39">
        <v>76</v>
      </c>
      <c r="H2086" s="39" t="s">
        <v>141</v>
      </c>
      <c r="I2086" s="39" t="s">
        <v>82</v>
      </c>
      <c r="J2086" s="18">
        <v>-39939</v>
      </c>
      <c r="K2086" s="18">
        <v>470</v>
      </c>
      <c r="L2086" s="18">
        <v>1384890</v>
      </c>
      <c r="M2086" s="18">
        <v>470</v>
      </c>
      <c r="N2086" s="39" t="s">
        <v>28</v>
      </c>
      <c r="O2086" s="18">
        <v>-9017</v>
      </c>
      <c r="P2086" s="18">
        <v>620</v>
      </c>
      <c r="Q2086" s="18">
        <v>173957124</v>
      </c>
      <c r="R2086" s="18">
        <v>504</v>
      </c>
      <c r="S2086" s="16">
        <f t="shared" si="195"/>
        <v>173.95712399999999</v>
      </c>
      <c r="T2086" s="16">
        <f t="shared" si="197"/>
        <v>162039.95026166918</v>
      </c>
      <c r="U2086" s="41">
        <f t="shared" si="196"/>
        <v>7959.1379310344828</v>
      </c>
      <c r="V2086" s="18">
        <f t="shared" si="198"/>
        <v>174</v>
      </c>
      <c r="W2086" s="154">
        <f t="shared" si="199"/>
        <v>931.26408196361592</v>
      </c>
    </row>
    <row r="2087" spans="1:23" ht="16" customHeight="1">
      <c r="A2087" s="37"/>
      <c r="B2087" s="38" t="str">
        <f t="shared" si="194"/>
        <v>174-Ir</v>
      </c>
      <c r="C2087" s="39">
        <v>174</v>
      </c>
      <c r="D2087" s="40"/>
      <c r="E2087" s="39">
        <v>20</v>
      </c>
      <c r="F2087" s="39">
        <v>97</v>
      </c>
      <c r="G2087" s="39">
        <v>77</v>
      </c>
      <c r="H2087" s="39" t="s">
        <v>142</v>
      </c>
      <c r="I2087" s="39" t="s">
        <v>82</v>
      </c>
      <c r="J2087" s="18">
        <v>-30922</v>
      </c>
      <c r="K2087" s="18">
        <v>404</v>
      </c>
      <c r="L2087" s="18">
        <v>1375091</v>
      </c>
      <c r="M2087" s="18">
        <v>404</v>
      </c>
      <c r="N2087" s="39" t="s">
        <v>28</v>
      </c>
      <c r="O2087" s="18">
        <v>-5596</v>
      </c>
      <c r="P2087" s="18">
        <v>404</v>
      </c>
      <c r="Q2087" s="18">
        <v>173966804</v>
      </c>
      <c r="R2087" s="18">
        <v>433</v>
      </c>
      <c r="S2087" s="16">
        <f t="shared" si="195"/>
        <v>173.966804</v>
      </c>
      <c r="T2087" s="16">
        <f t="shared" si="197"/>
        <v>162048.96711986081</v>
      </c>
      <c r="U2087" s="41">
        <f t="shared" si="196"/>
        <v>7902.8218390804595</v>
      </c>
      <c r="V2087" s="18">
        <f t="shared" si="198"/>
        <v>174</v>
      </c>
      <c r="W2087" s="154">
        <f t="shared" si="199"/>
        <v>931.31590298770584</v>
      </c>
    </row>
    <row r="2088" spans="1:23" ht="16" customHeight="1">
      <c r="A2088" s="37"/>
      <c r="B2088" s="38" t="str">
        <f t="shared" si="194"/>
        <v>174-Pt</v>
      </c>
      <c r="C2088" s="39">
        <v>174</v>
      </c>
      <c r="D2088" s="40"/>
      <c r="E2088" s="39">
        <v>18</v>
      </c>
      <c r="F2088" s="39">
        <v>96</v>
      </c>
      <c r="G2088" s="39">
        <v>78</v>
      </c>
      <c r="H2088" s="39" t="s">
        <v>143</v>
      </c>
      <c r="I2088" s="39" t="s">
        <v>83</v>
      </c>
      <c r="J2088" s="18">
        <v>-25326.129000000001</v>
      </c>
      <c r="K2088" s="18">
        <v>13.401999999999999</v>
      </c>
      <c r="L2088" s="18">
        <v>1368712.7320000001</v>
      </c>
      <c r="M2088" s="18">
        <v>13.404</v>
      </c>
      <c r="N2088" s="39" t="s">
        <v>28</v>
      </c>
      <c r="O2088" s="18">
        <v>-11277</v>
      </c>
      <c r="P2088" s="18">
        <v>151</v>
      </c>
      <c r="Q2088" s="18">
        <v>173972811.27599999</v>
      </c>
      <c r="R2088" s="18">
        <v>14.387</v>
      </c>
      <c r="S2088" s="16">
        <f t="shared" si="195"/>
        <v>173.97281127599999</v>
      </c>
      <c r="T2088" s="16">
        <f t="shared" si="197"/>
        <v>162054.56285909738</v>
      </c>
      <c r="U2088" s="41">
        <f t="shared" si="196"/>
        <v>7866.165126436782</v>
      </c>
      <c r="V2088" s="18">
        <f t="shared" si="198"/>
        <v>174</v>
      </c>
      <c r="W2088" s="154">
        <f t="shared" si="199"/>
        <v>931.34806240860564</v>
      </c>
    </row>
    <row r="2089" spans="1:23" ht="16" customHeight="1">
      <c r="A2089" s="37"/>
      <c r="B2089" s="38" t="str">
        <f t="shared" si="194"/>
        <v>174-Au</v>
      </c>
      <c r="C2089" s="39">
        <v>174</v>
      </c>
      <c r="D2089" s="40"/>
      <c r="E2089" s="39">
        <v>16</v>
      </c>
      <c r="F2089" s="39">
        <v>95</v>
      </c>
      <c r="G2089" s="39">
        <v>79</v>
      </c>
      <c r="H2089" s="39" t="s">
        <v>144</v>
      </c>
      <c r="I2089" s="39" t="s">
        <v>83</v>
      </c>
      <c r="J2089" s="18">
        <v>-14050</v>
      </c>
      <c r="K2089" s="18">
        <v>150</v>
      </c>
      <c r="L2089" s="18">
        <v>1356654</v>
      </c>
      <c r="M2089" s="18">
        <v>150</v>
      </c>
      <c r="N2089" s="39" t="s">
        <v>28</v>
      </c>
      <c r="O2089" s="18" t="s">
        <v>30</v>
      </c>
      <c r="P2089" s="42"/>
      <c r="Q2089" s="18">
        <v>173984917</v>
      </c>
      <c r="R2089" s="18">
        <v>162</v>
      </c>
      <c r="S2089" s="16">
        <f t="shared" si="195"/>
        <v>173.984917</v>
      </c>
      <c r="T2089" s="16">
        <f t="shared" si="197"/>
        <v>162065.83926370638</v>
      </c>
      <c r="U2089" s="41">
        <f t="shared" si="196"/>
        <v>7796.8620689655172</v>
      </c>
      <c r="V2089" s="18">
        <f t="shared" si="198"/>
        <v>174</v>
      </c>
      <c r="W2089" s="154">
        <f t="shared" si="199"/>
        <v>931.41286933164588</v>
      </c>
    </row>
    <row r="2090" spans="1:23" ht="16" customHeight="1">
      <c r="A2090" s="37"/>
      <c r="B2090" s="38" t="str">
        <f t="shared" si="194"/>
        <v>175-Ho</v>
      </c>
      <c r="C2090" s="39">
        <v>175</v>
      </c>
      <c r="D2090" s="39">
        <v>0</v>
      </c>
      <c r="E2090" s="39">
        <v>41</v>
      </c>
      <c r="F2090" s="39">
        <v>108</v>
      </c>
      <c r="G2090" s="39">
        <v>67</v>
      </c>
      <c r="H2090" s="39" t="s">
        <v>132</v>
      </c>
      <c r="I2090" s="39" t="s">
        <v>37</v>
      </c>
      <c r="J2090" s="18">
        <v>-42802</v>
      </c>
      <c r="K2090" s="18">
        <v>596</v>
      </c>
      <c r="L2090" s="18">
        <v>1402866</v>
      </c>
      <c r="M2090" s="18">
        <v>596</v>
      </c>
      <c r="N2090" s="39" t="s">
        <v>28</v>
      </c>
      <c r="O2090" s="18">
        <v>5701</v>
      </c>
      <c r="P2090" s="18">
        <v>718</v>
      </c>
      <c r="Q2090" s="18">
        <v>174954050</v>
      </c>
      <c r="R2090" s="18">
        <v>640</v>
      </c>
      <c r="S2090" s="16">
        <f t="shared" si="195"/>
        <v>174.95405</v>
      </c>
      <c r="T2090" s="16">
        <f t="shared" si="197"/>
        <v>162968.58046513566</v>
      </c>
      <c r="U2090" s="41">
        <f t="shared" si="196"/>
        <v>8016.3771428571426</v>
      </c>
      <c r="V2090" s="18">
        <f t="shared" si="198"/>
        <v>175</v>
      </c>
      <c r="W2090" s="154">
        <f t="shared" si="199"/>
        <v>931.24903122934666</v>
      </c>
    </row>
    <row r="2091" spans="1:23" ht="16" customHeight="1">
      <c r="A2091" s="37"/>
      <c r="B2091" s="38" t="str">
        <f t="shared" si="194"/>
        <v>175-Er</v>
      </c>
      <c r="C2091" s="39">
        <v>175</v>
      </c>
      <c r="D2091" s="40"/>
      <c r="E2091" s="39">
        <v>39</v>
      </c>
      <c r="F2091" s="39">
        <v>107</v>
      </c>
      <c r="G2091" s="39">
        <v>68</v>
      </c>
      <c r="H2091" s="39" t="s">
        <v>133</v>
      </c>
      <c r="I2091" s="39" t="s">
        <v>37</v>
      </c>
      <c r="J2091" s="18">
        <v>-48503</v>
      </c>
      <c r="K2091" s="18">
        <v>401</v>
      </c>
      <c r="L2091" s="18">
        <v>1407784</v>
      </c>
      <c r="M2091" s="18">
        <v>401</v>
      </c>
      <c r="N2091" s="39" t="s">
        <v>28</v>
      </c>
      <c r="O2091" s="18">
        <v>3816</v>
      </c>
      <c r="P2091" s="18">
        <v>404</v>
      </c>
      <c r="Q2091" s="18">
        <v>174947930</v>
      </c>
      <c r="R2091" s="18">
        <v>430</v>
      </c>
      <c r="S2091" s="16">
        <f t="shared" si="195"/>
        <v>174.94793000000001</v>
      </c>
      <c r="T2091" s="16">
        <f t="shared" si="197"/>
        <v>162962.87972421286</v>
      </c>
      <c r="U2091" s="41">
        <f t="shared" si="196"/>
        <v>8044.48</v>
      </c>
      <c r="V2091" s="18">
        <f t="shared" si="198"/>
        <v>175</v>
      </c>
      <c r="W2091" s="154">
        <f t="shared" si="199"/>
        <v>931.21645556693068</v>
      </c>
    </row>
    <row r="2092" spans="1:23" ht="16" customHeight="1">
      <c r="A2092" s="37"/>
      <c r="B2092" s="38" t="str">
        <f t="shared" si="194"/>
        <v>175-Tm</v>
      </c>
      <c r="C2092" s="39">
        <v>175</v>
      </c>
      <c r="D2092" s="40"/>
      <c r="E2092" s="39">
        <v>37</v>
      </c>
      <c r="F2092" s="39">
        <v>106</v>
      </c>
      <c r="G2092" s="39">
        <v>69</v>
      </c>
      <c r="H2092" s="39" t="s">
        <v>134</v>
      </c>
      <c r="I2092" s="39" t="s">
        <v>40</v>
      </c>
      <c r="J2092" s="18">
        <v>-52319.311000000002</v>
      </c>
      <c r="K2092" s="18">
        <v>50.076000000000001</v>
      </c>
      <c r="L2092" s="18">
        <v>1410818.4180000001</v>
      </c>
      <c r="M2092" s="18">
        <v>50.076999999999998</v>
      </c>
      <c r="N2092" s="39" t="s">
        <v>28</v>
      </c>
      <c r="O2092" s="18">
        <v>2385</v>
      </c>
      <c r="P2092" s="18">
        <v>50</v>
      </c>
      <c r="Q2092" s="18">
        <v>174943832.89700001</v>
      </c>
      <c r="R2092" s="18">
        <v>53.759</v>
      </c>
      <c r="S2092" s="16">
        <f t="shared" si="195"/>
        <v>174.94383289700002</v>
      </c>
      <c r="T2092" s="16">
        <f t="shared" si="197"/>
        <v>162959.06329892905</v>
      </c>
      <c r="U2092" s="41">
        <f t="shared" si="196"/>
        <v>8061.8195314285722</v>
      </c>
      <c r="V2092" s="18">
        <f t="shared" si="198"/>
        <v>175</v>
      </c>
      <c r="W2092" s="154">
        <f t="shared" si="199"/>
        <v>931.19464742245168</v>
      </c>
    </row>
    <row r="2093" spans="1:23" ht="16" customHeight="1">
      <c r="A2093" s="37"/>
      <c r="B2093" s="38" t="str">
        <f t="shared" si="194"/>
        <v>175-Yb</v>
      </c>
      <c r="C2093" s="39">
        <v>175</v>
      </c>
      <c r="D2093" s="40"/>
      <c r="E2093" s="39">
        <v>35</v>
      </c>
      <c r="F2093" s="39">
        <v>105</v>
      </c>
      <c r="G2093" s="39">
        <v>70</v>
      </c>
      <c r="H2093" s="39" t="s">
        <v>135</v>
      </c>
      <c r="I2093" s="40"/>
      <c r="J2093" s="18">
        <v>-54704.311000000002</v>
      </c>
      <c r="K2093" s="18">
        <v>2.7669999999999999</v>
      </c>
      <c r="L2093" s="18">
        <v>1412421.0649999999</v>
      </c>
      <c r="M2093" s="18">
        <v>2.7770000000000001</v>
      </c>
      <c r="N2093" s="39" t="s">
        <v>28</v>
      </c>
      <c r="O2093" s="18">
        <v>470.02300000000002</v>
      </c>
      <c r="P2093" s="18">
        <v>1.2869999999999999</v>
      </c>
      <c r="Q2093" s="18">
        <v>174941272.49399999</v>
      </c>
      <c r="R2093" s="18">
        <v>2.97</v>
      </c>
      <c r="S2093" s="16">
        <f t="shared" si="195"/>
        <v>174.94127249399997</v>
      </c>
      <c r="T2093" s="16">
        <f t="shared" si="197"/>
        <v>162956.67829988309</v>
      </c>
      <c r="U2093" s="41">
        <f t="shared" si="196"/>
        <v>8070.9775142857143</v>
      </c>
      <c r="V2093" s="18">
        <f t="shared" si="198"/>
        <v>175</v>
      </c>
      <c r="W2093" s="154">
        <f t="shared" si="199"/>
        <v>931.18101885647479</v>
      </c>
    </row>
    <row r="2094" spans="1:23" ht="16" customHeight="1">
      <c r="A2094" s="37"/>
      <c r="B2094" s="38" t="str">
        <f t="shared" si="194"/>
        <v>175-Lu</v>
      </c>
      <c r="C2094" s="39">
        <v>175</v>
      </c>
      <c r="D2094" s="40"/>
      <c r="E2094" s="39">
        <v>33</v>
      </c>
      <c r="F2094" s="39">
        <v>104</v>
      </c>
      <c r="G2094" s="39">
        <v>71</v>
      </c>
      <c r="H2094" s="39" t="s">
        <v>136</v>
      </c>
      <c r="I2094" s="40"/>
      <c r="J2094" s="18">
        <v>-55174.334000000003</v>
      </c>
      <c r="K2094" s="18">
        <v>2.5819999999999999</v>
      </c>
      <c r="L2094" s="18">
        <v>1412108.7339999999</v>
      </c>
      <c r="M2094" s="18">
        <v>2.5939999999999999</v>
      </c>
      <c r="N2094" s="39" t="s">
        <v>28</v>
      </c>
      <c r="O2094" s="18">
        <v>-684.72900000000004</v>
      </c>
      <c r="P2094" s="18">
        <v>1.992</v>
      </c>
      <c r="Q2094" s="18">
        <v>174940767.90400001</v>
      </c>
      <c r="R2094" s="18">
        <v>2.7719999999999998</v>
      </c>
      <c r="S2094" s="16">
        <f t="shared" si="195"/>
        <v>174.94076790400001</v>
      </c>
      <c r="T2094" s="16">
        <f t="shared" si="197"/>
        <v>162956.20827752</v>
      </c>
      <c r="U2094" s="41">
        <f t="shared" si="196"/>
        <v>8069.1927657142851</v>
      </c>
      <c r="V2094" s="18">
        <f t="shared" si="198"/>
        <v>175</v>
      </c>
      <c r="W2094" s="154">
        <f t="shared" si="199"/>
        <v>931.17833301439998</v>
      </c>
    </row>
    <row r="2095" spans="1:23" ht="16" customHeight="1">
      <c r="A2095" s="37"/>
      <c r="B2095" s="38" t="str">
        <f t="shared" si="194"/>
        <v>175-Hf</v>
      </c>
      <c r="C2095" s="39">
        <v>175</v>
      </c>
      <c r="D2095" s="40"/>
      <c r="E2095" s="39">
        <v>31</v>
      </c>
      <c r="F2095" s="39">
        <v>103</v>
      </c>
      <c r="G2095" s="39">
        <v>72</v>
      </c>
      <c r="H2095" s="39" t="s">
        <v>137</v>
      </c>
      <c r="I2095" s="40"/>
      <c r="J2095" s="18">
        <v>-54489.605000000003</v>
      </c>
      <c r="K2095" s="18">
        <v>3.2050000000000001</v>
      </c>
      <c r="L2095" s="18">
        <v>1410641.6510000001</v>
      </c>
      <c r="M2095" s="18">
        <v>3.2130000000000001</v>
      </c>
      <c r="N2095" s="39" t="s">
        <v>28</v>
      </c>
      <c r="O2095" s="18">
        <v>-2000</v>
      </c>
      <c r="P2095" s="18">
        <v>103</v>
      </c>
      <c r="Q2095" s="18">
        <v>174941502.991</v>
      </c>
      <c r="R2095" s="18">
        <v>3.44</v>
      </c>
      <c r="S2095" s="16">
        <f t="shared" si="195"/>
        <v>174.94150299099999</v>
      </c>
      <c r="T2095" s="16">
        <f t="shared" si="197"/>
        <v>162956.89300636685</v>
      </c>
      <c r="U2095" s="41">
        <f t="shared" si="196"/>
        <v>8060.8094342857148</v>
      </c>
      <c r="V2095" s="18">
        <f t="shared" si="198"/>
        <v>175</v>
      </c>
      <c r="W2095" s="154">
        <f t="shared" si="199"/>
        <v>931.18224575066768</v>
      </c>
    </row>
    <row r="2096" spans="1:23" ht="16" customHeight="1">
      <c r="A2096" s="37"/>
      <c r="B2096" s="38" t="str">
        <f t="shared" si="194"/>
        <v>175-Ta</v>
      </c>
      <c r="C2096" s="39">
        <v>175</v>
      </c>
      <c r="D2096" s="40"/>
      <c r="E2096" s="39">
        <v>29</v>
      </c>
      <c r="F2096" s="39">
        <v>102</v>
      </c>
      <c r="G2096" s="39">
        <v>73</v>
      </c>
      <c r="H2096" s="39" t="s">
        <v>138</v>
      </c>
      <c r="I2096" s="39" t="s">
        <v>37</v>
      </c>
      <c r="J2096" s="18">
        <v>-52490</v>
      </c>
      <c r="K2096" s="18">
        <v>102</v>
      </c>
      <c r="L2096" s="18">
        <v>1407859</v>
      </c>
      <c r="M2096" s="18">
        <v>102</v>
      </c>
      <c r="N2096" s="39" t="s">
        <v>28</v>
      </c>
      <c r="O2096" s="18">
        <v>-2906</v>
      </c>
      <c r="P2096" s="18">
        <v>221</v>
      </c>
      <c r="Q2096" s="18">
        <v>174943650</v>
      </c>
      <c r="R2096" s="18">
        <v>110</v>
      </c>
      <c r="S2096" s="16">
        <f t="shared" si="195"/>
        <v>174.94364999999999</v>
      </c>
      <c r="T2096" s="16">
        <f t="shared" si="197"/>
        <v>162958.89293154134</v>
      </c>
      <c r="U2096" s="41">
        <f t="shared" si="196"/>
        <v>8044.9085714285711</v>
      </c>
      <c r="V2096" s="18">
        <f t="shared" si="198"/>
        <v>175</v>
      </c>
      <c r="W2096" s="154">
        <f t="shared" si="199"/>
        <v>931.19367389452191</v>
      </c>
    </row>
    <row r="2097" spans="1:23" ht="16" customHeight="1">
      <c r="A2097" s="37"/>
      <c r="B2097" s="38" t="str">
        <f t="shared" si="194"/>
        <v>175-W</v>
      </c>
      <c r="C2097" s="39">
        <v>175</v>
      </c>
      <c r="D2097" s="40"/>
      <c r="E2097" s="39">
        <v>27</v>
      </c>
      <c r="F2097" s="39">
        <v>101</v>
      </c>
      <c r="G2097" s="39">
        <v>74</v>
      </c>
      <c r="H2097" s="39" t="s">
        <v>139</v>
      </c>
      <c r="I2097" s="39" t="s">
        <v>37</v>
      </c>
      <c r="J2097" s="18">
        <v>-49583</v>
      </c>
      <c r="K2097" s="18">
        <v>196</v>
      </c>
      <c r="L2097" s="18">
        <v>1404171</v>
      </c>
      <c r="M2097" s="18">
        <v>196</v>
      </c>
      <c r="N2097" s="39" t="s">
        <v>28</v>
      </c>
      <c r="O2097" s="18">
        <v>-4307</v>
      </c>
      <c r="P2097" s="18">
        <v>489</v>
      </c>
      <c r="Q2097" s="18">
        <v>174946770</v>
      </c>
      <c r="R2097" s="18">
        <v>210</v>
      </c>
      <c r="S2097" s="16">
        <f t="shared" si="195"/>
        <v>174.94676999999999</v>
      </c>
      <c r="T2097" s="16">
        <f t="shared" si="197"/>
        <v>162961.79919161962</v>
      </c>
      <c r="U2097" s="41">
        <f t="shared" si="196"/>
        <v>8023.8342857142861</v>
      </c>
      <c r="V2097" s="18">
        <f t="shared" si="198"/>
        <v>175</v>
      </c>
      <c r="W2097" s="154">
        <f t="shared" si="199"/>
        <v>931.21028109496922</v>
      </c>
    </row>
    <row r="2098" spans="1:23" ht="16" customHeight="1">
      <c r="A2098" s="37"/>
      <c r="B2098" s="38" t="str">
        <f t="shared" si="194"/>
        <v>175-Re</v>
      </c>
      <c r="C2098" s="39">
        <v>175</v>
      </c>
      <c r="D2098" s="40"/>
      <c r="E2098" s="39">
        <v>25</v>
      </c>
      <c r="F2098" s="39">
        <v>100</v>
      </c>
      <c r="G2098" s="39">
        <v>75</v>
      </c>
      <c r="H2098" s="39" t="s">
        <v>140</v>
      </c>
      <c r="I2098" s="39" t="s">
        <v>82</v>
      </c>
      <c r="J2098" s="18">
        <v>-45277</v>
      </c>
      <c r="K2098" s="18">
        <v>448</v>
      </c>
      <c r="L2098" s="18">
        <v>1399082</v>
      </c>
      <c r="M2098" s="18">
        <v>448</v>
      </c>
      <c r="N2098" s="39" t="s">
        <v>28</v>
      </c>
      <c r="O2098" s="18">
        <v>-5297</v>
      </c>
      <c r="P2098" s="18">
        <v>538</v>
      </c>
      <c r="Q2098" s="18">
        <v>174951393</v>
      </c>
      <c r="R2098" s="18">
        <v>481</v>
      </c>
      <c r="S2098" s="16">
        <f t="shared" si="195"/>
        <v>174.951393</v>
      </c>
      <c r="T2098" s="16">
        <f t="shared" si="197"/>
        <v>162966.10548660104</v>
      </c>
      <c r="U2098" s="41">
        <f t="shared" si="196"/>
        <v>7994.7542857142853</v>
      </c>
      <c r="V2098" s="18">
        <f t="shared" si="198"/>
        <v>175</v>
      </c>
      <c r="W2098" s="154">
        <f t="shared" si="199"/>
        <v>931.23488849486307</v>
      </c>
    </row>
    <row r="2099" spans="1:23" ht="16" customHeight="1">
      <c r="A2099" s="37"/>
      <c r="B2099" s="38" t="str">
        <f t="shared" si="194"/>
        <v>175-Os</v>
      </c>
      <c r="C2099" s="39">
        <v>175</v>
      </c>
      <c r="D2099" s="40"/>
      <c r="E2099" s="39">
        <v>23</v>
      </c>
      <c r="F2099" s="39">
        <v>99</v>
      </c>
      <c r="G2099" s="39">
        <v>76</v>
      </c>
      <c r="H2099" s="39" t="s">
        <v>141</v>
      </c>
      <c r="I2099" s="39" t="s">
        <v>82</v>
      </c>
      <c r="J2099" s="18">
        <v>-39980</v>
      </c>
      <c r="K2099" s="18">
        <v>298</v>
      </c>
      <c r="L2099" s="18">
        <v>1393003</v>
      </c>
      <c r="M2099" s="18">
        <v>298</v>
      </c>
      <c r="N2099" s="39" t="s">
        <v>28</v>
      </c>
      <c r="O2099" s="18">
        <v>-6706</v>
      </c>
      <c r="P2099" s="18">
        <v>455</v>
      </c>
      <c r="Q2099" s="18">
        <v>174957080</v>
      </c>
      <c r="R2099" s="18">
        <v>320</v>
      </c>
      <c r="S2099" s="16">
        <f t="shared" si="195"/>
        <v>174.95707999999999</v>
      </c>
      <c r="T2099" s="16">
        <f t="shared" si="197"/>
        <v>162971.40289078862</v>
      </c>
      <c r="U2099" s="41">
        <f t="shared" si="196"/>
        <v>7960.017142857143</v>
      </c>
      <c r="V2099" s="18">
        <f t="shared" si="198"/>
        <v>175</v>
      </c>
      <c r="W2099" s="154">
        <f t="shared" si="199"/>
        <v>931.26515937593501</v>
      </c>
    </row>
    <row r="2100" spans="1:23" ht="16" customHeight="1">
      <c r="A2100" s="37"/>
      <c r="B2100" s="38" t="str">
        <f t="shared" si="194"/>
        <v>175-Ir</v>
      </c>
      <c r="C2100" s="39">
        <v>175</v>
      </c>
      <c r="D2100" s="40"/>
      <c r="E2100" s="39">
        <v>21</v>
      </c>
      <c r="F2100" s="39">
        <v>98</v>
      </c>
      <c r="G2100" s="39">
        <v>77</v>
      </c>
      <c r="H2100" s="39" t="s">
        <v>142</v>
      </c>
      <c r="I2100" s="39" t="s">
        <v>83</v>
      </c>
      <c r="J2100" s="18">
        <v>-33274</v>
      </c>
      <c r="K2100" s="18">
        <v>344</v>
      </c>
      <c r="L2100" s="18">
        <v>1385514</v>
      </c>
      <c r="M2100" s="18">
        <v>344</v>
      </c>
      <c r="N2100" s="39" t="s">
        <v>28</v>
      </c>
      <c r="O2100" s="18">
        <v>-7449</v>
      </c>
      <c r="P2100" s="18">
        <v>464</v>
      </c>
      <c r="Q2100" s="18">
        <v>174964279</v>
      </c>
      <c r="R2100" s="18">
        <v>369</v>
      </c>
      <c r="S2100" s="16">
        <f t="shared" si="195"/>
        <v>174.964279</v>
      </c>
      <c r="T2100" s="16">
        <f t="shared" si="197"/>
        <v>162978.10871332185</v>
      </c>
      <c r="U2100" s="41">
        <f t="shared" si="196"/>
        <v>7917.2228571428568</v>
      </c>
      <c r="V2100" s="18">
        <f t="shared" si="198"/>
        <v>175</v>
      </c>
      <c r="W2100" s="154">
        <f t="shared" si="199"/>
        <v>931.30347836183921</v>
      </c>
    </row>
    <row r="2101" spans="1:23" ht="16" customHeight="1">
      <c r="A2101" s="37"/>
      <c r="B2101" s="38" t="str">
        <f t="shared" si="194"/>
        <v>175-Pt</v>
      </c>
      <c r="C2101" s="39">
        <v>175</v>
      </c>
      <c r="D2101" s="40"/>
      <c r="E2101" s="39">
        <v>19</v>
      </c>
      <c r="F2101" s="39">
        <v>97</v>
      </c>
      <c r="G2101" s="39">
        <v>78</v>
      </c>
      <c r="H2101" s="39" t="s">
        <v>143</v>
      </c>
      <c r="I2101" s="39" t="s">
        <v>82</v>
      </c>
      <c r="J2101" s="18">
        <v>-25825</v>
      </c>
      <c r="K2101" s="18">
        <v>311</v>
      </c>
      <c r="L2101" s="18">
        <v>1377283</v>
      </c>
      <c r="M2101" s="18">
        <v>311</v>
      </c>
      <c r="N2101" s="39" t="s">
        <v>28</v>
      </c>
      <c r="O2101" s="18">
        <v>-8641</v>
      </c>
      <c r="P2101" s="18">
        <v>393</v>
      </c>
      <c r="Q2101" s="18">
        <v>174972276</v>
      </c>
      <c r="R2101" s="18">
        <v>334</v>
      </c>
      <c r="S2101" s="16">
        <f t="shared" si="195"/>
        <v>174.97227599999999</v>
      </c>
      <c r="T2101" s="16">
        <f t="shared" si="197"/>
        <v>162985.55786775972</v>
      </c>
      <c r="U2101" s="41">
        <f t="shared" si="196"/>
        <v>7870.1885714285718</v>
      </c>
      <c r="V2101" s="18">
        <f t="shared" si="198"/>
        <v>175</v>
      </c>
      <c r="W2101" s="154">
        <f t="shared" si="199"/>
        <v>931.34604495862698</v>
      </c>
    </row>
    <row r="2102" spans="1:23" ht="16" customHeight="1">
      <c r="A2102" s="37"/>
      <c r="B2102" s="38" t="str">
        <f t="shared" si="194"/>
        <v>175-Au</v>
      </c>
      <c r="C2102" s="39">
        <v>175</v>
      </c>
      <c r="D2102" s="40"/>
      <c r="E2102" s="39">
        <v>17</v>
      </c>
      <c r="F2102" s="39">
        <v>96</v>
      </c>
      <c r="G2102" s="39">
        <v>79</v>
      </c>
      <c r="H2102" s="39" t="s">
        <v>144</v>
      </c>
      <c r="I2102" s="39" t="s">
        <v>49</v>
      </c>
      <c r="J2102" s="18">
        <v>-17185</v>
      </c>
      <c r="K2102" s="18">
        <v>240</v>
      </c>
      <c r="L2102" s="18">
        <v>1367860</v>
      </c>
      <c r="M2102" s="18">
        <v>240</v>
      </c>
      <c r="N2102" s="39" t="s">
        <v>28</v>
      </c>
      <c r="O2102" s="18">
        <v>-9184</v>
      </c>
      <c r="P2102" s="18">
        <v>399</v>
      </c>
      <c r="Q2102" s="18">
        <v>174981552</v>
      </c>
      <c r="R2102" s="18">
        <v>257</v>
      </c>
      <c r="S2102" s="16">
        <f t="shared" si="195"/>
        <v>174.98155199999999</v>
      </c>
      <c r="T2102" s="16">
        <f t="shared" si="197"/>
        <v>162994.19840253095</v>
      </c>
      <c r="U2102" s="41">
        <f t="shared" si="196"/>
        <v>7816.3428571428567</v>
      </c>
      <c r="V2102" s="18">
        <f t="shared" si="198"/>
        <v>175</v>
      </c>
      <c r="W2102" s="154">
        <f t="shared" si="199"/>
        <v>931.39541944303403</v>
      </c>
    </row>
    <row r="2103" spans="1:23" ht="16" customHeight="1">
      <c r="A2103" s="37"/>
      <c r="B2103" s="38" t="str">
        <f t="shared" si="194"/>
        <v>175-Hg</v>
      </c>
      <c r="C2103" s="39">
        <v>175</v>
      </c>
      <c r="D2103" s="40"/>
      <c r="E2103" s="39">
        <v>15</v>
      </c>
      <c r="F2103" s="39">
        <v>95</v>
      </c>
      <c r="G2103" s="39">
        <v>80</v>
      </c>
      <c r="H2103" s="39" t="s">
        <v>145</v>
      </c>
      <c r="I2103" s="39" t="s">
        <v>83</v>
      </c>
      <c r="J2103" s="18">
        <v>-8000</v>
      </c>
      <c r="K2103" s="18">
        <v>318</v>
      </c>
      <c r="L2103" s="18">
        <v>1357894</v>
      </c>
      <c r="M2103" s="18">
        <v>318</v>
      </c>
      <c r="N2103" s="39" t="s">
        <v>28</v>
      </c>
      <c r="O2103" s="18" t="s">
        <v>30</v>
      </c>
      <c r="P2103" s="42"/>
      <c r="Q2103" s="18">
        <v>174991411</v>
      </c>
      <c r="R2103" s="18">
        <v>342</v>
      </c>
      <c r="S2103" s="16">
        <f t="shared" si="195"/>
        <v>174.991411</v>
      </c>
      <c r="T2103" s="16">
        <f t="shared" si="197"/>
        <v>163003.38199807965</v>
      </c>
      <c r="U2103" s="41">
        <f t="shared" si="196"/>
        <v>7759.3942857142856</v>
      </c>
      <c r="V2103" s="18">
        <f t="shared" si="198"/>
        <v>175</v>
      </c>
      <c r="W2103" s="154">
        <f t="shared" si="199"/>
        <v>931.44789713188379</v>
      </c>
    </row>
    <row r="2104" spans="1:23" ht="16" customHeight="1">
      <c r="A2104" s="37"/>
      <c r="B2104" s="38" t="str">
        <f t="shared" si="194"/>
        <v>176-Er</v>
      </c>
      <c r="C2104" s="39">
        <v>176</v>
      </c>
      <c r="D2104" s="39">
        <v>0</v>
      </c>
      <c r="E2104" s="39">
        <v>40</v>
      </c>
      <c r="F2104" s="39">
        <v>108</v>
      </c>
      <c r="G2104" s="39">
        <v>68</v>
      </c>
      <c r="H2104" s="39" t="s">
        <v>133</v>
      </c>
      <c r="I2104" s="39" t="s">
        <v>37</v>
      </c>
      <c r="J2104" s="18">
        <v>-46305</v>
      </c>
      <c r="K2104" s="18">
        <v>401</v>
      </c>
      <c r="L2104" s="18">
        <v>1413657</v>
      </c>
      <c r="M2104" s="18">
        <v>401</v>
      </c>
      <c r="N2104" s="39" t="s">
        <v>28</v>
      </c>
      <c r="O2104" s="18">
        <v>3073</v>
      </c>
      <c r="P2104" s="18">
        <v>413</v>
      </c>
      <c r="Q2104" s="18">
        <v>175950290</v>
      </c>
      <c r="R2104" s="18">
        <v>430</v>
      </c>
      <c r="S2104" s="16">
        <f t="shared" si="195"/>
        <v>175.95029</v>
      </c>
      <c r="T2104" s="16">
        <f t="shared" si="197"/>
        <v>163896.57166398238</v>
      </c>
      <c r="U2104" s="41">
        <f t="shared" si="196"/>
        <v>8032.142045454545</v>
      </c>
      <c r="V2104" s="18">
        <f t="shared" si="198"/>
        <v>176</v>
      </c>
      <c r="W2104" s="154">
        <f t="shared" si="199"/>
        <v>931.23052081808169</v>
      </c>
    </row>
    <row r="2105" spans="1:23" ht="16" customHeight="1">
      <c r="A2105" s="37"/>
      <c r="B2105" s="38" t="str">
        <f t="shared" si="194"/>
        <v>176-Tm</v>
      </c>
      <c r="C2105" s="39">
        <v>176</v>
      </c>
      <c r="D2105" s="40"/>
      <c r="E2105" s="39">
        <v>38</v>
      </c>
      <c r="F2105" s="39">
        <v>107</v>
      </c>
      <c r="G2105" s="39">
        <v>69</v>
      </c>
      <c r="H2105" s="39" t="s">
        <v>134</v>
      </c>
      <c r="I2105" s="39" t="s">
        <v>40</v>
      </c>
      <c r="J2105" s="18">
        <v>-49377.173999999999</v>
      </c>
      <c r="K2105" s="18">
        <v>100.042</v>
      </c>
      <c r="L2105" s="18">
        <v>1415947.6040000001</v>
      </c>
      <c r="M2105" s="18">
        <v>100.04300000000001</v>
      </c>
      <c r="N2105" s="39" t="s">
        <v>28</v>
      </c>
      <c r="O2105" s="18">
        <v>4120</v>
      </c>
      <c r="P2105" s="18">
        <v>100</v>
      </c>
      <c r="Q2105" s="18">
        <v>175946991.412</v>
      </c>
      <c r="R2105" s="18">
        <v>107.4</v>
      </c>
      <c r="S2105" s="16">
        <f t="shared" si="195"/>
        <v>175.94699141199999</v>
      </c>
      <c r="T2105" s="16">
        <f t="shared" si="197"/>
        <v>163893.49905032237</v>
      </c>
      <c r="U2105" s="41">
        <f t="shared" si="196"/>
        <v>8045.1568409090914</v>
      </c>
      <c r="V2105" s="18">
        <f t="shared" si="198"/>
        <v>176</v>
      </c>
      <c r="W2105" s="154">
        <f t="shared" si="199"/>
        <v>931.21306278592249</v>
      </c>
    </row>
    <row r="2106" spans="1:23" ht="16" customHeight="1">
      <c r="A2106" s="37"/>
      <c r="B2106" s="38" t="str">
        <f t="shared" si="194"/>
        <v>176-Yb</v>
      </c>
      <c r="C2106" s="39">
        <v>176</v>
      </c>
      <c r="D2106" s="40"/>
      <c r="E2106" s="39">
        <v>36</v>
      </c>
      <c r="F2106" s="39">
        <v>106</v>
      </c>
      <c r="G2106" s="39">
        <v>70</v>
      </c>
      <c r="H2106" s="39" t="s">
        <v>135</v>
      </c>
      <c r="I2106" s="40"/>
      <c r="J2106" s="18">
        <v>-53497.173999999999</v>
      </c>
      <c r="K2106" s="18">
        <v>2.9089999999999998</v>
      </c>
      <c r="L2106" s="18">
        <v>1419285.25</v>
      </c>
      <c r="M2106" s="18">
        <v>2.919</v>
      </c>
      <c r="N2106" s="39" t="s">
        <v>28</v>
      </c>
      <c r="O2106" s="18">
        <v>-106.181</v>
      </c>
      <c r="P2106" s="18">
        <v>1.698</v>
      </c>
      <c r="Q2106" s="18">
        <v>175942568.40900001</v>
      </c>
      <c r="R2106" s="18">
        <v>3.1230000000000002</v>
      </c>
      <c r="S2106" s="16">
        <f t="shared" si="195"/>
        <v>175.94256840900002</v>
      </c>
      <c r="T2106" s="16">
        <f t="shared" si="197"/>
        <v>163889.3790512695</v>
      </c>
      <c r="U2106" s="41">
        <f t="shared" si="196"/>
        <v>8064.120738636364</v>
      </c>
      <c r="V2106" s="18">
        <f t="shared" si="198"/>
        <v>176</v>
      </c>
      <c r="W2106" s="154">
        <f t="shared" si="199"/>
        <v>931.18965370039484</v>
      </c>
    </row>
    <row r="2107" spans="1:23" ht="16" customHeight="1">
      <c r="A2107" s="37"/>
      <c r="B2107" s="38" t="str">
        <f t="shared" si="194"/>
        <v>176-Lu</v>
      </c>
      <c r="C2107" s="39">
        <v>176</v>
      </c>
      <c r="D2107" s="40"/>
      <c r="E2107" s="39">
        <v>34</v>
      </c>
      <c r="F2107" s="39">
        <v>105</v>
      </c>
      <c r="G2107" s="39">
        <v>71</v>
      </c>
      <c r="H2107" s="39" t="s">
        <v>136</v>
      </c>
      <c r="I2107" s="40"/>
      <c r="J2107" s="18">
        <v>-53390.993000000002</v>
      </c>
      <c r="K2107" s="18">
        <v>2.58</v>
      </c>
      <c r="L2107" s="18">
        <v>1418396.716</v>
      </c>
      <c r="M2107" s="18">
        <v>2.5920000000000001</v>
      </c>
      <c r="N2107" s="39" t="s">
        <v>28</v>
      </c>
      <c r="O2107" s="18">
        <v>1192.8440000000001</v>
      </c>
      <c r="P2107" s="18">
        <v>0.93799999999999994</v>
      </c>
      <c r="Q2107" s="18">
        <v>175942682.39899999</v>
      </c>
      <c r="R2107" s="18">
        <v>2.77</v>
      </c>
      <c r="S2107" s="16">
        <f t="shared" si="195"/>
        <v>175.94268239899998</v>
      </c>
      <c r="T2107" s="16">
        <f t="shared" si="197"/>
        <v>163889.48523222661</v>
      </c>
      <c r="U2107" s="41">
        <f t="shared" si="196"/>
        <v>8059.0722500000002</v>
      </c>
      <c r="V2107" s="18">
        <f t="shared" si="198"/>
        <v>176</v>
      </c>
      <c r="W2107" s="154">
        <f t="shared" si="199"/>
        <v>931.19025700128759</v>
      </c>
    </row>
    <row r="2108" spans="1:23" ht="16" customHeight="1">
      <c r="A2108" s="37"/>
      <c r="B2108" s="38" t="str">
        <f t="shared" si="194"/>
        <v>176-Hf</v>
      </c>
      <c r="C2108" s="39">
        <v>176</v>
      </c>
      <c r="D2108" s="40"/>
      <c r="E2108" s="39">
        <v>32</v>
      </c>
      <c r="F2108" s="39">
        <v>104</v>
      </c>
      <c r="G2108" s="39">
        <v>72</v>
      </c>
      <c r="H2108" s="39" t="s">
        <v>137</v>
      </c>
      <c r="I2108" s="40"/>
      <c r="J2108" s="18">
        <v>-54583.838000000003</v>
      </c>
      <c r="K2108" s="18">
        <v>2.71</v>
      </c>
      <c r="L2108" s="18">
        <v>1418807.2069999999</v>
      </c>
      <c r="M2108" s="18">
        <v>2.72</v>
      </c>
      <c r="N2108" s="39" t="s">
        <v>28</v>
      </c>
      <c r="O2108" s="18">
        <v>-3110</v>
      </c>
      <c r="P2108" s="18">
        <v>100</v>
      </c>
      <c r="Q2108" s="18">
        <v>175941401.82800001</v>
      </c>
      <c r="R2108" s="18">
        <v>2.9089999999999998</v>
      </c>
      <c r="S2108" s="16">
        <f t="shared" si="195"/>
        <v>175.94140182800001</v>
      </c>
      <c r="T2108" s="16">
        <f t="shared" si="197"/>
        <v>163888.2923885168</v>
      </c>
      <c r="U2108" s="41">
        <f t="shared" si="196"/>
        <v>8061.404585227272</v>
      </c>
      <c r="V2108" s="18">
        <f t="shared" si="198"/>
        <v>176</v>
      </c>
      <c r="W2108" s="154">
        <f t="shared" si="199"/>
        <v>931.18347948020903</v>
      </c>
    </row>
    <row r="2109" spans="1:23" ht="16" customHeight="1">
      <c r="A2109" s="37"/>
      <c r="B2109" s="38" t="str">
        <f t="shared" si="194"/>
        <v>176-Ta</v>
      </c>
      <c r="C2109" s="39">
        <v>176</v>
      </c>
      <c r="D2109" s="40"/>
      <c r="E2109" s="39">
        <v>30</v>
      </c>
      <c r="F2109" s="39">
        <v>103</v>
      </c>
      <c r="G2109" s="39">
        <v>73</v>
      </c>
      <c r="H2109" s="39" t="s">
        <v>138</v>
      </c>
      <c r="I2109" s="39" t="s">
        <v>39</v>
      </c>
      <c r="J2109" s="18">
        <v>-51473.838000000003</v>
      </c>
      <c r="K2109" s="18">
        <v>100.03700000000001</v>
      </c>
      <c r="L2109" s="18">
        <v>1414914.8529999999</v>
      </c>
      <c r="M2109" s="18">
        <v>100.03700000000001</v>
      </c>
      <c r="N2109" s="39" t="s">
        <v>28</v>
      </c>
      <c r="O2109" s="18">
        <v>-791</v>
      </c>
      <c r="P2109" s="18">
        <v>220</v>
      </c>
      <c r="Q2109" s="18">
        <v>175944740.551</v>
      </c>
      <c r="R2109" s="18">
        <v>107.39400000000001</v>
      </c>
      <c r="S2109" s="16">
        <f t="shared" si="195"/>
        <v>175.944740551</v>
      </c>
      <c r="T2109" s="16">
        <f t="shared" si="197"/>
        <v>163891.40238767301</v>
      </c>
      <c r="U2109" s="41">
        <f t="shared" si="196"/>
        <v>8039.2889374999995</v>
      </c>
      <c r="V2109" s="18">
        <f t="shared" si="198"/>
        <v>176</v>
      </c>
      <c r="W2109" s="154">
        <f t="shared" si="199"/>
        <v>931.20114992996025</v>
      </c>
    </row>
    <row r="2110" spans="1:23" ht="16" customHeight="1">
      <c r="A2110" s="37"/>
      <c r="B2110" s="38" t="str">
        <f t="shared" si="194"/>
        <v>176-W</v>
      </c>
      <c r="C2110" s="39">
        <v>176</v>
      </c>
      <c r="D2110" s="40"/>
      <c r="E2110" s="39">
        <v>28</v>
      </c>
      <c r="F2110" s="39">
        <v>102</v>
      </c>
      <c r="G2110" s="39">
        <v>74</v>
      </c>
      <c r="H2110" s="39" t="s">
        <v>139</v>
      </c>
      <c r="I2110" s="39" t="s">
        <v>37</v>
      </c>
      <c r="J2110" s="18">
        <v>-50683</v>
      </c>
      <c r="K2110" s="18">
        <v>196</v>
      </c>
      <c r="L2110" s="18">
        <v>1413341</v>
      </c>
      <c r="M2110" s="18">
        <v>196</v>
      </c>
      <c r="N2110" s="39" t="s">
        <v>28</v>
      </c>
      <c r="O2110" s="18">
        <v>-5570</v>
      </c>
      <c r="P2110" s="18">
        <v>277</v>
      </c>
      <c r="Q2110" s="18">
        <v>175945590</v>
      </c>
      <c r="R2110" s="18">
        <v>210</v>
      </c>
      <c r="S2110" s="16">
        <f t="shared" si="195"/>
        <v>175.94559000000001</v>
      </c>
      <c r="T2110" s="16">
        <f t="shared" si="197"/>
        <v>163892.19364399265</v>
      </c>
      <c r="U2110" s="41">
        <f t="shared" si="196"/>
        <v>8030.346590909091</v>
      </c>
      <c r="V2110" s="18">
        <f t="shared" si="198"/>
        <v>176</v>
      </c>
      <c r="W2110" s="154">
        <f t="shared" si="199"/>
        <v>931.2056457045037</v>
      </c>
    </row>
    <row r="2111" spans="1:23" ht="16" customHeight="1">
      <c r="A2111" s="37"/>
      <c r="B2111" s="38" t="str">
        <f t="shared" si="194"/>
        <v>176-Re</v>
      </c>
      <c r="C2111" s="39">
        <v>176</v>
      </c>
      <c r="D2111" s="40"/>
      <c r="E2111" s="39">
        <v>26</v>
      </c>
      <c r="F2111" s="39">
        <v>101</v>
      </c>
      <c r="G2111" s="39">
        <v>75</v>
      </c>
      <c r="H2111" s="39" t="s">
        <v>140</v>
      </c>
      <c r="I2111" s="39" t="s">
        <v>37</v>
      </c>
      <c r="J2111" s="18">
        <v>-45112</v>
      </c>
      <c r="K2111" s="18">
        <v>196</v>
      </c>
      <c r="L2111" s="18">
        <v>1406989</v>
      </c>
      <c r="M2111" s="18">
        <v>196</v>
      </c>
      <c r="N2111" s="39" t="s">
        <v>28</v>
      </c>
      <c r="O2111" s="18">
        <v>-3148</v>
      </c>
      <c r="P2111" s="18">
        <v>280</v>
      </c>
      <c r="Q2111" s="18">
        <v>175951570</v>
      </c>
      <c r="R2111" s="18">
        <v>210</v>
      </c>
      <c r="S2111" s="16">
        <f t="shared" si="195"/>
        <v>175.95157</v>
      </c>
      <c r="T2111" s="16">
        <f t="shared" si="197"/>
        <v>163897.76397580936</v>
      </c>
      <c r="U2111" s="41">
        <f t="shared" si="196"/>
        <v>7994.255681818182</v>
      </c>
      <c r="V2111" s="18">
        <f t="shared" si="198"/>
        <v>176</v>
      </c>
      <c r="W2111" s="154">
        <f t="shared" si="199"/>
        <v>931.23729531709864</v>
      </c>
    </row>
    <row r="2112" spans="1:23" ht="16" customHeight="1">
      <c r="A2112" s="37"/>
      <c r="B2112" s="38" t="str">
        <f t="shared" si="194"/>
        <v>176-Os</v>
      </c>
      <c r="C2112" s="39">
        <v>176</v>
      </c>
      <c r="D2112" s="40"/>
      <c r="E2112" s="39">
        <v>24</v>
      </c>
      <c r="F2112" s="39">
        <v>100</v>
      </c>
      <c r="G2112" s="39">
        <v>76</v>
      </c>
      <c r="H2112" s="39" t="s">
        <v>141</v>
      </c>
      <c r="I2112" s="39" t="s">
        <v>82</v>
      </c>
      <c r="J2112" s="18">
        <v>-41964</v>
      </c>
      <c r="K2112" s="18">
        <v>201</v>
      </c>
      <c r="L2112" s="18">
        <v>1403058</v>
      </c>
      <c r="M2112" s="18">
        <v>201</v>
      </c>
      <c r="N2112" s="39" t="s">
        <v>28</v>
      </c>
      <c r="O2112" s="18">
        <v>-7975</v>
      </c>
      <c r="P2112" s="18">
        <v>363</v>
      </c>
      <c r="Q2112" s="18">
        <v>175954950</v>
      </c>
      <c r="R2112" s="18">
        <v>215</v>
      </c>
      <c r="S2112" s="16">
        <f t="shared" si="195"/>
        <v>175.95495</v>
      </c>
      <c r="T2112" s="16">
        <f t="shared" si="197"/>
        <v>163900.91242422751</v>
      </c>
      <c r="U2112" s="41">
        <f t="shared" si="196"/>
        <v>7971.920454545455</v>
      </c>
      <c r="V2112" s="18">
        <f t="shared" si="198"/>
        <v>176</v>
      </c>
      <c r="W2112" s="154">
        <f t="shared" si="199"/>
        <v>931.25518422856544</v>
      </c>
    </row>
    <row r="2113" spans="1:23" ht="16" customHeight="1">
      <c r="A2113" s="37"/>
      <c r="B2113" s="38" t="str">
        <f t="shared" si="194"/>
        <v>176-Ir</v>
      </c>
      <c r="C2113" s="39">
        <v>176</v>
      </c>
      <c r="D2113" s="40"/>
      <c r="E2113" s="39">
        <v>22</v>
      </c>
      <c r="F2113" s="39">
        <v>99</v>
      </c>
      <c r="G2113" s="39">
        <v>77</v>
      </c>
      <c r="H2113" s="39" t="s">
        <v>142</v>
      </c>
      <c r="I2113" s="39" t="s">
        <v>82</v>
      </c>
      <c r="J2113" s="18">
        <v>-33989</v>
      </c>
      <c r="K2113" s="18">
        <v>303</v>
      </c>
      <c r="L2113" s="18">
        <v>1394301</v>
      </c>
      <c r="M2113" s="18">
        <v>303</v>
      </c>
      <c r="N2113" s="39" t="s">
        <v>28</v>
      </c>
      <c r="O2113" s="18">
        <v>-5113</v>
      </c>
      <c r="P2113" s="18">
        <v>361</v>
      </c>
      <c r="Q2113" s="18">
        <v>175963511</v>
      </c>
      <c r="R2113" s="18">
        <v>325</v>
      </c>
      <c r="S2113" s="16">
        <f t="shared" si="195"/>
        <v>175.96351100000001</v>
      </c>
      <c r="T2113" s="16">
        <f t="shared" si="197"/>
        <v>163908.88694106418</v>
      </c>
      <c r="U2113" s="41">
        <f t="shared" si="196"/>
        <v>7922.164772727273</v>
      </c>
      <c r="V2113" s="18">
        <f t="shared" si="198"/>
        <v>176</v>
      </c>
      <c r="W2113" s="154">
        <f t="shared" si="199"/>
        <v>931.30049398331914</v>
      </c>
    </row>
    <row r="2114" spans="1:23" ht="16" customHeight="1">
      <c r="A2114" s="37"/>
      <c r="B2114" s="38" t="str">
        <f t="shared" si="194"/>
        <v>176-Pt</v>
      </c>
      <c r="C2114" s="39">
        <v>176</v>
      </c>
      <c r="D2114" s="40"/>
      <c r="E2114" s="39">
        <v>20</v>
      </c>
      <c r="F2114" s="39">
        <v>98</v>
      </c>
      <c r="G2114" s="39">
        <v>78</v>
      </c>
      <c r="H2114" s="39" t="s">
        <v>143</v>
      </c>
      <c r="I2114" s="39" t="s">
        <v>37</v>
      </c>
      <c r="J2114" s="18">
        <v>-28876</v>
      </c>
      <c r="K2114" s="18">
        <v>196</v>
      </c>
      <c r="L2114" s="18">
        <v>1388406</v>
      </c>
      <c r="M2114" s="18">
        <v>196</v>
      </c>
      <c r="N2114" s="39" t="s">
        <v>28</v>
      </c>
      <c r="O2114" s="18">
        <v>-10497</v>
      </c>
      <c r="P2114" s="18">
        <v>446</v>
      </c>
      <c r="Q2114" s="18">
        <v>175969000</v>
      </c>
      <c r="R2114" s="18">
        <v>210</v>
      </c>
      <c r="S2114" s="16">
        <f t="shared" si="195"/>
        <v>175.96899999999999</v>
      </c>
      <c r="T2114" s="16">
        <f t="shared" si="197"/>
        <v>163913.99990951599</v>
      </c>
      <c r="U2114" s="41">
        <f t="shared" si="196"/>
        <v>7888.670454545455</v>
      </c>
      <c r="V2114" s="18">
        <f t="shared" si="198"/>
        <v>176</v>
      </c>
      <c r="W2114" s="154">
        <f t="shared" si="199"/>
        <v>931.32954494043179</v>
      </c>
    </row>
    <row r="2115" spans="1:23" ht="16" customHeight="1">
      <c r="A2115" s="37"/>
      <c r="B2115" s="38" t="str">
        <f t="shared" si="194"/>
        <v>176-Au</v>
      </c>
      <c r="C2115" s="39">
        <v>176</v>
      </c>
      <c r="D2115" s="40"/>
      <c r="E2115" s="39">
        <v>18</v>
      </c>
      <c r="F2115" s="39">
        <v>97</v>
      </c>
      <c r="G2115" s="39">
        <v>79</v>
      </c>
      <c r="H2115" s="39" t="s">
        <v>144</v>
      </c>
      <c r="I2115" s="39" t="s">
        <v>83</v>
      </c>
      <c r="J2115" s="18">
        <v>-18379</v>
      </c>
      <c r="K2115" s="18">
        <v>401</v>
      </c>
      <c r="L2115" s="18">
        <v>1377126</v>
      </c>
      <c r="M2115" s="18">
        <v>401</v>
      </c>
      <c r="N2115" s="39" t="s">
        <v>28</v>
      </c>
      <c r="O2115" s="18">
        <v>-6655</v>
      </c>
      <c r="P2115" s="18">
        <v>403</v>
      </c>
      <c r="Q2115" s="18">
        <v>175980269</v>
      </c>
      <c r="R2115" s="18">
        <v>430</v>
      </c>
      <c r="S2115" s="16">
        <f t="shared" si="195"/>
        <v>175.98026899999999</v>
      </c>
      <c r="T2115" s="16">
        <f t="shared" si="197"/>
        <v>163924.49691106161</v>
      </c>
      <c r="U2115" s="41">
        <f t="shared" si="196"/>
        <v>7824.579545454545</v>
      </c>
      <c r="V2115" s="18">
        <f t="shared" si="198"/>
        <v>176</v>
      </c>
      <c r="W2115" s="154">
        <f t="shared" si="199"/>
        <v>931.38918699466819</v>
      </c>
    </row>
    <row r="2116" spans="1:23" ht="16" customHeight="1">
      <c r="A2116" s="37"/>
      <c r="B2116" s="38" t="str">
        <f t="shared" si="194"/>
        <v>176-Hg</v>
      </c>
      <c r="C2116" s="39">
        <v>176</v>
      </c>
      <c r="D2116" s="40"/>
      <c r="E2116" s="39">
        <v>16</v>
      </c>
      <c r="F2116" s="39">
        <v>96</v>
      </c>
      <c r="G2116" s="39">
        <v>80</v>
      </c>
      <c r="H2116" s="39" t="s">
        <v>145</v>
      </c>
      <c r="I2116" s="39" t="s">
        <v>83</v>
      </c>
      <c r="J2116" s="18">
        <v>-11724.482</v>
      </c>
      <c r="K2116" s="18">
        <v>35.081000000000003</v>
      </c>
      <c r="L2116" s="18">
        <v>1369689.024</v>
      </c>
      <c r="M2116" s="18">
        <v>35.082000000000001</v>
      </c>
      <c r="N2116" s="39" t="s">
        <v>28</v>
      </c>
      <c r="O2116" s="18" t="s">
        <v>30</v>
      </c>
      <c r="P2116" s="42"/>
      <c r="Q2116" s="18">
        <v>175987413.248</v>
      </c>
      <c r="R2116" s="18">
        <v>37.661000000000001</v>
      </c>
      <c r="S2116" s="16">
        <f t="shared" si="195"/>
        <v>175.987413248</v>
      </c>
      <c r="T2116" s="16">
        <f t="shared" si="197"/>
        <v>163931.15173245643</v>
      </c>
      <c r="U2116" s="41">
        <f t="shared" si="196"/>
        <v>7782.3239999999996</v>
      </c>
      <c r="V2116" s="18">
        <f t="shared" si="198"/>
        <v>176</v>
      </c>
      <c r="W2116" s="154">
        <f t="shared" si="199"/>
        <v>931.42699847986614</v>
      </c>
    </row>
    <row r="2117" spans="1:23" ht="16" customHeight="1">
      <c r="A2117" s="37"/>
      <c r="B2117" s="38" t="str">
        <f t="shared" si="194"/>
        <v>177-Er</v>
      </c>
      <c r="C2117" s="39">
        <v>177</v>
      </c>
      <c r="D2117" s="39">
        <v>0</v>
      </c>
      <c r="E2117" s="39">
        <v>41</v>
      </c>
      <c r="F2117" s="39">
        <v>109</v>
      </c>
      <c r="G2117" s="39">
        <v>68</v>
      </c>
      <c r="H2117" s="39" t="s">
        <v>133</v>
      </c>
      <c r="I2117" s="39" t="s">
        <v>37</v>
      </c>
      <c r="J2117" s="18">
        <v>-42504</v>
      </c>
      <c r="K2117" s="18">
        <v>596</v>
      </c>
      <c r="L2117" s="18">
        <v>1417928</v>
      </c>
      <c r="M2117" s="18">
        <v>596</v>
      </c>
      <c r="N2117" s="39" t="s">
        <v>28</v>
      </c>
      <c r="O2117" s="18">
        <v>4965</v>
      </c>
      <c r="P2117" s="18">
        <v>667</v>
      </c>
      <c r="Q2117" s="18">
        <v>176954370</v>
      </c>
      <c r="R2117" s="18">
        <v>640</v>
      </c>
      <c r="S2117" s="16">
        <f t="shared" si="195"/>
        <v>176.95437000000001</v>
      </c>
      <c r="T2117" s="16">
        <f t="shared" si="197"/>
        <v>164831.86577276944</v>
      </c>
      <c r="U2117" s="41">
        <f t="shared" si="196"/>
        <v>8010.8926553672318</v>
      </c>
      <c r="V2117" s="18">
        <f t="shared" si="198"/>
        <v>177</v>
      </c>
      <c r="W2117" s="154">
        <f t="shared" si="199"/>
        <v>931.25347894220022</v>
      </c>
    </row>
    <row r="2118" spans="1:23" ht="16" customHeight="1">
      <c r="A2118" s="37"/>
      <c r="B2118" s="38" t="str">
        <f t="shared" si="194"/>
        <v>177-Tm</v>
      </c>
      <c r="C2118" s="39">
        <v>177</v>
      </c>
      <c r="D2118" s="40"/>
      <c r="E2118" s="39">
        <v>39</v>
      </c>
      <c r="F2118" s="39">
        <v>108</v>
      </c>
      <c r="G2118" s="39">
        <v>69</v>
      </c>
      <c r="H2118" s="39" t="s">
        <v>134</v>
      </c>
      <c r="I2118" s="39" t="s">
        <v>37</v>
      </c>
      <c r="J2118" s="18">
        <v>-47469</v>
      </c>
      <c r="K2118" s="18">
        <v>298</v>
      </c>
      <c r="L2118" s="18">
        <v>1422111</v>
      </c>
      <c r="M2118" s="18">
        <v>298</v>
      </c>
      <c r="N2118" s="39" t="s">
        <v>28</v>
      </c>
      <c r="O2118" s="18">
        <v>3524</v>
      </c>
      <c r="P2118" s="18">
        <v>298</v>
      </c>
      <c r="Q2118" s="18">
        <v>176949040</v>
      </c>
      <c r="R2118" s="18">
        <v>320</v>
      </c>
      <c r="S2118" s="16">
        <f t="shared" si="195"/>
        <v>176.94904</v>
      </c>
      <c r="T2118" s="16">
        <f t="shared" si="197"/>
        <v>164826.90091180231</v>
      </c>
      <c r="U2118" s="41">
        <f t="shared" si="196"/>
        <v>8034.5254237288136</v>
      </c>
      <c r="V2118" s="18">
        <f t="shared" si="198"/>
        <v>177</v>
      </c>
      <c r="W2118" s="154">
        <f t="shared" si="199"/>
        <v>931.22542888023906</v>
      </c>
    </row>
    <row r="2119" spans="1:23" ht="16" customHeight="1">
      <c r="A2119" s="37"/>
      <c r="B2119" s="38" t="str">
        <f t="shared" si="194"/>
        <v>177-Yb</v>
      </c>
      <c r="C2119" s="39">
        <v>177</v>
      </c>
      <c r="D2119" s="40"/>
      <c r="E2119" s="39">
        <v>37</v>
      </c>
      <c r="F2119" s="39">
        <v>107</v>
      </c>
      <c r="G2119" s="39">
        <v>70</v>
      </c>
      <c r="H2119" s="39" t="s">
        <v>135</v>
      </c>
      <c r="I2119" s="39" t="s">
        <v>47</v>
      </c>
      <c r="J2119" s="18">
        <v>-50992.650999999998</v>
      </c>
      <c r="K2119" s="18">
        <v>3.1469999999999998</v>
      </c>
      <c r="L2119" s="18">
        <v>1424852.05</v>
      </c>
      <c r="M2119" s="18">
        <v>3.1560000000000001</v>
      </c>
      <c r="N2119" s="39" t="s">
        <v>28</v>
      </c>
      <c r="O2119" s="18">
        <v>1399.2329999999999</v>
      </c>
      <c r="P2119" s="18">
        <v>1.998</v>
      </c>
      <c r="Q2119" s="18">
        <v>176945257.12599999</v>
      </c>
      <c r="R2119" s="18">
        <v>3.3780000000000001</v>
      </c>
      <c r="S2119" s="16">
        <f t="shared" si="195"/>
        <v>176.945257126</v>
      </c>
      <c r="T2119" s="16">
        <f t="shared" si="197"/>
        <v>164823.3771888256</v>
      </c>
      <c r="U2119" s="41">
        <f t="shared" si="196"/>
        <v>8050.0115819209041</v>
      </c>
      <c r="V2119" s="18">
        <f t="shared" si="198"/>
        <v>177</v>
      </c>
      <c r="W2119" s="154">
        <f t="shared" si="199"/>
        <v>931.2055208408226</v>
      </c>
    </row>
    <row r="2120" spans="1:23" ht="16" customHeight="1">
      <c r="A2120" s="37"/>
      <c r="B2120" s="38" t="str">
        <f t="shared" si="194"/>
        <v>177-Lu</v>
      </c>
      <c r="C2120" s="39">
        <v>177</v>
      </c>
      <c r="D2120" s="40"/>
      <c r="E2120" s="39">
        <v>35</v>
      </c>
      <c r="F2120" s="39">
        <v>106</v>
      </c>
      <c r="G2120" s="39">
        <v>71</v>
      </c>
      <c r="H2120" s="39" t="s">
        <v>136</v>
      </c>
      <c r="I2120" s="40"/>
      <c r="J2120" s="18">
        <v>-52391.883999999998</v>
      </c>
      <c r="K2120" s="18">
        <v>2.57</v>
      </c>
      <c r="L2120" s="18">
        <v>1425468.929</v>
      </c>
      <c r="M2120" s="18">
        <v>2.581</v>
      </c>
      <c r="N2120" s="39" t="s">
        <v>28</v>
      </c>
      <c r="O2120" s="18">
        <v>498.32499999999999</v>
      </c>
      <c r="P2120" s="18">
        <v>0.84099999999999997</v>
      </c>
      <c r="Q2120" s="18">
        <v>176943754.98699999</v>
      </c>
      <c r="R2120" s="18">
        <v>2.7589999999999999</v>
      </c>
      <c r="S2120" s="16">
        <f t="shared" si="195"/>
        <v>176.94375498699998</v>
      </c>
      <c r="T2120" s="16">
        <f t="shared" si="197"/>
        <v>164821.97795593846</v>
      </c>
      <c r="U2120" s="41">
        <f t="shared" si="196"/>
        <v>8053.4967740112997</v>
      </c>
      <c r="V2120" s="18">
        <f t="shared" si="198"/>
        <v>177</v>
      </c>
      <c r="W2120" s="154">
        <f t="shared" si="199"/>
        <v>931.1976155702738</v>
      </c>
    </row>
    <row r="2121" spans="1:23" ht="16" customHeight="1">
      <c r="A2121" s="37"/>
      <c r="B2121" s="38" t="str">
        <f t="shared" si="194"/>
        <v>177-Hf</v>
      </c>
      <c r="C2121" s="39">
        <v>177</v>
      </c>
      <c r="D2121" s="40"/>
      <c r="E2121" s="39">
        <v>33</v>
      </c>
      <c r="F2121" s="39">
        <v>105</v>
      </c>
      <c r="G2121" s="39">
        <v>72</v>
      </c>
      <c r="H2121" s="39" t="s">
        <v>137</v>
      </c>
      <c r="I2121" s="40"/>
      <c r="J2121" s="18">
        <v>-52890.209000000003</v>
      </c>
      <c r="K2121" s="18">
        <v>2.5219999999999998</v>
      </c>
      <c r="L2121" s="18">
        <v>1425184.9010000001</v>
      </c>
      <c r="M2121" s="18">
        <v>2.5339999999999998</v>
      </c>
      <c r="N2121" s="39" t="s">
        <v>28</v>
      </c>
      <c r="O2121" s="18">
        <v>-1166</v>
      </c>
      <c r="P2121" s="18">
        <v>3</v>
      </c>
      <c r="Q2121" s="18">
        <v>176943220.01300001</v>
      </c>
      <c r="R2121" s="18">
        <v>2.7069999999999999</v>
      </c>
      <c r="S2121" s="16">
        <f t="shared" si="195"/>
        <v>176.943220013</v>
      </c>
      <c r="T2121" s="16">
        <f t="shared" si="197"/>
        <v>164821.47963107339</v>
      </c>
      <c r="U2121" s="41">
        <f t="shared" si="196"/>
        <v>8051.8920960451978</v>
      </c>
      <c r="V2121" s="18">
        <f t="shared" si="198"/>
        <v>177</v>
      </c>
      <c r="W2121" s="154">
        <f t="shared" si="199"/>
        <v>931.19480017555588</v>
      </c>
    </row>
    <row r="2122" spans="1:23" ht="16" customHeight="1">
      <c r="A2122" s="37"/>
      <c r="B2122" s="38" t="str">
        <f t="shared" si="194"/>
        <v>177-Ta</v>
      </c>
      <c r="C2122" s="39">
        <v>177</v>
      </c>
      <c r="D2122" s="40"/>
      <c r="E2122" s="39">
        <v>31</v>
      </c>
      <c r="F2122" s="39">
        <v>104</v>
      </c>
      <c r="G2122" s="39">
        <v>73</v>
      </c>
      <c r="H2122" s="39" t="s">
        <v>138</v>
      </c>
      <c r="I2122" s="39" t="s">
        <v>39</v>
      </c>
      <c r="J2122" s="18">
        <v>-51724.209000000003</v>
      </c>
      <c r="K2122" s="18">
        <v>3.919</v>
      </c>
      <c r="L2122" s="18">
        <v>1423236.548</v>
      </c>
      <c r="M2122" s="18">
        <v>3.927</v>
      </c>
      <c r="N2122" s="39" t="s">
        <v>28</v>
      </c>
      <c r="O2122" s="18">
        <v>-2001</v>
      </c>
      <c r="P2122" s="18">
        <v>298</v>
      </c>
      <c r="Q2122" s="18">
        <v>176944471.766</v>
      </c>
      <c r="R2122" s="18">
        <v>4.2069999999999999</v>
      </c>
      <c r="S2122" s="16">
        <f t="shared" si="195"/>
        <v>176.94447176599999</v>
      </c>
      <c r="T2122" s="16">
        <f t="shared" si="197"/>
        <v>164822.64563100022</v>
      </c>
      <c r="U2122" s="41">
        <f t="shared" si="196"/>
        <v>8040.8844519774011</v>
      </c>
      <c r="V2122" s="18">
        <f t="shared" si="198"/>
        <v>177</v>
      </c>
      <c r="W2122" s="154">
        <f t="shared" si="199"/>
        <v>931.20138774576401</v>
      </c>
    </row>
    <row r="2123" spans="1:23" ht="16" customHeight="1">
      <c r="A2123" s="37"/>
      <c r="B2123" s="38" t="str">
        <f t="shared" si="194"/>
        <v>177-W</v>
      </c>
      <c r="C2123" s="39">
        <v>177</v>
      </c>
      <c r="D2123" s="40"/>
      <c r="E2123" s="39">
        <v>29</v>
      </c>
      <c r="F2123" s="39">
        <v>103</v>
      </c>
      <c r="G2123" s="39">
        <v>74</v>
      </c>
      <c r="H2123" s="39" t="s">
        <v>139</v>
      </c>
      <c r="I2123" s="39" t="s">
        <v>37</v>
      </c>
      <c r="J2123" s="18">
        <v>-49723</v>
      </c>
      <c r="K2123" s="18">
        <v>298</v>
      </c>
      <c r="L2123" s="18">
        <v>1420453</v>
      </c>
      <c r="M2123" s="18">
        <v>298</v>
      </c>
      <c r="N2123" s="39" t="s">
        <v>28</v>
      </c>
      <c r="O2123" s="18">
        <v>-3400</v>
      </c>
      <c r="P2123" s="18">
        <v>357</v>
      </c>
      <c r="Q2123" s="18">
        <v>176946620</v>
      </c>
      <c r="R2123" s="18">
        <v>320</v>
      </c>
      <c r="S2123" s="16">
        <f t="shared" si="195"/>
        <v>176.94662</v>
      </c>
      <c r="T2123" s="16">
        <f t="shared" si="197"/>
        <v>164824.64669725441</v>
      </c>
      <c r="U2123" s="41">
        <f t="shared" si="196"/>
        <v>8025.1581920903955</v>
      </c>
      <c r="V2123" s="18">
        <f t="shared" si="198"/>
        <v>177</v>
      </c>
      <c r="W2123" s="154">
        <f t="shared" si="199"/>
        <v>931.21269320482725</v>
      </c>
    </row>
    <row r="2124" spans="1:23" ht="16" customHeight="1">
      <c r="A2124" s="37"/>
      <c r="B2124" s="38" t="str">
        <f t="shared" si="194"/>
        <v>177-Re</v>
      </c>
      <c r="C2124" s="39">
        <v>177</v>
      </c>
      <c r="D2124" s="40"/>
      <c r="E2124" s="39">
        <v>27</v>
      </c>
      <c r="F2124" s="39">
        <v>102</v>
      </c>
      <c r="G2124" s="39">
        <v>75</v>
      </c>
      <c r="H2124" s="39" t="s">
        <v>140</v>
      </c>
      <c r="I2124" s="39" t="s">
        <v>37</v>
      </c>
      <c r="J2124" s="18">
        <v>-46323</v>
      </c>
      <c r="K2124" s="18">
        <v>196</v>
      </c>
      <c r="L2124" s="18">
        <v>1416271</v>
      </c>
      <c r="M2124" s="18">
        <v>196</v>
      </c>
      <c r="N2124" s="39" t="s">
        <v>28</v>
      </c>
      <c r="O2124" s="18">
        <v>-4448</v>
      </c>
      <c r="P2124" s="18">
        <v>343</v>
      </c>
      <c r="Q2124" s="18">
        <v>176950270</v>
      </c>
      <c r="R2124" s="18">
        <v>210</v>
      </c>
      <c r="S2124" s="16">
        <f t="shared" si="195"/>
        <v>176.95026999999999</v>
      </c>
      <c r="T2124" s="16">
        <f t="shared" si="197"/>
        <v>164828.04664894857</v>
      </c>
      <c r="U2124" s="41">
        <f t="shared" si="196"/>
        <v>8001.5310734463274</v>
      </c>
      <c r="V2124" s="18">
        <f t="shared" si="198"/>
        <v>177</v>
      </c>
      <c r="W2124" s="154">
        <f t="shared" si="199"/>
        <v>931.23190197146084</v>
      </c>
    </row>
    <row r="2125" spans="1:23" ht="16" customHeight="1">
      <c r="A2125" s="37"/>
      <c r="B2125" s="38" t="str">
        <f t="shared" si="194"/>
        <v>177-Os</v>
      </c>
      <c r="C2125" s="39">
        <v>177</v>
      </c>
      <c r="D2125" s="40"/>
      <c r="E2125" s="39">
        <v>25</v>
      </c>
      <c r="F2125" s="39">
        <v>101</v>
      </c>
      <c r="G2125" s="39">
        <v>76</v>
      </c>
      <c r="H2125" s="39" t="s">
        <v>141</v>
      </c>
      <c r="I2125" s="39" t="s">
        <v>82</v>
      </c>
      <c r="J2125" s="18">
        <v>-41875</v>
      </c>
      <c r="K2125" s="18">
        <v>281</v>
      </c>
      <c r="L2125" s="18">
        <v>1411041</v>
      </c>
      <c r="M2125" s="18">
        <v>281</v>
      </c>
      <c r="N2125" s="39" t="s">
        <v>28</v>
      </c>
      <c r="O2125" s="18">
        <v>-5705</v>
      </c>
      <c r="P2125" s="18">
        <v>529</v>
      </c>
      <c r="Q2125" s="18">
        <v>176955045</v>
      </c>
      <c r="R2125" s="18">
        <v>302</v>
      </c>
      <c r="S2125" s="16">
        <f t="shared" si="195"/>
        <v>176.95504500000001</v>
      </c>
      <c r="T2125" s="16">
        <f t="shared" si="197"/>
        <v>164832.49453095943</v>
      </c>
      <c r="U2125" s="41">
        <f t="shared" si="196"/>
        <v>7971.9830508474579</v>
      </c>
      <c r="V2125" s="18">
        <f t="shared" si="198"/>
        <v>177</v>
      </c>
      <c r="W2125" s="154">
        <f t="shared" si="199"/>
        <v>931.25703124835843</v>
      </c>
    </row>
    <row r="2126" spans="1:23" ht="16" customHeight="1">
      <c r="A2126" s="37"/>
      <c r="B2126" s="38" t="str">
        <f t="shared" si="194"/>
        <v>177-Ir</v>
      </c>
      <c r="C2126" s="39">
        <v>177</v>
      </c>
      <c r="D2126" s="40"/>
      <c r="E2126" s="39">
        <v>23</v>
      </c>
      <c r="F2126" s="39">
        <v>100</v>
      </c>
      <c r="G2126" s="39">
        <v>77</v>
      </c>
      <c r="H2126" s="39" t="s">
        <v>142</v>
      </c>
      <c r="I2126" s="39" t="s">
        <v>82</v>
      </c>
      <c r="J2126" s="18">
        <v>-36170</v>
      </c>
      <c r="K2126" s="18">
        <v>448</v>
      </c>
      <c r="L2126" s="18">
        <v>1404553</v>
      </c>
      <c r="M2126" s="18">
        <v>448</v>
      </c>
      <c r="N2126" s="39" t="s">
        <v>28</v>
      </c>
      <c r="O2126" s="18">
        <v>-6784</v>
      </c>
      <c r="P2126" s="18">
        <v>545</v>
      </c>
      <c r="Q2126" s="18">
        <v>176961170</v>
      </c>
      <c r="R2126" s="18">
        <v>481</v>
      </c>
      <c r="S2126" s="16">
        <f t="shared" si="195"/>
        <v>176.96117000000001</v>
      </c>
      <c r="T2126" s="16">
        <f t="shared" si="197"/>
        <v>164838.19992935032</v>
      </c>
      <c r="U2126" s="41">
        <f t="shared" si="196"/>
        <v>7935.3276836158193</v>
      </c>
      <c r="V2126" s="18">
        <f t="shared" si="198"/>
        <v>177</v>
      </c>
      <c r="W2126" s="154">
        <f t="shared" si="199"/>
        <v>931.28926513757244</v>
      </c>
    </row>
    <row r="2127" spans="1:23" ht="16" customHeight="1">
      <c r="A2127" s="37"/>
      <c r="B2127" s="38" t="str">
        <f t="shared" ref="B2127:B2190" si="200">CONCATENATE(C2127,"-",H2127)</f>
        <v>177-Pt</v>
      </c>
      <c r="C2127" s="39">
        <v>177</v>
      </c>
      <c r="D2127" s="40"/>
      <c r="E2127" s="39">
        <v>21</v>
      </c>
      <c r="F2127" s="39">
        <v>99</v>
      </c>
      <c r="G2127" s="39">
        <v>78</v>
      </c>
      <c r="H2127" s="39" t="s">
        <v>143</v>
      </c>
      <c r="I2127" s="39" t="s">
        <v>82</v>
      </c>
      <c r="J2127" s="18">
        <v>-29386</v>
      </c>
      <c r="K2127" s="18">
        <v>311</v>
      </c>
      <c r="L2127" s="18">
        <v>1396986</v>
      </c>
      <c r="M2127" s="18">
        <v>311</v>
      </c>
      <c r="N2127" s="39" t="s">
        <v>28</v>
      </c>
      <c r="O2127" s="18">
        <v>-8162</v>
      </c>
      <c r="P2127" s="18">
        <v>386</v>
      </c>
      <c r="Q2127" s="18">
        <v>176968453</v>
      </c>
      <c r="R2127" s="18">
        <v>334</v>
      </c>
      <c r="S2127" s="16">
        <f t="shared" ref="S2127:S2190" si="201">Q2127/1000000</f>
        <v>176.96845300000001</v>
      </c>
      <c r="T2127" s="16">
        <f t="shared" si="197"/>
        <v>164844.98399734718</v>
      </c>
      <c r="U2127" s="41">
        <f t="shared" ref="U2127:U2190" si="202">L2127/C2127</f>
        <v>7892.5762711864409</v>
      </c>
      <c r="V2127" s="18">
        <f t="shared" si="198"/>
        <v>177</v>
      </c>
      <c r="W2127" s="154">
        <f t="shared" si="199"/>
        <v>931.32759320535126</v>
      </c>
    </row>
    <row r="2128" spans="1:23" ht="16" customHeight="1">
      <c r="A2128" s="37"/>
      <c r="B2128" s="38" t="str">
        <f t="shared" si="200"/>
        <v>177-Au</v>
      </c>
      <c r="C2128" s="39">
        <v>177</v>
      </c>
      <c r="D2128" s="40"/>
      <c r="E2128" s="39">
        <v>19</v>
      </c>
      <c r="F2128" s="39">
        <v>98</v>
      </c>
      <c r="G2128" s="39">
        <v>79</v>
      </c>
      <c r="H2128" s="39" t="s">
        <v>144</v>
      </c>
      <c r="I2128" s="39" t="s">
        <v>83</v>
      </c>
      <c r="J2128" s="18">
        <v>-21224</v>
      </c>
      <c r="K2128" s="18">
        <v>228</v>
      </c>
      <c r="L2128" s="18">
        <v>1388042</v>
      </c>
      <c r="M2128" s="18">
        <v>228</v>
      </c>
      <c r="N2128" s="39" t="s">
        <v>28</v>
      </c>
      <c r="O2128" s="18">
        <v>-8497</v>
      </c>
      <c r="P2128" s="18">
        <v>255</v>
      </c>
      <c r="Q2128" s="18">
        <v>176977215</v>
      </c>
      <c r="R2128" s="18">
        <v>245</v>
      </c>
      <c r="S2128" s="16">
        <f t="shared" si="201"/>
        <v>176.977215</v>
      </c>
      <c r="T2128" s="16">
        <f t="shared" ref="T2128:T2191" si="203">S2128*$W$9</f>
        <v>164853.14574440039</v>
      </c>
      <c r="U2128" s="41">
        <f t="shared" si="202"/>
        <v>7842.0451977401126</v>
      </c>
      <c r="V2128" s="18">
        <f t="shared" ref="V2128:V2191" si="204">C2128</f>
        <v>177</v>
      </c>
      <c r="W2128" s="154">
        <f t="shared" ref="W2128:W2191" si="205">T2128/V2128</f>
        <v>931.3737047706237</v>
      </c>
    </row>
    <row r="2129" spans="1:23" ht="16" customHeight="1">
      <c r="A2129" s="37"/>
      <c r="B2129" s="38" t="str">
        <f t="shared" si="200"/>
        <v>177-Hg</v>
      </c>
      <c r="C2129" s="39">
        <v>177</v>
      </c>
      <c r="D2129" s="40"/>
      <c r="E2129" s="39">
        <v>17</v>
      </c>
      <c r="F2129" s="39">
        <v>97</v>
      </c>
      <c r="G2129" s="39">
        <v>80</v>
      </c>
      <c r="H2129" s="39" t="s">
        <v>145</v>
      </c>
      <c r="I2129" s="39" t="s">
        <v>83</v>
      </c>
      <c r="J2129" s="18">
        <v>-12727.118</v>
      </c>
      <c r="K2129" s="18">
        <v>112.42100000000001</v>
      </c>
      <c r="L2129" s="18">
        <v>1378762.983</v>
      </c>
      <c r="M2129" s="18">
        <v>112.42100000000001</v>
      </c>
      <c r="N2129" s="39" t="s">
        <v>28</v>
      </c>
      <c r="O2129" s="18">
        <v>-9822</v>
      </c>
      <c r="P2129" s="18">
        <v>251</v>
      </c>
      <c r="Q2129" s="18">
        <v>176986336.87400001</v>
      </c>
      <c r="R2129" s="18">
        <v>120.68899999999999</v>
      </c>
      <c r="S2129" s="16">
        <f t="shared" si="201"/>
        <v>176.98633687400002</v>
      </c>
      <c r="T2129" s="16">
        <f t="shared" si="203"/>
        <v>164861.64271178679</v>
      </c>
      <c r="U2129" s="41">
        <f t="shared" si="202"/>
        <v>7789.6213728813564</v>
      </c>
      <c r="V2129" s="18">
        <f t="shared" si="204"/>
        <v>177</v>
      </c>
      <c r="W2129" s="154">
        <f t="shared" si="205"/>
        <v>931.42171023608353</v>
      </c>
    </row>
    <row r="2130" spans="1:23" ht="16" customHeight="1">
      <c r="A2130" s="37"/>
      <c r="B2130" s="38" t="str">
        <f t="shared" si="200"/>
        <v>177-Tl</v>
      </c>
      <c r="C2130" s="39">
        <v>177</v>
      </c>
      <c r="D2130" s="40"/>
      <c r="E2130" s="39">
        <v>15</v>
      </c>
      <c r="F2130" s="39">
        <v>96</v>
      </c>
      <c r="G2130" s="39">
        <v>81</v>
      </c>
      <c r="H2130" s="39" t="s">
        <v>146</v>
      </c>
      <c r="I2130" s="39" t="s">
        <v>83</v>
      </c>
      <c r="J2130" s="18">
        <v>-2905</v>
      </c>
      <c r="K2130" s="18">
        <v>225</v>
      </c>
      <c r="L2130" s="18">
        <v>1368159</v>
      </c>
      <c r="M2130" s="18">
        <v>225</v>
      </c>
      <c r="N2130" s="39" t="s">
        <v>28</v>
      </c>
      <c r="O2130" s="18" t="s">
        <v>30</v>
      </c>
      <c r="P2130" s="42"/>
      <c r="Q2130" s="18">
        <v>176996881</v>
      </c>
      <c r="R2130" s="18">
        <v>241</v>
      </c>
      <c r="S2130" s="16">
        <f t="shared" si="201"/>
        <v>176.996881</v>
      </c>
      <c r="T2130" s="16">
        <f t="shared" si="203"/>
        <v>164871.46449782982</v>
      </c>
      <c r="U2130" s="41">
        <f t="shared" si="202"/>
        <v>7729.7118644067796</v>
      </c>
      <c r="V2130" s="18">
        <f t="shared" si="204"/>
        <v>177</v>
      </c>
      <c r="W2130" s="154">
        <f t="shared" si="205"/>
        <v>931.47720055271088</v>
      </c>
    </row>
    <row r="2131" spans="1:23" ht="16" customHeight="1">
      <c r="A2131" s="37"/>
      <c r="B2131" s="38" t="str">
        <f t="shared" si="200"/>
        <v>178-Tm</v>
      </c>
      <c r="C2131" s="39">
        <v>178</v>
      </c>
      <c r="D2131" s="39">
        <v>0</v>
      </c>
      <c r="E2131" s="39">
        <v>40</v>
      </c>
      <c r="F2131" s="39">
        <v>109</v>
      </c>
      <c r="G2131" s="39">
        <v>69</v>
      </c>
      <c r="H2131" s="39" t="s">
        <v>134</v>
      </c>
      <c r="I2131" s="39" t="s">
        <v>37</v>
      </c>
      <c r="J2131" s="18">
        <v>-44116</v>
      </c>
      <c r="K2131" s="18">
        <v>401</v>
      </c>
      <c r="L2131" s="18">
        <v>1426829</v>
      </c>
      <c r="M2131" s="18">
        <v>401</v>
      </c>
      <c r="N2131" s="39" t="s">
        <v>28</v>
      </c>
      <c r="O2131" s="18">
        <v>5586</v>
      </c>
      <c r="P2131" s="18">
        <v>401</v>
      </c>
      <c r="Q2131" s="18">
        <v>177952640</v>
      </c>
      <c r="R2131" s="18">
        <v>430</v>
      </c>
      <c r="S2131" s="16">
        <f t="shared" si="201"/>
        <v>177.95264</v>
      </c>
      <c r="T2131" s="16">
        <f t="shared" si="203"/>
        <v>165761.74790365424</v>
      </c>
      <c r="U2131" s="41">
        <f t="shared" si="202"/>
        <v>8015.893258426966</v>
      </c>
      <c r="V2131" s="18">
        <f t="shared" si="204"/>
        <v>178</v>
      </c>
      <c r="W2131" s="154">
        <f t="shared" si="205"/>
        <v>931.24577473963052</v>
      </c>
    </row>
    <row r="2132" spans="1:23" ht="16" customHeight="1">
      <c r="A2132" s="37"/>
      <c r="B2132" s="38" t="str">
        <f t="shared" si="200"/>
        <v>178-Yb</v>
      </c>
      <c r="C2132" s="39">
        <v>178</v>
      </c>
      <c r="D2132" s="40"/>
      <c r="E2132" s="39">
        <v>38</v>
      </c>
      <c r="F2132" s="39">
        <v>108</v>
      </c>
      <c r="G2132" s="39">
        <v>70</v>
      </c>
      <c r="H2132" s="39" t="s">
        <v>135</v>
      </c>
      <c r="I2132" s="39" t="s">
        <v>35</v>
      </c>
      <c r="J2132" s="18">
        <v>-49701.349000000002</v>
      </c>
      <c r="K2132" s="18">
        <v>10.414</v>
      </c>
      <c r="L2132" s="18">
        <v>1431632.071</v>
      </c>
      <c r="M2132" s="18">
        <v>10.417</v>
      </c>
      <c r="N2132" s="39" t="s">
        <v>28</v>
      </c>
      <c r="O2132" s="18">
        <v>644.62099999999998</v>
      </c>
      <c r="P2132" s="18">
        <v>10.302</v>
      </c>
      <c r="Q2132" s="18">
        <v>177946643.396</v>
      </c>
      <c r="R2132" s="18">
        <v>11.18</v>
      </c>
      <c r="S2132" s="16">
        <f t="shared" si="201"/>
        <v>177.94664339599998</v>
      </c>
      <c r="T2132" s="16">
        <f t="shared" si="203"/>
        <v>165756.16210531752</v>
      </c>
      <c r="U2132" s="41">
        <f t="shared" si="202"/>
        <v>8042.8768033707865</v>
      </c>
      <c r="V2132" s="18">
        <f t="shared" si="204"/>
        <v>178</v>
      </c>
      <c r="W2132" s="154">
        <f t="shared" si="205"/>
        <v>931.21439385009842</v>
      </c>
    </row>
    <row r="2133" spans="1:23" ht="16" customHeight="1">
      <c r="A2133" s="37"/>
      <c r="B2133" s="38" t="str">
        <f t="shared" si="200"/>
        <v>178-Lu</v>
      </c>
      <c r="C2133" s="39">
        <v>178</v>
      </c>
      <c r="D2133" s="40"/>
      <c r="E2133" s="39">
        <v>36</v>
      </c>
      <c r="F2133" s="39">
        <v>107</v>
      </c>
      <c r="G2133" s="39">
        <v>71</v>
      </c>
      <c r="H2133" s="39" t="s">
        <v>136</v>
      </c>
      <c r="I2133" s="40"/>
      <c r="J2133" s="18">
        <v>-50345.970999999998</v>
      </c>
      <c r="K2133" s="18">
        <v>3.1859999999999999</v>
      </c>
      <c r="L2133" s="18">
        <v>1431494.3389999999</v>
      </c>
      <c r="M2133" s="18">
        <v>3.1949999999999998</v>
      </c>
      <c r="N2133" s="39" t="s">
        <v>28</v>
      </c>
      <c r="O2133" s="18">
        <v>2099.2460000000001</v>
      </c>
      <c r="P2133" s="18">
        <v>2.0880000000000001</v>
      </c>
      <c r="Q2133" s="18">
        <v>177945951.366</v>
      </c>
      <c r="R2133" s="18">
        <v>3.42</v>
      </c>
      <c r="S2133" s="16">
        <f t="shared" si="201"/>
        <v>177.945951366</v>
      </c>
      <c r="T2133" s="16">
        <f t="shared" si="203"/>
        <v>165755.51748379125</v>
      </c>
      <c r="U2133" s="41">
        <f t="shared" si="202"/>
        <v>8042.1030280898876</v>
      </c>
      <c r="V2133" s="18">
        <f t="shared" si="204"/>
        <v>178</v>
      </c>
      <c r="W2133" s="154">
        <f t="shared" si="205"/>
        <v>931.21077238084968</v>
      </c>
    </row>
    <row r="2134" spans="1:23" ht="16" customHeight="1">
      <c r="A2134" s="37"/>
      <c r="B2134" s="38" t="str">
        <f t="shared" si="200"/>
        <v>178-Hf</v>
      </c>
      <c r="C2134" s="39">
        <v>178</v>
      </c>
      <c r="D2134" s="40"/>
      <c r="E2134" s="39">
        <v>34</v>
      </c>
      <c r="F2134" s="39">
        <v>106</v>
      </c>
      <c r="G2134" s="39">
        <v>72</v>
      </c>
      <c r="H2134" s="39" t="s">
        <v>137</v>
      </c>
      <c r="I2134" s="40"/>
      <c r="J2134" s="18">
        <v>-52445.216</v>
      </c>
      <c r="K2134" s="18">
        <v>2.5150000000000001</v>
      </c>
      <c r="L2134" s="18">
        <v>1432811.2309999999</v>
      </c>
      <c r="M2134" s="18">
        <v>2.5270000000000001</v>
      </c>
      <c r="N2134" s="39" t="s">
        <v>28</v>
      </c>
      <c r="O2134" s="18">
        <v>-1912</v>
      </c>
      <c r="P2134" s="18">
        <v>100.499</v>
      </c>
      <c r="Q2134" s="18">
        <v>177943697.73199999</v>
      </c>
      <c r="R2134" s="18">
        <v>2.7</v>
      </c>
      <c r="S2134" s="16">
        <f t="shared" si="201"/>
        <v>177.943697732</v>
      </c>
      <c r="T2134" s="16">
        <f t="shared" si="203"/>
        <v>165753.41823811008</v>
      </c>
      <c r="U2134" s="41">
        <f t="shared" si="202"/>
        <v>8049.5012977528086</v>
      </c>
      <c r="V2134" s="18">
        <f t="shared" si="204"/>
        <v>178</v>
      </c>
      <c r="W2134" s="154">
        <f t="shared" si="205"/>
        <v>931.19897886578701</v>
      </c>
    </row>
    <row r="2135" spans="1:23" ht="16" customHeight="1">
      <c r="A2135" s="37"/>
      <c r="B2135" s="38" t="str">
        <f t="shared" si="200"/>
        <v>178-Ta</v>
      </c>
      <c r="C2135" s="39">
        <v>178</v>
      </c>
      <c r="D2135" s="40"/>
      <c r="E2135" s="39">
        <v>32</v>
      </c>
      <c r="F2135" s="39">
        <v>105</v>
      </c>
      <c r="G2135" s="39">
        <v>73</v>
      </c>
      <c r="H2135" s="39" t="s">
        <v>138</v>
      </c>
      <c r="I2135" s="39" t="s">
        <v>49</v>
      </c>
      <c r="J2135" s="18">
        <v>-50533.216</v>
      </c>
      <c r="K2135" s="18">
        <v>100.53</v>
      </c>
      <c r="L2135" s="18">
        <v>1430116.878</v>
      </c>
      <c r="M2135" s="18">
        <v>100.53100000000001</v>
      </c>
      <c r="N2135" s="39" t="s">
        <v>28</v>
      </c>
      <c r="O2135" s="18">
        <v>-91.3</v>
      </c>
      <c r="P2135" s="18">
        <v>2</v>
      </c>
      <c r="Q2135" s="18">
        <v>177945750.34900001</v>
      </c>
      <c r="R2135" s="18">
        <v>107.92400000000001</v>
      </c>
      <c r="S2135" s="16">
        <f t="shared" si="201"/>
        <v>177.94575034900001</v>
      </c>
      <c r="T2135" s="16">
        <f t="shared" si="203"/>
        <v>165755.33023773928</v>
      </c>
      <c r="U2135" s="41">
        <f t="shared" si="202"/>
        <v>8034.3644831460679</v>
      </c>
      <c r="V2135" s="18">
        <f t="shared" si="204"/>
        <v>178</v>
      </c>
      <c r="W2135" s="154">
        <f t="shared" si="205"/>
        <v>931.2097204367376</v>
      </c>
    </row>
    <row r="2136" spans="1:23" ht="16" customHeight="1">
      <c r="A2136" s="37"/>
      <c r="B2136" s="38" t="str">
        <f t="shared" si="200"/>
        <v>178-W</v>
      </c>
      <c r="C2136" s="39">
        <v>178</v>
      </c>
      <c r="D2136" s="40"/>
      <c r="E2136" s="39">
        <v>30</v>
      </c>
      <c r="F2136" s="39">
        <v>104</v>
      </c>
      <c r="G2136" s="39">
        <v>74</v>
      </c>
      <c r="H2136" s="39" t="s">
        <v>139</v>
      </c>
      <c r="I2136" s="39" t="s">
        <v>39</v>
      </c>
      <c r="J2136" s="18">
        <v>-50441.915999999997</v>
      </c>
      <c r="K2136" s="18">
        <v>100.55</v>
      </c>
      <c r="L2136" s="18">
        <v>1429243.2239999999</v>
      </c>
      <c r="M2136" s="18">
        <v>100.55</v>
      </c>
      <c r="N2136" s="39" t="s">
        <v>28</v>
      </c>
      <c r="O2136" s="18">
        <v>-4660</v>
      </c>
      <c r="P2136" s="18">
        <v>180</v>
      </c>
      <c r="Q2136" s="18">
        <v>177945848.36399999</v>
      </c>
      <c r="R2136" s="18">
        <v>107.94499999999999</v>
      </c>
      <c r="S2136" s="16">
        <f t="shared" si="201"/>
        <v>177.945848364</v>
      </c>
      <c r="T2136" s="16">
        <f t="shared" si="203"/>
        <v>165755.42153808594</v>
      </c>
      <c r="U2136" s="41">
        <f t="shared" si="202"/>
        <v>8029.4563146067412</v>
      </c>
      <c r="V2136" s="18">
        <f t="shared" si="204"/>
        <v>178</v>
      </c>
      <c r="W2136" s="154">
        <f t="shared" si="205"/>
        <v>931.21023336003338</v>
      </c>
    </row>
    <row r="2137" spans="1:23" ht="16" customHeight="1">
      <c r="A2137" s="37"/>
      <c r="B2137" s="38" t="str">
        <f t="shared" si="200"/>
        <v>178-Re</v>
      </c>
      <c r="C2137" s="39">
        <v>178</v>
      </c>
      <c r="D2137" s="40"/>
      <c r="E2137" s="39">
        <v>28</v>
      </c>
      <c r="F2137" s="39">
        <v>103</v>
      </c>
      <c r="G2137" s="39">
        <v>75</v>
      </c>
      <c r="H2137" s="39" t="s">
        <v>140</v>
      </c>
      <c r="I2137" s="39" t="s">
        <v>39</v>
      </c>
      <c r="J2137" s="18">
        <v>-45781.915999999997</v>
      </c>
      <c r="K2137" s="18">
        <v>206.18</v>
      </c>
      <c r="L2137" s="18">
        <v>1423800.871</v>
      </c>
      <c r="M2137" s="18">
        <v>206.18</v>
      </c>
      <c r="N2137" s="39" t="s">
        <v>28</v>
      </c>
      <c r="O2137" s="18">
        <v>-2326.0749999999998</v>
      </c>
      <c r="P2137" s="18">
        <v>288.66199999999998</v>
      </c>
      <c r="Q2137" s="18">
        <v>177950851.081</v>
      </c>
      <c r="R2137" s="18">
        <v>221.34399999999999</v>
      </c>
      <c r="S2137" s="16">
        <f t="shared" si="201"/>
        <v>177.950851081</v>
      </c>
      <c r="T2137" s="16">
        <f t="shared" si="203"/>
        <v>165760.08153702828</v>
      </c>
      <c r="U2137" s="41">
        <f t="shared" si="202"/>
        <v>7998.8812977528096</v>
      </c>
      <c r="V2137" s="18">
        <f t="shared" si="204"/>
        <v>178</v>
      </c>
      <c r="W2137" s="154">
        <f t="shared" si="205"/>
        <v>931.23641312937241</v>
      </c>
    </row>
    <row r="2138" spans="1:23" ht="16" customHeight="1">
      <c r="A2138" s="37"/>
      <c r="B2138" s="38" t="str">
        <f t="shared" si="200"/>
        <v>178-Os</v>
      </c>
      <c r="C2138" s="39">
        <v>178</v>
      </c>
      <c r="D2138" s="40"/>
      <c r="E2138" s="39">
        <v>26</v>
      </c>
      <c r="F2138" s="39">
        <v>102</v>
      </c>
      <c r="G2138" s="39">
        <v>76</v>
      </c>
      <c r="H2138" s="39" t="s">
        <v>141</v>
      </c>
      <c r="I2138" s="39" t="s">
        <v>82</v>
      </c>
      <c r="J2138" s="18">
        <v>-43455.841999999997</v>
      </c>
      <c r="K2138" s="18">
        <v>202.04400000000001</v>
      </c>
      <c r="L2138" s="18">
        <v>1420692.443</v>
      </c>
      <c r="M2138" s="18">
        <v>202.04400000000001</v>
      </c>
      <c r="N2138" s="39" t="s">
        <v>28</v>
      </c>
      <c r="O2138" s="18">
        <v>-7205</v>
      </c>
      <c r="P2138" s="18">
        <v>300</v>
      </c>
      <c r="Q2138" s="18">
        <v>177953348.22499999</v>
      </c>
      <c r="R2138" s="18">
        <v>216.90299999999999</v>
      </c>
      <c r="S2138" s="16">
        <f t="shared" si="201"/>
        <v>177.95334822499998</v>
      </c>
      <c r="T2138" s="16">
        <f t="shared" si="203"/>
        <v>165762.40761071959</v>
      </c>
      <c r="U2138" s="41">
        <f t="shared" si="202"/>
        <v>7981.4182191011232</v>
      </c>
      <c r="V2138" s="18">
        <f t="shared" si="204"/>
        <v>178</v>
      </c>
      <c r="W2138" s="154">
        <f t="shared" si="205"/>
        <v>931.24948095909883</v>
      </c>
    </row>
    <row r="2139" spans="1:23" ht="16" customHeight="1">
      <c r="A2139" s="37"/>
      <c r="B2139" s="38" t="str">
        <f t="shared" si="200"/>
        <v>178-Ir</v>
      </c>
      <c r="C2139" s="39">
        <v>178</v>
      </c>
      <c r="D2139" s="40"/>
      <c r="E2139" s="39">
        <v>24</v>
      </c>
      <c r="F2139" s="39">
        <v>101</v>
      </c>
      <c r="G2139" s="39">
        <v>77</v>
      </c>
      <c r="H2139" s="39" t="s">
        <v>142</v>
      </c>
      <c r="I2139" s="39" t="s">
        <v>82</v>
      </c>
      <c r="J2139" s="18">
        <v>-36251</v>
      </c>
      <c r="K2139" s="18">
        <v>362</v>
      </c>
      <c r="L2139" s="18">
        <v>1412705</v>
      </c>
      <c r="M2139" s="18">
        <v>362</v>
      </c>
      <c r="N2139" s="39" t="s">
        <v>28</v>
      </c>
      <c r="O2139" s="18">
        <v>-4310</v>
      </c>
      <c r="P2139" s="18">
        <v>300</v>
      </c>
      <c r="Q2139" s="18">
        <v>177961083</v>
      </c>
      <c r="R2139" s="18">
        <v>388</v>
      </c>
      <c r="S2139" s="16">
        <f t="shared" si="201"/>
        <v>177.961083</v>
      </c>
      <c r="T2139" s="16">
        <f t="shared" si="203"/>
        <v>165769.61250424432</v>
      </c>
      <c r="U2139" s="41">
        <f t="shared" si="202"/>
        <v>7936.5449438202249</v>
      </c>
      <c r="V2139" s="18">
        <f t="shared" si="204"/>
        <v>178</v>
      </c>
      <c r="W2139" s="154">
        <f t="shared" si="205"/>
        <v>931.28995788901307</v>
      </c>
    </row>
    <row r="2140" spans="1:23" ht="16" customHeight="1">
      <c r="A2140" s="37"/>
      <c r="B2140" s="38" t="str">
        <f t="shared" si="200"/>
        <v>178-Pt</v>
      </c>
      <c r="C2140" s="39">
        <v>178</v>
      </c>
      <c r="D2140" s="40"/>
      <c r="E2140" s="39">
        <v>22</v>
      </c>
      <c r="F2140" s="39">
        <v>100</v>
      </c>
      <c r="G2140" s="39">
        <v>78</v>
      </c>
      <c r="H2140" s="39" t="s">
        <v>143</v>
      </c>
      <c r="I2140" s="39" t="s">
        <v>82</v>
      </c>
      <c r="J2140" s="18">
        <v>-31941</v>
      </c>
      <c r="K2140" s="18">
        <v>470</v>
      </c>
      <c r="L2140" s="18">
        <v>1407613</v>
      </c>
      <c r="M2140" s="18">
        <v>470</v>
      </c>
      <c r="N2140" s="39" t="s">
        <v>28</v>
      </c>
      <c r="O2140" s="18">
        <v>-9562</v>
      </c>
      <c r="P2140" s="18">
        <v>618</v>
      </c>
      <c r="Q2140" s="18">
        <v>177965710</v>
      </c>
      <c r="R2140" s="18">
        <v>504</v>
      </c>
      <c r="S2140" s="16">
        <f t="shared" si="201"/>
        <v>177.96571</v>
      </c>
      <c r="T2140" s="16">
        <f t="shared" si="203"/>
        <v>165773.92252520018</v>
      </c>
      <c r="U2140" s="41">
        <f t="shared" si="202"/>
        <v>7907.9382022471909</v>
      </c>
      <c r="V2140" s="18">
        <f t="shared" si="204"/>
        <v>178</v>
      </c>
      <c r="W2140" s="154">
        <f t="shared" si="205"/>
        <v>931.31417148988862</v>
      </c>
    </row>
    <row r="2141" spans="1:23" ht="16" customHeight="1">
      <c r="A2141" s="37"/>
      <c r="B2141" s="38" t="str">
        <f t="shared" si="200"/>
        <v>178-Au</v>
      </c>
      <c r="C2141" s="39">
        <v>178</v>
      </c>
      <c r="D2141" s="40"/>
      <c r="E2141" s="39">
        <v>20</v>
      </c>
      <c r="F2141" s="39">
        <v>99</v>
      </c>
      <c r="G2141" s="39">
        <v>79</v>
      </c>
      <c r="H2141" s="39" t="s">
        <v>144</v>
      </c>
      <c r="I2141" s="39" t="s">
        <v>82</v>
      </c>
      <c r="J2141" s="18">
        <v>-22379</v>
      </c>
      <c r="K2141" s="18">
        <v>401</v>
      </c>
      <c r="L2141" s="18">
        <v>1397269</v>
      </c>
      <c r="M2141" s="18">
        <v>401</v>
      </c>
      <c r="N2141" s="39" t="s">
        <v>28</v>
      </c>
      <c r="O2141" s="18">
        <v>-6056</v>
      </c>
      <c r="P2141" s="18">
        <v>401</v>
      </c>
      <c r="Q2141" s="18">
        <v>177975975</v>
      </c>
      <c r="R2141" s="18">
        <v>430</v>
      </c>
      <c r="S2141" s="16">
        <f t="shared" si="201"/>
        <v>177.97597500000001</v>
      </c>
      <c r="T2141" s="16">
        <f t="shared" si="203"/>
        <v>165783.4843071565</v>
      </c>
      <c r="U2141" s="41">
        <f t="shared" si="202"/>
        <v>7849.8258426966295</v>
      </c>
      <c r="V2141" s="18">
        <f t="shared" si="204"/>
        <v>178</v>
      </c>
      <c r="W2141" s="154">
        <f t="shared" si="205"/>
        <v>931.36788936604773</v>
      </c>
    </row>
    <row r="2142" spans="1:23" ht="16" customHeight="1">
      <c r="A2142" s="37"/>
      <c r="B2142" s="38" t="str">
        <f t="shared" si="200"/>
        <v>178-Hg</v>
      </c>
      <c r="C2142" s="39">
        <v>178</v>
      </c>
      <c r="D2142" s="40"/>
      <c r="E2142" s="39">
        <v>18</v>
      </c>
      <c r="F2142" s="39">
        <v>98</v>
      </c>
      <c r="G2142" s="39">
        <v>80</v>
      </c>
      <c r="H2142" s="39" t="s">
        <v>145</v>
      </c>
      <c r="I2142" s="39" t="s">
        <v>83</v>
      </c>
      <c r="J2142" s="18">
        <v>-16323.195</v>
      </c>
      <c r="K2142" s="18">
        <v>14.74</v>
      </c>
      <c r="L2142" s="18">
        <v>1390430.3829999999</v>
      </c>
      <c r="M2142" s="18">
        <v>14.742000000000001</v>
      </c>
      <c r="N2142" s="39" t="s">
        <v>28</v>
      </c>
      <c r="O2142" s="18">
        <v>-11879</v>
      </c>
      <c r="P2142" s="18">
        <v>213</v>
      </c>
      <c r="Q2142" s="18">
        <v>177982476.32499999</v>
      </c>
      <c r="R2142" s="18">
        <v>15.824999999999999</v>
      </c>
      <c r="S2142" s="16">
        <f t="shared" si="201"/>
        <v>177.98247632499999</v>
      </c>
      <c r="T2142" s="16">
        <f t="shared" si="203"/>
        <v>165789.54024988197</v>
      </c>
      <c r="U2142" s="41">
        <f t="shared" si="202"/>
        <v>7811.4066460674148</v>
      </c>
      <c r="V2142" s="18">
        <f t="shared" si="204"/>
        <v>178</v>
      </c>
      <c r="W2142" s="154">
        <f t="shared" si="205"/>
        <v>931.40191151619092</v>
      </c>
    </row>
    <row r="2143" spans="1:23" ht="16" customHeight="1">
      <c r="A2143" s="37"/>
      <c r="B2143" s="38" t="str">
        <f t="shared" si="200"/>
        <v>178-Tl</v>
      </c>
      <c r="C2143" s="39">
        <v>178</v>
      </c>
      <c r="D2143" s="40"/>
      <c r="E2143" s="39">
        <v>16</v>
      </c>
      <c r="F2143" s="39">
        <v>97</v>
      </c>
      <c r="G2143" s="39">
        <v>81</v>
      </c>
      <c r="H2143" s="39" t="s">
        <v>146</v>
      </c>
      <c r="I2143" s="39" t="s">
        <v>83</v>
      </c>
      <c r="J2143" s="18">
        <v>-4445</v>
      </c>
      <c r="K2143" s="18">
        <v>212</v>
      </c>
      <c r="L2143" s="18">
        <v>1377770</v>
      </c>
      <c r="M2143" s="18">
        <v>212</v>
      </c>
      <c r="N2143" s="39" t="s">
        <v>28</v>
      </c>
      <c r="O2143" s="18" t="s">
        <v>30</v>
      </c>
      <c r="P2143" s="42"/>
      <c r="Q2143" s="18">
        <v>177995228</v>
      </c>
      <c r="R2143" s="18">
        <v>228</v>
      </c>
      <c r="S2143" s="16">
        <f t="shared" si="201"/>
        <v>177.995228</v>
      </c>
      <c r="T2143" s="16">
        <f t="shared" si="203"/>
        <v>165801.41835372298</v>
      </c>
      <c r="U2143" s="41">
        <f t="shared" si="202"/>
        <v>7740.2808988764045</v>
      </c>
      <c r="V2143" s="18">
        <f t="shared" si="204"/>
        <v>178</v>
      </c>
      <c r="W2143" s="154">
        <f t="shared" si="205"/>
        <v>931.46864243664595</v>
      </c>
    </row>
    <row r="2144" spans="1:23" ht="16" customHeight="1">
      <c r="A2144" s="37"/>
      <c r="B2144" s="38" t="str">
        <f t="shared" si="200"/>
        <v>179-Tm</v>
      </c>
      <c r="C2144" s="39">
        <v>179</v>
      </c>
      <c r="D2144" s="39">
        <v>0</v>
      </c>
      <c r="E2144" s="39">
        <v>41</v>
      </c>
      <c r="F2144" s="39">
        <v>110</v>
      </c>
      <c r="G2144" s="39">
        <v>69</v>
      </c>
      <c r="H2144" s="39" t="s">
        <v>134</v>
      </c>
      <c r="I2144" s="39" t="s">
        <v>37</v>
      </c>
      <c r="J2144" s="18">
        <v>-41601</v>
      </c>
      <c r="K2144" s="18">
        <v>503</v>
      </c>
      <c r="L2144" s="18">
        <v>1432385</v>
      </c>
      <c r="M2144" s="18">
        <v>503</v>
      </c>
      <c r="N2144" s="39" t="s">
        <v>28</v>
      </c>
      <c r="O2144" s="18">
        <v>4816</v>
      </c>
      <c r="P2144" s="18">
        <v>585</v>
      </c>
      <c r="Q2144" s="18">
        <v>178955340</v>
      </c>
      <c r="R2144" s="18">
        <v>540</v>
      </c>
      <c r="S2144" s="16">
        <f t="shared" si="201"/>
        <v>178.95534000000001</v>
      </c>
      <c r="T2144" s="16">
        <f t="shared" si="203"/>
        <v>166695.75655125282</v>
      </c>
      <c r="U2144" s="41">
        <f t="shared" si="202"/>
        <v>8002.1508379888264</v>
      </c>
      <c r="V2144" s="18">
        <f t="shared" si="204"/>
        <v>179</v>
      </c>
      <c r="W2144" s="154">
        <f t="shared" si="205"/>
        <v>931.26120978353538</v>
      </c>
    </row>
    <row r="2145" spans="1:23" ht="16" customHeight="1">
      <c r="A2145" s="37"/>
      <c r="B2145" s="38" t="str">
        <f t="shared" si="200"/>
        <v>179-Yb</v>
      </c>
      <c r="C2145" s="39">
        <v>179</v>
      </c>
      <c r="D2145" s="40"/>
      <c r="E2145" s="39">
        <v>39</v>
      </c>
      <c r="F2145" s="39">
        <v>109</v>
      </c>
      <c r="G2145" s="39">
        <v>70</v>
      </c>
      <c r="H2145" s="39" t="s">
        <v>135</v>
      </c>
      <c r="I2145" s="39" t="s">
        <v>37</v>
      </c>
      <c r="J2145" s="18">
        <v>-46416</v>
      </c>
      <c r="K2145" s="18">
        <v>298</v>
      </c>
      <c r="L2145" s="18">
        <v>1436418</v>
      </c>
      <c r="M2145" s="18">
        <v>298</v>
      </c>
      <c r="N2145" s="39" t="s">
        <v>28</v>
      </c>
      <c r="O2145" s="18">
        <v>2651</v>
      </c>
      <c r="P2145" s="18">
        <v>298</v>
      </c>
      <c r="Q2145" s="18">
        <v>178950170</v>
      </c>
      <c r="R2145" s="18">
        <v>320</v>
      </c>
      <c r="S2145" s="16">
        <f t="shared" si="201"/>
        <v>178.95017000000001</v>
      </c>
      <c r="T2145" s="16">
        <f t="shared" si="203"/>
        <v>166690.94072926411</v>
      </c>
      <c r="U2145" s="41">
        <f t="shared" si="202"/>
        <v>8024.6815642458105</v>
      </c>
      <c r="V2145" s="18">
        <f t="shared" si="204"/>
        <v>179</v>
      </c>
      <c r="W2145" s="154">
        <f t="shared" si="205"/>
        <v>931.23430575007887</v>
      </c>
    </row>
    <row r="2146" spans="1:23" ht="16" customHeight="1">
      <c r="A2146" s="37"/>
      <c r="B2146" s="38" t="str">
        <f t="shared" si="200"/>
        <v>179-Lu</v>
      </c>
      <c r="C2146" s="39">
        <v>179</v>
      </c>
      <c r="D2146" s="40"/>
      <c r="E2146" s="39">
        <v>37</v>
      </c>
      <c r="F2146" s="39">
        <v>108</v>
      </c>
      <c r="G2146" s="39">
        <v>71</v>
      </c>
      <c r="H2146" s="39" t="s">
        <v>136</v>
      </c>
      <c r="I2146" s="40"/>
      <c r="J2146" s="18">
        <v>-49067.17</v>
      </c>
      <c r="K2146" s="18">
        <v>5.625</v>
      </c>
      <c r="L2146" s="18">
        <v>1438286.861</v>
      </c>
      <c r="M2146" s="18">
        <v>5.63</v>
      </c>
      <c r="N2146" s="39" t="s">
        <v>28</v>
      </c>
      <c r="O2146" s="18">
        <v>1405.7570000000001</v>
      </c>
      <c r="P2146" s="18">
        <v>5.0830000000000002</v>
      </c>
      <c r="Q2146" s="18">
        <v>178947324.21599999</v>
      </c>
      <c r="R2146" s="18">
        <v>6.0380000000000003</v>
      </c>
      <c r="S2146" s="16">
        <f t="shared" si="201"/>
        <v>178.947324216</v>
      </c>
      <c r="T2146" s="16">
        <f t="shared" si="203"/>
        <v>166688.28989963888</v>
      </c>
      <c r="U2146" s="41">
        <f t="shared" si="202"/>
        <v>8035.1221284916201</v>
      </c>
      <c r="V2146" s="18">
        <f t="shared" si="204"/>
        <v>179</v>
      </c>
      <c r="W2146" s="154">
        <f t="shared" si="205"/>
        <v>931.21949664602732</v>
      </c>
    </row>
    <row r="2147" spans="1:23" ht="16" customHeight="1">
      <c r="A2147" s="37"/>
      <c r="B2147" s="38" t="str">
        <f t="shared" si="200"/>
        <v>179-Hf</v>
      </c>
      <c r="C2147" s="39">
        <v>179</v>
      </c>
      <c r="D2147" s="40"/>
      <c r="E2147" s="39">
        <v>35</v>
      </c>
      <c r="F2147" s="39">
        <v>107</v>
      </c>
      <c r="G2147" s="39">
        <v>72</v>
      </c>
      <c r="H2147" s="39" t="s">
        <v>137</v>
      </c>
      <c r="I2147" s="40"/>
      <c r="J2147" s="18">
        <v>-50472.927000000003</v>
      </c>
      <c r="K2147" s="18">
        <v>2.5139999999999998</v>
      </c>
      <c r="L2147" s="18">
        <v>1438910.264</v>
      </c>
      <c r="M2147" s="18">
        <v>2.5259999999999998</v>
      </c>
      <c r="N2147" s="39" t="s">
        <v>28</v>
      </c>
      <c r="O2147" s="18">
        <v>-110.88500000000001</v>
      </c>
      <c r="P2147" s="18">
        <v>5.452</v>
      </c>
      <c r="Q2147" s="18">
        <v>178945815.07300001</v>
      </c>
      <c r="R2147" s="18">
        <v>2.6989999999999998</v>
      </c>
      <c r="S2147" s="16">
        <f t="shared" si="201"/>
        <v>178.94581507300001</v>
      </c>
      <c r="T2147" s="16">
        <f t="shared" si="203"/>
        <v>166686.88414257052</v>
      </c>
      <c r="U2147" s="41">
        <f t="shared" si="202"/>
        <v>8038.6048268156419</v>
      </c>
      <c r="V2147" s="18">
        <f t="shared" si="204"/>
        <v>179</v>
      </c>
      <c r="W2147" s="154">
        <f t="shared" si="205"/>
        <v>931.21164325458392</v>
      </c>
    </row>
    <row r="2148" spans="1:23" ht="16" customHeight="1">
      <c r="A2148" s="37"/>
      <c r="B2148" s="38" t="str">
        <f t="shared" si="200"/>
        <v>179-Ta</v>
      </c>
      <c r="C2148" s="39">
        <v>179</v>
      </c>
      <c r="D2148" s="40"/>
      <c r="E2148" s="39">
        <v>33</v>
      </c>
      <c r="F2148" s="39">
        <v>106</v>
      </c>
      <c r="G2148" s="39">
        <v>73</v>
      </c>
      <c r="H2148" s="39" t="s">
        <v>138</v>
      </c>
      <c r="I2148" s="39" t="s">
        <v>62</v>
      </c>
      <c r="J2148" s="18">
        <v>-50362.040999999997</v>
      </c>
      <c r="K2148" s="18">
        <v>5.58</v>
      </c>
      <c r="L2148" s="18">
        <v>1438017.0260000001</v>
      </c>
      <c r="M2148" s="18">
        <v>5.5860000000000003</v>
      </c>
      <c r="N2148" s="39" t="s">
        <v>28</v>
      </c>
      <c r="O2148" s="18">
        <v>-1059.6849999999999</v>
      </c>
      <c r="P2148" s="18">
        <v>16.265000000000001</v>
      </c>
      <c r="Q2148" s="18">
        <v>178945934.11300001</v>
      </c>
      <c r="R2148" s="18">
        <v>5.9909999999999997</v>
      </c>
      <c r="S2148" s="16">
        <f t="shared" si="201"/>
        <v>178.94593411299999</v>
      </c>
      <c r="T2148" s="16">
        <f t="shared" si="203"/>
        <v>166686.9950275704</v>
      </c>
      <c r="U2148" s="41">
        <f t="shared" si="202"/>
        <v>8033.6146703910617</v>
      </c>
      <c r="V2148" s="18">
        <f t="shared" si="204"/>
        <v>179</v>
      </c>
      <c r="W2148" s="154">
        <f t="shared" si="205"/>
        <v>931.21226272385695</v>
      </c>
    </row>
    <row r="2149" spans="1:23" ht="16" customHeight="1">
      <c r="A2149" s="37"/>
      <c r="B2149" s="38" t="str">
        <f t="shared" si="200"/>
        <v>179-W</v>
      </c>
      <c r="C2149" s="39">
        <v>179</v>
      </c>
      <c r="D2149" s="40"/>
      <c r="E2149" s="39">
        <v>31</v>
      </c>
      <c r="F2149" s="39">
        <v>105</v>
      </c>
      <c r="G2149" s="39">
        <v>74</v>
      </c>
      <c r="H2149" s="39" t="s">
        <v>139</v>
      </c>
      <c r="I2149" s="39" t="s">
        <v>69</v>
      </c>
      <c r="J2149" s="18">
        <v>-49302.356</v>
      </c>
      <c r="K2149" s="18">
        <v>15.728</v>
      </c>
      <c r="L2149" s="18">
        <v>1436174.987</v>
      </c>
      <c r="M2149" s="18">
        <v>15.73</v>
      </c>
      <c r="N2149" s="39" t="s">
        <v>28</v>
      </c>
      <c r="O2149" s="18">
        <v>-2710</v>
      </c>
      <c r="P2149" s="18">
        <v>50</v>
      </c>
      <c r="Q2149" s="18">
        <v>178947071.73300001</v>
      </c>
      <c r="R2149" s="18">
        <v>16.884</v>
      </c>
      <c r="S2149" s="16">
        <f t="shared" si="201"/>
        <v>178.947071733</v>
      </c>
      <c r="T2149" s="16">
        <f t="shared" si="203"/>
        <v>166688.05471333652</v>
      </c>
      <c r="U2149" s="41">
        <f t="shared" si="202"/>
        <v>8023.3239497206705</v>
      </c>
      <c r="V2149" s="18">
        <f t="shared" si="204"/>
        <v>179</v>
      </c>
      <c r="W2149" s="154">
        <f t="shared" si="205"/>
        <v>931.21818275606995</v>
      </c>
    </row>
    <row r="2150" spans="1:23" ht="16" customHeight="1">
      <c r="A2150" s="37"/>
      <c r="B2150" s="38" t="str">
        <f t="shared" si="200"/>
        <v>179-Re</v>
      </c>
      <c r="C2150" s="39">
        <v>179</v>
      </c>
      <c r="D2150" s="40"/>
      <c r="E2150" s="39">
        <v>29</v>
      </c>
      <c r="F2150" s="39">
        <v>104</v>
      </c>
      <c r="G2150" s="39">
        <v>75</v>
      </c>
      <c r="H2150" s="39" t="s">
        <v>140</v>
      </c>
      <c r="I2150" s="39" t="s">
        <v>39</v>
      </c>
      <c r="J2150" s="18">
        <v>-46592.356</v>
      </c>
      <c r="K2150" s="18">
        <v>52.414999999999999</v>
      </c>
      <c r="L2150" s="18">
        <v>1432682.6329999999</v>
      </c>
      <c r="M2150" s="18">
        <v>52.415999999999997</v>
      </c>
      <c r="N2150" s="39" t="s">
        <v>28</v>
      </c>
      <c r="O2150" s="18">
        <v>-3698</v>
      </c>
      <c r="P2150" s="18">
        <v>240</v>
      </c>
      <c r="Q2150" s="18">
        <v>178949981.03799999</v>
      </c>
      <c r="R2150" s="18">
        <v>56.27</v>
      </c>
      <c r="S2150" s="16">
        <f t="shared" si="201"/>
        <v>178.94998103799998</v>
      </c>
      <c r="T2150" s="16">
        <f t="shared" si="203"/>
        <v>166690.76471236761</v>
      </c>
      <c r="U2150" s="41">
        <f t="shared" si="202"/>
        <v>8003.8135921787707</v>
      </c>
      <c r="V2150" s="18">
        <f t="shared" si="204"/>
        <v>179</v>
      </c>
      <c r="W2150" s="154">
        <f t="shared" si="205"/>
        <v>931.23332241546154</v>
      </c>
    </row>
    <row r="2151" spans="1:23" ht="16" customHeight="1">
      <c r="A2151" s="37"/>
      <c r="B2151" s="38" t="str">
        <f t="shared" si="200"/>
        <v>179-Os</v>
      </c>
      <c r="C2151" s="39">
        <v>179</v>
      </c>
      <c r="D2151" s="40"/>
      <c r="E2151" s="39">
        <v>27</v>
      </c>
      <c r="F2151" s="39">
        <v>103</v>
      </c>
      <c r="G2151" s="39">
        <v>76</v>
      </c>
      <c r="H2151" s="39" t="s">
        <v>141</v>
      </c>
      <c r="I2151" s="39" t="s">
        <v>82</v>
      </c>
      <c r="J2151" s="18">
        <v>-42894</v>
      </c>
      <c r="K2151" s="18">
        <v>234</v>
      </c>
      <c r="L2151" s="18">
        <v>1428202</v>
      </c>
      <c r="M2151" s="18">
        <v>234</v>
      </c>
      <c r="N2151" s="39" t="s">
        <v>28</v>
      </c>
      <c r="O2151" s="18">
        <v>-4842</v>
      </c>
      <c r="P2151" s="18">
        <v>464</v>
      </c>
      <c r="Q2151" s="18">
        <v>178953951</v>
      </c>
      <c r="R2151" s="18">
        <v>252</v>
      </c>
      <c r="S2151" s="16">
        <f t="shared" si="201"/>
        <v>178.95395099999999</v>
      </c>
      <c r="T2151" s="16">
        <f t="shared" si="203"/>
        <v>166694.46270662179</v>
      </c>
      <c r="U2151" s="41">
        <f t="shared" si="202"/>
        <v>7978.7821229050278</v>
      </c>
      <c r="V2151" s="18">
        <f t="shared" si="204"/>
        <v>179</v>
      </c>
      <c r="W2151" s="154">
        <f t="shared" si="205"/>
        <v>931.25398160123905</v>
      </c>
    </row>
    <row r="2152" spans="1:23" ht="16" customHeight="1">
      <c r="A2152" s="37"/>
      <c r="B2152" s="38" t="str">
        <f t="shared" si="200"/>
        <v>179-Ir</v>
      </c>
      <c r="C2152" s="39">
        <v>179</v>
      </c>
      <c r="D2152" s="40"/>
      <c r="E2152" s="39">
        <v>25</v>
      </c>
      <c r="F2152" s="39">
        <v>102</v>
      </c>
      <c r="G2152" s="39">
        <v>77</v>
      </c>
      <c r="H2152" s="39" t="s">
        <v>142</v>
      </c>
      <c r="I2152" s="39" t="s">
        <v>82</v>
      </c>
      <c r="J2152" s="18">
        <v>-38052</v>
      </c>
      <c r="K2152" s="18">
        <v>401</v>
      </c>
      <c r="L2152" s="18">
        <v>1422578</v>
      </c>
      <c r="M2152" s="18">
        <v>401</v>
      </c>
      <c r="N2152" s="39" t="s">
        <v>28</v>
      </c>
      <c r="O2152" s="18">
        <v>-5892</v>
      </c>
      <c r="P2152" s="18">
        <v>499</v>
      </c>
      <c r="Q2152" s="18">
        <v>178959150</v>
      </c>
      <c r="R2152" s="18">
        <v>430</v>
      </c>
      <c r="S2152" s="16">
        <f t="shared" si="201"/>
        <v>178.95914999999999</v>
      </c>
      <c r="T2152" s="16">
        <f t="shared" si="203"/>
        <v>166699.30554192534</v>
      </c>
      <c r="U2152" s="41">
        <f t="shared" si="202"/>
        <v>7947.36312849162</v>
      </c>
      <c r="V2152" s="18">
        <f t="shared" si="204"/>
        <v>179</v>
      </c>
      <c r="W2152" s="154">
        <f t="shared" si="205"/>
        <v>931.28103654706888</v>
      </c>
    </row>
    <row r="2153" spans="1:23" ht="16" customHeight="1">
      <c r="A2153" s="37"/>
      <c r="B2153" s="38" t="str">
        <f t="shared" si="200"/>
        <v>179-Pt</v>
      </c>
      <c r="C2153" s="39">
        <v>179</v>
      </c>
      <c r="D2153" s="40"/>
      <c r="E2153" s="39">
        <v>23</v>
      </c>
      <c r="F2153" s="39">
        <v>101</v>
      </c>
      <c r="G2153" s="39">
        <v>78</v>
      </c>
      <c r="H2153" s="39" t="s">
        <v>143</v>
      </c>
      <c r="I2153" s="39" t="s">
        <v>82</v>
      </c>
      <c r="J2153" s="18">
        <v>-32160</v>
      </c>
      <c r="K2153" s="18">
        <v>298</v>
      </c>
      <c r="L2153" s="18">
        <v>1415903</v>
      </c>
      <c r="M2153" s="18">
        <v>298</v>
      </c>
      <c r="N2153" s="39" t="s">
        <v>28</v>
      </c>
      <c r="O2153" s="18">
        <v>-7393</v>
      </c>
      <c r="P2153" s="18">
        <v>455</v>
      </c>
      <c r="Q2153" s="18">
        <v>178965475</v>
      </c>
      <c r="R2153" s="18">
        <v>320</v>
      </c>
      <c r="S2153" s="16">
        <f t="shared" si="201"/>
        <v>178.965475</v>
      </c>
      <c r="T2153" s="16">
        <f t="shared" si="203"/>
        <v>166705.1972390392</v>
      </c>
      <c r="U2153" s="41">
        <f t="shared" si="202"/>
        <v>7910.0726256983244</v>
      </c>
      <c r="V2153" s="18">
        <f t="shared" si="204"/>
        <v>179</v>
      </c>
      <c r="W2153" s="154">
        <f t="shared" si="205"/>
        <v>931.31395105608499</v>
      </c>
    </row>
    <row r="2154" spans="1:23" ht="16" customHeight="1">
      <c r="A2154" s="37"/>
      <c r="B2154" s="38" t="str">
        <f t="shared" si="200"/>
        <v>179-Au</v>
      </c>
      <c r="C2154" s="39">
        <v>179</v>
      </c>
      <c r="D2154" s="40"/>
      <c r="E2154" s="39">
        <v>21</v>
      </c>
      <c r="F2154" s="39">
        <v>100</v>
      </c>
      <c r="G2154" s="39">
        <v>79</v>
      </c>
      <c r="H2154" s="39" t="s">
        <v>144</v>
      </c>
      <c r="I2154" s="39" t="s">
        <v>83</v>
      </c>
      <c r="J2154" s="18">
        <v>-24767</v>
      </c>
      <c r="K2154" s="18">
        <v>344</v>
      </c>
      <c r="L2154" s="18">
        <v>1407728</v>
      </c>
      <c r="M2154" s="18">
        <v>344</v>
      </c>
      <c r="N2154" s="39" t="s">
        <v>28</v>
      </c>
      <c r="O2154" s="18">
        <v>-7798</v>
      </c>
      <c r="P2154" s="18">
        <v>464</v>
      </c>
      <c r="Q2154" s="18">
        <v>178973412</v>
      </c>
      <c r="R2154" s="18">
        <v>370</v>
      </c>
      <c r="S2154" s="16">
        <f t="shared" si="201"/>
        <v>178.973412</v>
      </c>
      <c r="T2154" s="16">
        <f t="shared" si="203"/>
        <v>166712.59050386018</v>
      </c>
      <c r="U2154" s="41">
        <f t="shared" si="202"/>
        <v>7864.4022346368711</v>
      </c>
      <c r="V2154" s="18">
        <f t="shared" si="204"/>
        <v>179</v>
      </c>
      <c r="W2154" s="154">
        <f t="shared" si="205"/>
        <v>931.35525421150942</v>
      </c>
    </row>
    <row r="2155" spans="1:23" ht="16" customHeight="1">
      <c r="A2155" s="37"/>
      <c r="B2155" s="38" t="str">
        <f t="shared" si="200"/>
        <v>179-Hg</v>
      </c>
      <c r="C2155" s="39">
        <v>179</v>
      </c>
      <c r="D2155" s="40"/>
      <c r="E2155" s="39">
        <v>19</v>
      </c>
      <c r="F2155" s="39">
        <v>99</v>
      </c>
      <c r="G2155" s="39">
        <v>80</v>
      </c>
      <c r="H2155" s="39" t="s">
        <v>145</v>
      </c>
      <c r="I2155" s="39" t="s">
        <v>82</v>
      </c>
      <c r="J2155" s="18">
        <v>-16969</v>
      </c>
      <c r="K2155" s="18">
        <v>311</v>
      </c>
      <c r="L2155" s="18">
        <v>1399148</v>
      </c>
      <c r="M2155" s="18">
        <v>311</v>
      </c>
      <c r="N2155" s="39" t="s">
        <v>28</v>
      </c>
      <c r="O2155" s="18">
        <v>-9020</v>
      </c>
      <c r="P2155" s="18">
        <v>342</v>
      </c>
      <c r="Q2155" s="18">
        <v>178981783</v>
      </c>
      <c r="R2155" s="18">
        <v>334</v>
      </c>
      <c r="S2155" s="16">
        <f t="shared" si="201"/>
        <v>178.98178300000001</v>
      </c>
      <c r="T2155" s="16">
        <f t="shared" si="203"/>
        <v>166720.38803690998</v>
      </c>
      <c r="U2155" s="41">
        <f t="shared" si="202"/>
        <v>7816.4692737430169</v>
      </c>
      <c r="V2155" s="18">
        <f t="shared" si="204"/>
        <v>179</v>
      </c>
      <c r="W2155" s="154">
        <f t="shared" si="205"/>
        <v>931.39881584865907</v>
      </c>
    </row>
    <row r="2156" spans="1:23" ht="16" customHeight="1">
      <c r="A2156" s="37"/>
      <c r="B2156" s="38" t="str">
        <f t="shared" si="200"/>
        <v>179-Tl</v>
      </c>
      <c r="C2156" s="39">
        <v>179</v>
      </c>
      <c r="D2156" s="40"/>
      <c r="E2156" s="39">
        <v>17</v>
      </c>
      <c r="F2156" s="39">
        <v>98</v>
      </c>
      <c r="G2156" s="39">
        <v>81</v>
      </c>
      <c r="H2156" s="39" t="s">
        <v>146</v>
      </c>
      <c r="I2156" s="39" t="s">
        <v>83</v>
      </c>
      <c r="J2156" s="18">
        <v>-7949</v>
      </c>
      <c r="K2156" s="18">
        <v>141</v>
      </c>
      <c r="L2156" s="18">
        <v>1389346</v>
      </c>
      <c r="M2156" s="18">
        <v>141</v>
      </c>
      <c r="N2156" s="39" t="s">
        <v>28</v>
      </c>
      <c r="O2156" s="18" t="s">
        <v>30</v>
      </c>
      <c r="P2156" s="42"/>
      <c r="Q2156" s="18">
        <v>178991466</v>
      </c>
      <c r="R2156" s="18">
        <v>152</v>
      </c>
      <c r="S2156" s="16">
        <f t="shared" si="201"/>
        <v>178.991466</v>
      </c>
      <c r="T2156" s="16">
        <f t="shared" si="203"/>
        <v>166729.40768958247</v>
      </c>
      <c r="U2156" s="41">
        <f t="shared" si="202"/>
        <v>7761.7094972067043</v>
      </c>
      <c r="V2156" s="18">
        <f t="shared" si="204"/>
        <v>179</v>
      </c>
      <c r="W2156" s="154">
        <f t="shared" si="205"/>
        <v>931.44920496973441</v>
      </c>
    </row>
    <row r="2157" spans="1:23" ht="16" customHeight="1">
      <c r="A2157" s="37"/>
      <c r="B2157" s="38" t="str">
        <f t="shared" si="200"/>
        <v>180-Yb</v>
      </c>
      <c r="C2157" s="39">
        <v>180</v>
      </c>
      <c r="D2157" s="39">
        <v>0</v>
      </c>
      <c r="E2157" s="39">
        <v>40</v>
      </c>
      <c r="F2157" s="39">
        <v>110</v>
      </c>
      <c r="G2157" s="39">
        <v>70</v>
      </c>
      <c r="H2157" s="39" t="s">
        <v>135</v>
      </c>
      <c r="I2157" s="39" t="s">
        <v>37</v>
      </c>
      <c r="J2157" s="18">
        <v>-44404</v>
      </c>
      <c r="K2157" s="18">
        <v>401</v>
      </c>
      <c r="L2157" s="18">
        <v>1442478</v>
      </c>
      <c r="M2157" s="18">
        <v>401</v>
      </c>
      <c r="N2157" s="39" t="s">
        <v>28</v>
      </c>
      <c r="O2157" s="18">
        <v>2282</v>
      </c>
      <c r="P2157" s="18">
        <v>407</v>
      </c>
      <c r="Q2157" s="18">
        <v>179952330</v>
      </c>
      <c r="R2157" s="18">
        <v>430</v>
      </c>
      <c r="S2157" s="16">
        <f t="shared" si="201"/>
        <v>179.95232999999999</v>
      </c>
      <c r="T2157" s="16">
        <f t="shared" si="203"/>
        <v>167624.44637031064</v>
      </c>
      <c r="U2157" s="41">
        <f t="shared" si="202"/>
        <v>8013.7666666666664</v>
      </c>
      <c r="V2157" s="18">
        <f t="shared" si="204"/>
        <v>180</v>
      </c>
      <c r="W2157" s="154">
        <f t="shared" si="205"/>
        <v>931.24692427950356</v>
      </c>
    </row>
    <row r="2158" spans="1:23" ht="16" customHeight="1">
      <c r="A2158" s="37"/>
      <c r="B2158" s="38" t="str">
        <f t="shared" si="200"/>
        <v>180-Lu</v>
      </c>
      <c r="C2158" s="39">
        <v>180</v>
      </c>
      <c r="D2158" s="40"/>
      <c r="E2158" s="39">
        <v>38</v>
      </c>
      <c r="F2158" s="39">
        <v>109</v>
      </c>
      <c r="G2158" s="39">
        <v>71</v>
      </c>
      <c r="H2158" s="39" t="s">
        <v>136</v>
      </c>
      <c r="I2158" s="39" t="s">
        <v>40</v>
      </c>
      <c r="J2158" s="18">
        <v>-46686.502</v>
      </c>
      <c r="K2158" s="18">
        <v>70.756</v>
      </c>
      <c r="L2158" s="18">
        <v>1443977.5160000001</v>
      </c>
      <c r="M2158" s="18">
        <v>70.756</v>
      </c>
      <c r="N2158" s="39" t="s">
        <v>28</v>
      </c>
      <c r="O2158" s="18">
        <v>3103</v>
      </c>
      <c r="P2158" s="18">
        <v>70.710999999999999</v>
      </c>
      <c r="Q2158" s="18">
        <v>179949879.96799999</v>
      </c>
      <c r="R2158" s="18">
        <v>75.959000000000003</v>
      </c>
      <c r="S2158" s="16">
        <f t="shared" si="201"/>
        <v>179.949879968</v>
      </c>
      <c r="T2158" s="16">
        <f t="shared" si="203"/>
        <v>167622.16418114651</v>
      </c>
      <c r="U2158" s="41">
        <f t="shared" si="202"/>
        <v>8022.0973111111116</v>
      </c>
      <c r="V2158" s="18">
        <f t="shared" si="204"/>
        <v>180</v>
      </c>
      <c r="W2158" s="154">
        <f t="shared" si="205"/>
        <v>931.23424545081389</v>
      </c>
    </row>
    <row r="2159" spans="1:23" ht="16" customHeight="1">
      <c r="A2159" s="37"/>
      <c r="B2159" s="38" t="str">
        <f t="shared" si="200"/>
        <v>180-Hf</v>
      </c>
      <c r="C2159" s="39">
        <v>180</v>
      </c>
      <c r="D2159" s="40"/>
      <c r="E2159" s="39">
        <v>36</v>
      </c>
      <c r="F2159" s="39">
        <v>108</v>
      </c>
      <c r="G2159" s="39">
        <v>72</v>
      </c>
      <c r="H2159" s="39" t="s">
        <v>137</v>
      </c>
      <c r="I2159" s="40"/>
      <c r="J2159" s="18">
        <v>-49789.502</v>
      </c>
      <c r="K2159" s="18">
        <v>2.5209999999999999</v>
      </c>
      <c r="L2159" s="18">
        <v>1446298.162</v>
      </c>
      <c r="M2159" s="18">
        <v>2.5329999999999999</v>
      </c>
      <c r="N2159" s="39" t="s">
        <v>28</v>
      </c>
      <c r="O2159" s="18">
        <v>-854.08199999999999</v>
      </c>
      <c r="P2159" s="18">
        <v>2.93</v>
      </c>
      <c r="Q2159" s="18">
        <v>179946548.75999999</v>
      </c>
      <c r="R2159" s="18">
        <v>2.7069999999999999</v>
      </c>
      <c r="S2159" s="16">
        <f t="shared" si="201"/>
        <v>179.94654875999998</v>
      </c>
      <c r="T2159" s="16">
        <f t="shared" si="203"/>
        <v>167619.06118216479</v>
      </c>
      <c r="U2159" s="41">
        <f t="shared" si="202"/>
        <v>8034.9897888888891</v>
      </c>
      <c r="V2159" s="18">
        <f t="shared" si="204"/>
        <v>180</v>
      </c>
      <c r="W2159" s="154">
        <f t="shared" si="205"/>
        <v>931.21700656758219</v>
      </c>
    </row>
    <row r="2160" spans="1:23" ht="16" customHeight="1">
      <c r="A2160" s="37"/>
      <c r="B2160" s="38" t="str">
        <f t="shared" si="200"/>
        <v>180-Ta</v>
      </c>
      <c r="C2160" s="39">
        <v>180</v>
      </c>
      <c r="D2160" s="40"/>
      <c r="E2160" s="39">
        <v>34</v>
      </c>
      <c r="F2160" s="39">
        <v>107</v>
      </c>
      <c r="G2160" s="39">
        <v>73</v>
      </c>
      <c r="H2160" s="39" t="s">
        <v>138</v>
      </c>
      <c r="I2160" s="40"/>
      <c r="J2160" s="18">
        <v>-48935.42</v>
      </c>
      <c r="K2160" s="18">
        <v>3.1579999999999999</v>
      </c>
      <c r="L2160" s="18">
        <v>1444661.727</v>
      </c>
      <c r="M2160" s="18">
        <v>3.1680000000000001</v>
      </c>
      <c r="N2160" s="39" t="s">
        <v>28</v>
      </c>
      <c r="O2160" s="18">
        <v>707.86199999999997</v>
      </c>
      <c r="P2160" s="18">
        <v>4.2329999999999997</v>
      </c>
      <c r="Q2160" s="18">
        <v>179947465.655</v>
      </c>
      <c r="R2160" s="18">
        <v>3.39</v>
      </c>
      <c r="S2160" s="16">
        <f t="shared" si="201"/>
        <v>179.947465655</v>
      </c>
      <c r="T2160" s="16">
        <f t="shared" si="203"/>
        <v>167619.91526400278</v>
      </c>
      <c r="U2160" s="41">
        <f t="shared" si="202"/>
        <v>8025.8984833333334</v>
      </c>
      <c r="V2160" s="18">
        <f t="shared" si="204"/>
        <v>180</v>
      </c>
      <c r="W2160" s="154">
        <f t="shared" si="205"/>
        <v>931.22175146668212</v>
      </c>
    </row>
    <row r="2161" spans="1:23" ht="16" customHeight="1">
      <c r="A2161" s="37"/>
      <c r="B2161" s="38" t="str">
        <f t="shared" si="200"/>
        <v>180-W</v>
      </c>
      <c r="C2161" s="39">
        <v>180</v>
      </c>
      <c r="D2161" s="40"/>
      <c r="E2161" s="39">
        <v>32</v>
      </c>
      <c r="F2161" s="39">
        <v>106</v>
      </c>
      <c r="G2161" s="39">
        <v>74</v>
      </c>
      <c r="H2161" s="39" t="s">
        <v>139</v>
      </c>
      <c r="I2161" s="40"/>
      <c r="J2161" s="18">
        <v>-49643.281999999999</v>
      </c>
      <c r="K2161" s="18">
        <v>4.7279999999999998</v>
      </c>
      <c r="L2161" s="18">
        <v>1444587.236</v>
      </c>
      <c r="M2161" s="18">
        <v>4.7350000000000003</v>
      </c>
      <c r="N2161" s="39" t="s">
        <v>28</v>
      </c>
      <c r="O2161" s="18">
        <v>-3802.308</v>
      </c>
      <c r="P2161" s="18">
        <v>33.281999999999996</v>
      </c>
      <c r="Q2161" s="18">
        <v>179946705.734</v>
      </c>
      <c r="R2161" s="18">
        <v>5.0759999999999996</v>
      </c>
      <c r="S2161" s="16">
        <f t="shared" si="201"/>
        <v>179.94670573400001</v>
      </c>
      <c r="T2161" s="16">
        <f t="shared" si="203"/>
        <v>167619.20740244348</v>
      </c>
      <c r="U2161" s="41">
        <f t="shared" si="202"/>
        <v>8025.4846444444447</v>
      </c>
      <c r="V2161" s="18">
        <f t="shared" si="204"/>
        <v>180</v>
      </c>
      <c r="W2161" s="154">
        <f t="shared" si="205"/>
        <v>931.21781890246382</v>
      </c>
    </row>
    <row r="2162" spans="1:23" ht="16" customHeight="1">
      <c r="A2162" s="37"/>
      <c r="B2162" s="38" t="str">
        <f t="shared" si="200"/>
        <v>180-Re</v>
      </c>
      <c r="C2162" s="39">
        <v>180</v>
      </c>
      <c r="D2162" s="40"/>
      <c r="E2162" s="39">
        <v>30</v>
      </c>
      <c r="F2162" s="39">
        <v>105</v>
      </c>
      <c r="G2162" s="39">
        <v>75</v>
      </c>
      <c r="H2162" s="39" t="s">
        <v>140</v>
      </c>
      <c r="I2162" s="39" t="s">
        <v>39</v>
      </c>
      <c r="J2162" s="18">
        <v>-45840.974000000002</v>
      </c>
      <c r="K2162" s="18">
        <v>33.616</v>
      </c>
      <c r="L2162" s="18">
        <v>1440002.575</v>
      </c>
      <c r="M2162" s="18">
        <v>33.616999999999997</v>
      </c>
      <c r="N2162" s="39" t="s">
        <v>28</v>
      </c>
      <c r="O2162" s="18">
        <v>-1456</v>
      </c>
      <c r="P2162" s="18">
        <v>185</v>
      </c>
      <c r="Q2162" s="18">
        <v>179950787.68000001</v>
      </c>
      <c r="R2162" s="18">
        <v>36.088000000000001</v>
      </c>
      <c r="S2162" s="16">
        <f t="shared" si="201"/>
        <v>179.95078768000002</v>
      </c>
      <c r="T2162" s="16">
        <f t="shared" si="203"/>
        <v>167623.00970907861</v>
      </c>
      <c r="U2162" s="41">
        <f t="shared" si="202"/>
        <v>8000.0143055555554</v>
      </c>
      <c r="V2162" s="18">
        <f t="shared" si="204"/>
        <v>180</v>
      </c>
      <c r="W2162" s="154">
        <f t="shared" si="205"/>
        <v>931.23894282821448</v>
      </c>
    </row>
    <row r="2163" spans="1:23" ht="16" customHeight="1">
      <c r="A2163" s="37"/>
      <c r="B2163" s="38" t="str">
        <f t="shared" si="200"/>
        <v>180-Os</v>
      </c>
      <c r="C2163" s="39">
        <v>180</v>
      </c>
      <c r="D2163" s="40"/>
      <c r="E2163" s="39">
        <v>28</v>
      </c>
      <c r="F2163" s="39">
        <v>104</v>
      </c>
      <c r="G2163" s="39">
        <v>76</v>
      </c>
      <c r="H2163" s="39" t="s">
        <v>141</v>
      </c>
      <c r="I2163" s="39" t="s">
        <v>82</v>
      </c>
      <c r="J2163" s="18">
        <v>-44385</v>
      </c>
      <c r="K2163" s="18">
        <v>182</v>
      </c>
      <c r="L2163" s="18">
        <v>1437764</v>
      </c>
      <c r="M2163" s="18">
        <v>182</v>
      </c>
      <c r="N2163" s="39" t="s">
        <v>28</v>
      </c>
      <c r="O2163" s="18">
        <v>-6429</v>
      </c>
      <c r="P2163" s="18">
        <v>61</v>
      </c>
      <c r="Q2163" s="18">
        <v>179952351</v>
      </c>
      <c r="R2163" s="18">
        <v>195</v>
      </c>
      <c r="S2163" s="16">
        <f t="shared" si="201"/>
        <v>179.95235099999999</v>
      </c>
      <c r="T2163" s="16">
        <f t="shared" si="203"/>
        <v>167624.46593167656</v>
      </c>
      <c r="U2163" s="41">
        <f t="shared" si="202"/>
        <v>7987.5777777777776</v>
      </c>
      <c r="V2163" s="18">
        <f t="shared" si="204"/>
        <v>180</v>
      </c>
      <c r="W2163" s="154">
        <f t="shared" si="205"/>
        <v>931.24703295375866</v>
      </c>
    </row>
    <row r="2164" spans="1:23" ht="16" customHeight="1">
      <c r="A2164" s="37"/>
      <c r="B2164" s="38" t="str">
        <f t="shared" si="200"/>
        <v>180-Ir</v>
      </c>
      <c r="C2164" s="39">
        <v>180</v>
      </c>
      <c r="D2164" s="40"/>
      <c r="E2164" s="39">
        <v>26</v>
      </c>
      <c r="F2164" s="39">
        <v>103</v>
      </c>
      <c r="G2164" s="39">
        <v>77</v>
      </c>
      <c r="H2164" s="39" t="s">
        <v>142</v>
      </c>
      <c r="I2164" s="39" t="s">
        <v>82</v>
      </c>
      <c r="J2164" s="18">
        <v>-37955</v>
      </c>
      <c r="K2164" s="18">
        <v>191</v>
      </c>
      <c r="L2164" s="18">
        <v>1430552</v>
      </c>
      <c r="M2164" s="18">
        <v>191</v>
      </c>
      <c r="N2164" s="39" t="s">
        <v>28</v>
      </c>
      <c r="O2164" s="18">
        <v>-3691</v>
      </c>
      <c r="P2164" s="18">
        <v>60</v>
      </c>
      <c r="Q2164" s="18">
        <v>179959253</v>
      </c>
      <c r="R2164" s="18">
        <v>205</v>
      </c>
      <c r="S2164" s="16">
        <f t="shared" si="201"/>
        <v>179.95925299999999</v>
      </c>
      <c r="T2164" s="16">
        <f t="shared" si="203"/>
        <v>167630.89510060617</v>
      </c>
      <c r="U2164" s="41">
        <f t="shared" si="202"/>
        <v>7947.5111111111109</v>
      </c>
      <c r="V2164" s="18">
        <f t="shared" si="204"/>
        <v>180</v>
      </c>
      <c r="W2164" s="154">
        <f t="shared" si="205"/>
        <v>931.28275055892311</v>
      </c>
    </row>
    <row r="2165" spans="1:23" ht="16" customHeight="1">
      <c r="A2165" s="37"/>
      <c r="B2165" s="38" t="str">
        <f t="shared" si="200"/>
        <v>180-Pt</v>
      </c>
      <c r="C2165" s="39">
        <v>180</v>
      </c>
      <c r="D2165" s="40"/>
      <c r="E2165" s="39">
        <v>24</v>
      </c>
      <c r="F2165" s="39">
        <v>102</v>
      </c>
      <c r="G2165" s="39">
        <v>78</v>
      </c>
      <c r="H2165" s="39" t="s">
        <v>143</v>
      </c>
      <c r="I2165" s="39" t="s">
        <v>82</v>
      </c>
      <c r="J2165" s="18">
        <v>-34265</v>
      </c>
      <c r="K2165" s="18">
        <v>200</v>
      </c>
      <c r="L2165" s="18">
        <v>1426079</v>
      </c>
      <c r="M2165" s="18">
        <v>200</v>
      </c>
      <c r="N2165" s="39" t="s">
        <v>28</v>
      </c>
      <c r="O2165" s="18">
        <v>-8551</v>
      </c>
      <c r="P2165" s="18">
        <v>363</v>
      </c>
      <c r="Q2165" s="18">
        <v>179963215</v>
      </c>
      <c r="R2165" s="18">
        <v>215</v>
      </c>
      <c r="S2165" s="16">
        <f t="shared" si="201"/>
        <v>179.96321499999999</v>
      </c>
      <c r="T2165" s="16">
        <f t="shared" si="203"/>
        <v>167634.58567830815</v>
      </c>
      <c r="U2165" s="41">
        <f t="shared" si="202"/>
        <v>7922.6611111111115</v>
      </c>
      <c r="V2165" s="18">
        <f t="shared" si="204"/>
        <v>180</v>
      </c>
      <c r="W2165" s="154">
        <f t="shared" si="205"/>
        <v>931.30325376837868</v>
      </c>
    </row>
    <row r="2166" spans="1:23" ht="16" customHeight="1">
      <c r="A2166" s="37"/>
      <c r="B2166" s="38" t="str">
        <f t="shared" si="200"/>
        <v>180-Au</v>
      </c>
      <c r="C2166" s="39">
        <v>180</v>
      </c>
      <c r="D2166" s="40"/>
      <c r="E2166" s="39">
        <v>22</v>
      </c>
      <c r="F2166" s="39">
        <v>101</v>
      </c>
      <c r="G2166" s="39">
        <v>79</v>
      </c>
      <c r="H2166" s="39" t="s">
        <v>144</v>
      </c>
      <c r="I2166" s="39" t="s">
        <v>82</v>
      </c>
      <c r="J2166" s="18">
        <v>-25713</v>
      </c>
      <c r="K2166" s="18">
        <v>302</v>
      </c>
      <c r="L2166" s="18">
        <v>1416746</v>
      </c>
      <c r="M2166" s="18">
        <v>302</v>
      </c>
      <c r="N2166" s="39" t="s">
        <v>28</v>
      </c>
      <c r="O2166" s="18">
        <v>-5520</v>
      </c>
      <c r="P2166" s="18">
        <v>360</v>
      </c>
      <c r="Q2166" s="18">
        <v>179972396</v>
      </c>
      <c r="R2166" s="18">
        <v>324</v>
      </c>
      <c r="S2166" s="16">
        <f t="shared" si="201"/>
        <v>179.972396</v>
      </c>
      <c r="T2166" s="16">
        <f t="shared" si="203"/>
        <v>167643.13772118601</v>
      </c>
      <c r="U2166" s="41">
        <f t="shared" si="202"/>
        <v>7870.8111111111111</v>
      </c>
      <c r="V2166" s="18">
        <f t="shared" si="204"/>
        <v>180</v>
      </c>
      <c r="W2166" s="154">
        <f t="shared" si="205"/>
        <v>931.35076511770001</v>
      </c>
    </row>
    <row r="2167" spans="1:23" ht="16" customHeight="1">
      <c r="A2167" s="37"/>
      <c r="B2167" s="38" t="str">
        <f t="shared" si="200"/>
        <v>180-Hg</v>
      </c>
      <c r="C2167" s="39">
        <v>180</v>
      </c>
      <c r="D2167" s="40"/>
      <c r="E2167" s="39">
        <v>20</v>
      </c>
      <c r="F2167" s="39">
        <v>100</v>
      </c>
      <c r="G2167" s="39">
        <v>80</v>
      </c>
      <c r="H2167" s="39" t="s">
        <v>145</v>
      </c>
      <c r="I2167" s="39" t="s">
        <v>83</v>
      </c>
      <c r="J2167" s="18">
        <v>-20193</v>
      </c>
      <c r="K2167" s="18">
        <v>196</v>
      </c>
      <c r="L2167" s="18">
        <v>1410443</v>
      </c>
      <c r="M2167" s="18">
        <v>196</v>
      </c>
      <c r="N2167" s="39" t="s">
        <v>28</v>
      </c>
      <c r="O2167" s="18">
        <v>-11059</v>
      </c>
      <c r="P2167" s="18">
        <v>489</v>
      </c>
      <c r="Q2167" s="18">
        <v>179978322</v>
      </c>
      <c r="R2167" s="18">
        <v>210</v>
      </c>
      <c r="S2167" s="16">
        <f t="shared" si="201"/>
        <v>179.97832199999999</v>
      </c>
      <c r="T2167" s="16">
        <f t="shared" si="203"/>
        <v>167648.65775234753</v>
      </c>
      <c r="U2167" s="41">
        <f t="shared" si="202"/>
        <v>7835.7944444444447</v>
      </c>
      <c r="V2167" s="18">
        <f t="shared" si="204"/>
        <v>180</v>
      </c>
      <c r="W2167" s="154">
        <f t="shared" si="205"/>
        <v>931.38143195748626</v>
      </c>
    </row>
    <row r="2168" spans="1:23" ht="16" customHeight="1">
      <c r="A2168" s="37"/>
      <c r="B2168" s="38" t="str">
        <f t="shared" si="200"/>
        <v>180-Tl</v>
      </c>
      <c r="C2168" s="39">
        <v>180</v>
      </c>
      <c r="D2168" s="40"/>
      <c r="E2168" s="39">
        <v>18</v>
      </c>
      <c r="F2168" s="39">
        <v>99</v>
      </c>
      <c r="G2168" s="39">
        <v>81</v>
      </c>
      <c r="H2168" s="39" t="s">
        <v>146</v>
      </c>
      <c r="I2168" s="39" t="s">
        <v>83</v>
      </c>
      <c r="J2168" s="18">
        <v>-9135</v>
      </c>
      <c r="K2168" s="18">
        <v>448</v>
      </c>
      <c r="L2168" s="18">
        <v>1398602</v>
      </c>
      <c r="M2168" s="18">
        <v>448</v>
      </c>
      <c r="N2168" s="39" t="s">
        <v>28</v>
      </c>
      <c r="O2168" s="18" t="s">
        <v>30</v>
      </c>
      <c r="P2168" s="42"/>
      <c r="Q2168" s="18">
        <v>179990194</v>
      </c>
      <c r="R2168" s="18">
        <v>481</v>
      </c>
      <c r="S2168" s="16">
        <f t="shared" si="201"/>
        <v>179.990194</v>
      </c>
      <c r="T2168" s="16">
        <f t="shared" si="203"/>
        <v>167659.71644454289</v>
      </c>
      <c r="U2168" s="41">
        <f t="shared" si="202"/>
        <v>7770.0111111111109</v>
      </c>
      <c r="V2168" s="18">
        <f t="shared" si="204"/>
        <v>180</v>
      </c>
      <c r="W2168" s="154">
        <f t="shared" si="205"/>
        <v>931.44286913634937</v>
      </c>
    </row>
    <row r="2169" spans="1:23" ht="16" customHeight="1">
      <c r="A2169" s="37"/>
      <c r="B2169" s="38" t="str">
        <f t="shared" si="200"/>
        <v>181-Yb</v>
      </c>
      <c r="C2169" s="39">
        <v>181</v>
      </c>
      <c r="D2169" s="39">
        <v>0</v>
      </c>
      <c r="E2169" s="39">
        <v>41</v>
      </c>
      <c r="F2169" s="39">
        <v>111</v>
      </c>
      <c r="G2169" s="39">
        <v>70</v>
      </c>
      <c r="H2169" s="39" t="s">
        <v>135</v>
      </c>
      <c r="I2169" s="39" t="s">
        <v>37</v>
      </c>
      <c r="J2169" s="18">
        <v>-40846</v>
      </c>
      <c r="K2169" s="18">
        <v>401</v>
      </c>
      <c r="L2169" s="18">
        <v>1446991</v>
      </c>
      <c r="M2169" s="18">
        <v>401</v>
      </c>
      <c r="N2169" s="39" t="s">
        <v>28</v>
      </c>
      <c r="O2169" s="18">
        <v>3894</v>
      </c>
      <c r="P2169" s="18">
        <v>499</v>
      </c>
      <c r="Q2169" s="18">
        <v>180956150</v>
      </c>
      <c r="R2169" s="18">
        <v>430</v>
      </c>
      <c r="S2169" s="16">
        <f t="shared" si="201"/>
        <v>180.95615000000001</v>
      </c>
      <c r="T2169" s="16">
        <f t="shared" si="203"/>
        <v>168559.49829075782</v>
      </c>
      <c r="U2169" s="41">
        <f t="shared" si="202"/>
        <v>7994.4254143646413</v>
      </c>
      <c r="V2169" s="18">
        <f t="shared" si="204"/>
        <v>181</v>
      </c>
      <c r="W2169" s="154">
        <f t="shared" si="205"/>
        <v>931.26794635777799</v>
      </c>
    </row>
    <row r="2170" spans="1:23" ht="16" customHeight="1">
      <c r="A2170" s="37"/>
      <c r="B2170" s="38" t="str">
        <f t="shared" si="200"/>
        <v>181-Lu</v>
      </c>
      <c r="C2170" s="39">
        <v>181</v>
      </c>
      <c r="D2170" s="40"/>
      <c r="E2170" s="39">
        <v>39</v>
      </c>
      <c r="F2170" s="39">
        <v>110</v>
      </c>
      <c r="G2170" s="39">
        <v>71</v>
      </c>
      <c r="H2170" s="39" t="s">
        <v>136</v>
      </c>
      <c r="I2170" s="39" t="s">
        <v>37</v>
      </c>
      <c r="J2170" s="18">
        <v>-44740</v>
      </c>
      <c r="K2170" s="18">
        <v>298</v>
      </c>
      <c r="L2170" s="18">
        <v>1450102</v>
      </c>
      <c r="M2170" s="18">
        <v>298</v>
      </c>
      <c r="N2170" s="39" t="s">
        <v>28</v>
      </c>
      <c r="O2170" s="18">
        <v>2674</v>
      </c>
      <c r="P2170" s="18">
        <v>298</v>
      </c>
      <c r="Q2170" s="18">
        <v>180951970</v>
      </c>
      <c r="R2170" s="18">
        <v>320</v>
      </c>
      <c r="S2170" s="16">
        <f t="shared" si="201"/>
        <v>180.95196999999999</v>
      </c>
      <c r="T2170" s="16">
        <f t="shared" si="203"/>
        <v>168555.60464744779</v>
      </c>
      <c r="U2170" s="41">
        <f t="shared" si="202"/>
        <v>8011.6132596685084</v>
      </c>
      <c r="V2170" s="18">
        <f t="shared" si="204"/>
        <v>181</v>
      </c>
      <c r="W2170" s="154">
        <f t="shared" si="205"/>
        <v>931.24643451628617</v>
      </c>
    </row>
    <row r="2171" spans="1:23" ht="16" customHeight="1">
      <c r="A2171" s="37"/>
      <c r="B2171" s="38" t="str">
        <f t="shared" si="200"/>
        <v>181-Hf</v>
      </c>
      <c r="C2171" s="39">
        <v>181</v>
      </c>
      <c r="D2171" s="40"/>
      <c r="E2171" s="39">
        <v>37</v>
      </c>
      <c r="F2171" s="39">
        <v>109</v>
      </c>
      <c r="G2171" s="39">
        <v>72</v>
      </c>
      <c r="H2171" s="39" t="s">
        <v>137</v>
      </c>
      <c r="I2171" s="40"/>
      <c r="J2171" s="18">
        <v>-47413.853000000003</v>
      </c>
      <c r="K2171" s="18">
        <v>2.59</v>
      </c>
      <c r="L2171" s="18">
        <v>1451993.8370000001</v>
      </c>
      <c r="M2171" s="18">
        <v>2.601</v>
      </c>
      <c r="N2171" s="39" t="s">
        <v>28</v>
      </c>
      <c r="O2171" s="18">
        <v>1027.231</v>
      </c>
      <c r="P2171" s="18">
        <v>2.6589999999999998</v>
      </c>
      <c r="Q2171" s="18">
        <v>180949099.12400001</v>
      </c>
      <c r="R2171" s="18">
        <v>2.78</v>
      </c>
      <c r="S2171" s="16">
        <f t="shared" si="201"/>
        <v>180.94909912400001</v>
      </c>
      <c r="T2171" s="16">
        <f t="shared" si="203"/>
        <v>168552.93044478481</v>
      </c>
      <c r="U2171" s="41">
        <f t="shared" si="202"/>
        <v>8022.0653977900556</v>
      </c>
      <c r="V2171" s="18">
        <f t="shared" si="204"/>
        <v>181</v>
      </c>
      <c r="W2171" s="154">
        <f t="shared" si="205"/>
        <v>931.23165991593817</v>
      </c>
    </row>
    <row r="2172" spans="1:23" ht="16" customHeight="1">
      <c r="A2172" s="37"/>
      <c r="B2172" s="38" t="str">
        <f t="shared" si="200"/>
        <v>181-Ta</v>
      </c>
      <c r="C2172" s="39">
        <v>181</v>
      </c>
      <c r="D2172" s="40"/>
      <c r="E2172" s="39">
        <v>35</v>
      </c>
      <c r="F2172" s="39">
        <v>108</v>
      </c>
      <c r="G2172" s="39">
        <v>73</v>
      </c>
      <c r="H2172" s="39" t="s">
        <v>138</v>
      </c>
      <c r="I2172" s="40"/>
      <c r="J2172" s="18">
        <v>-48441.084999999999</v>
      </c>
      <c r="K2172" s="18">
        <v>2.8919999999999999</v>
      </c>
      <c r="L2172" s="18">
        <v>1452238.7150000001</v>
      </c>
      <c r="M2172" s="18">
        <v>2.903</v>
      </c>
      <c r="N2172" s="39" t="s">
        <v>28</v>
      </c>
      <c r="O2172" s="18">
        <v>-187.89</v>
      </c>
      <c r="P2172" s="18">
        <v>4.5490000000000004</v>
      </c>
      <c r="Q2172" s="18">
        <v>180947996.34599999</v>
      </c>
      <c r="R2172" s="18">
        <v>3.1040000000000001</v>
      </c>
      <c r="S2172" s="16">
        <f t="shared" si="201"/>
        <v>180.947996346</v>
      </c>
      <c r="T2172" s="16">
        <f t="shared" si="203"/>
        <v>168551.90321411923</v>
      </c>
      <c r="U2172" s="41">
        <f t="shared" si="202"/>
        <v>8023.4183149171276</v>
      </c>
      <c r="V2172" s="18">
        <f t="shared" si="204"/>
        <v>181</v>
      </c>
      <c r="W2172" s="154">
        <f t="shared" si="205"/>
        <v>931.22598460839356</v>
      </c>
    </row>
    <row r="2173" spans="1:23" ht="16" customHeight="1">
      <c r="A2173" s="37"/>
      <c r="B2173" s="38" t="str">
        <f t="shared" si="200"/>
        <v>181-W</v>
      </c>
      <c r="C2173" s="39">
        <v>181</v>
      </c>
      <c r="D2173" s="40"/>
      <c r="E2173" s="39">
        <v>33</v>
      </c>
      <c r="F2173" s="39">
        <v>107</v>
      </c>
      <c r="G2173" s="39">
        <v>74</v>
      </c>
      <c r="H2173" s="39" t="s">
        <v>139</v>
      </c>
      <c r="I2173" s="40"/>
      <c r="J2173" s="18">
        <v>-48253.195</v>
      </c>
      <c r="K2173" s="18">
        <v>5.3040000000000003</v>
      </c>
      <c r="L2173" s="18">
        <v>1451268.4709999999</v>
      </c>
      <c r="M2173" s="18">
        <v>5.31</v>
      </c>
      <c r="N2173" s="39" t="s">
        <v>28</v>
      </c>
      <c r="O2173" s="18">
        <v>-1738.673</v>
      </c>
      <c r="P2173" s="18">
        <v>14.801</v>
      </c>
      <c r="Q2173" s="18">
        <v>180948198.05399999</v>
      </c>
      <c r="R2173" s="18">
        <v>5.694</v>
      </c>
      <c r="S2173" s="16">
        <f t="shared" si="201"/>
        <v>180.94819805399999</v>
      </c>
      <c r="T2173" s="16">
        <f t="shared" si="203"/>
        <v>168552.09110383329</v>
      </c>
      <c r="U2173" s="41">
        <f t="shared" si="202"/>
        <v>8018.057850828729</v>
      </c>
      <c r="V2173" s="18">
        <f t="shared" si="204"/>
        <v>181</v>
      </c>
      <c r="W2173" s="154">
        <f t="shared" si="205"/>
        <v>931.22702267311206</v>
      </c>
    </row>
    <row r="2174" spans="1:23" ht="16" customHeight="1">
      <c r="A2174" s="37"/>
      <c r="B2174" s="38" t="str">
        <f t="shared" si="200"/>
        <v>181-Re</v>
      </c>
      <c r="C2174" s="39">
        <v>181</v>
      </c>
      <c r="D2174" s="40"/>
      <c r="E2174" s="39">
        <v>31</v>
      </c>
      <c r="F2174" s="39">
        <v>106</v>
      </c>
      <c r="G2174" s="39">
        <v>75</v>
      </c>
      <c r="H2174" s="39" t="s">
        <v>140</v>
      </c>
      <c r="I2174" s="39" t="s">
        <v>44</v>
      </c>
      <c r="J2174" s="18">
        <v>-46514.521999999997</v>
      </c>
      <c r="K2174" s="18">
        <v>14.276</v>
      </c>
      <c r="L2174" s="18">
        <v>1448747.4450000001</v>
      </c>
      <c r="M2174" s="18">
        <v>14.278</v>
      </c>
      <c r="N2174" s="39" t="s">
        <v>28</v>
      </c>
      <c r="O2174" s="18">
        <v>-2990</v>
      </c>
      <c r="P2174" s="18">
        <v>200</v>
      </c>
      <c r="Q2174" s="18">
        <v>180950064.59599999</v>
      </c>
      <c r="R2174" s="18">
        <v>15.326000000000001</v>
      </c>
      <c r="S2174" s="16">
        <f t="shared" si="201"/>
        <v>180.95006459599998</v>
      </c>
      <c r="T2174" s="16">
        <f t="shared" si="203"/>
        <v>168553.82977578809</v>
      </c>
      <c r="U2174" s="41">
        <f t="shared" si="202"/>
        <v>8004.129530386741</v>
      </c>
      <c r="V2174" s="18">
        <f t="shared" si="204"/>
        <v>181</v>
      </c>
      <c r="W2174" s="154">
        <f t="shared" si="205"/>
        <v>931.23662859551428</v>
      </c>
    </row>
    <row r="2175" spans="1:23" ht="16" customHeight="1">
      <c r="A2175" s="37"/>
      <c r="B2175" s="38" t="str">
        <f t="shared" si="200"/>
        <v>181-Os</v>
      </c>
      <c r="C2175" s="39">
        <v>181</v>
      </c>
      <c r="D2175" s="40"/>
      <c r="E2175" s="39">
        <v>29</v>
      </c>
      <c r="F2175" s="39">
        <v>105</v>
      </c>
      <c r="G2175" s="39">
        <v>76</v>
      </c>
      <c r="H2175" s="39" t="s">
        <v>141</v>
      </c>
      <c r="I2175" s="39" t="s">
        <v>39</v>
      </c>
      <c r="J2175" s="18">
        <v>-43524.521999999997</v>
      </c>
      <c r="K2175" s="18">
        <v>200.50899999999999</v>
      </c>
      <c r="L2175" s="18">
        <v>1444975.0919999999</v>
      </c>
      <c r="M2175" s="18">
        <v>200.50899999999999</v>
      </c>
      <c r="N2175" s="39" t="s">
        <v>28</v>
      </c>
      <c r="O2175" s="18">
        <v>-4068.45</v>
      </c>
      <c r="P2175" s="18">
        <v>64.180999999999997</v>
      </c>
      <c r="Q2175" s="18">
        <v>180953274.49399999</v>
      </c>
      <c r="R2175" s="18">
        <v>215.255</v>
      </c>
      <c r="S2175" s="16">
        <f t="shared" si="201"/>
        <v>180.953274494</v>
      </c>
      <c r="T2175" s="16">
        <f t="shared" si="203"/>
        <v>168556.81977527941</v>
      </c>
      <c r="U2175" s="41">
        <f t="shared" si="202"/>
        <v>7983.2878011049725</v>
      </c>
      <c r="V2175" s="18">
        <f t="shared" si="204"/>
        <v>181</v>
      </c>
      <c r="W2175" s="154">
        <f t="shared" si="205"/>
        <v>931.25314792972051</v>
      </c>
    </row>
    <row r="2176" spans="1:23" ht="16" customHeight="1">
      <c r="A2176" s="37"/>
      <c r="B2176" s="38" t="str">
        <f t="shared" si="200"/>
        <v>181-Ir</v>
      </c>
      <c r="C2176" s="39">
        <v>181</v>
      </c>
      <c r="D2176" s="40"/>
      <c r="E2176" s="39">
        <v>27</v>
      </c>
      <c r="F2176" s="39">
        <v>104</v>
      </c>
      <c r="G2176" s="39">
        <v>77</v>
      </c>
      <c r="H2176" s="39" t="s">
        <v>142</v>
      </c>
      <c r="I2176" s="39" t="s">
        <v>82</v>
      </c>
      <c r="J2176" s="18">
        <v>-39456.072</v>
      </c>
      <c r="K2176" s="18">
        <v>210.53</v>
      </c>
      <c r="L2176" s="18">
        <v>1440124.2879999999</v>
      </c>
      <c r="M2176" s="18">
        <v>210.53</v>
      </c>
      <c r="N2176" s="39" t="s">
        <v>28</v>
      </c>
      <c r="O2176" s="18">
        <v>-5156</v>
      </c>
      <c r="P2176" s="18">
        <v>348</v>
      </c>
      <c r="Q2176" s="18">
        <v>180957642.15599999</v>
      </c>
      <c r="R2176" s="18">
        <v>226.01400000000001</v>
      </c>
      <c r="S2176" s="16">
        <f t="shared" si="201"/>
        <v>180.95764215599999</v>
      </c>
      <c r="T2176" s="16">
        <f t="shared" si="203"/>
        <v>168560.88822454415</v>
      </c>
      <c r="U2176" s="41">
        <f t="shared" si="202"/>
        <v>7956.4877790055243</v>
      </c>
      <c r="V2176" s="18">
        <f t="shared" si="204"/>
        <v>181</v>
      </c>
      <c r="W2176" s="154">
        <f t="shared" si="205"/>
        <v>931.27562554996769</v>
      </c>
    </row>
    <row r="2177" spans="1:23" ht="16" customHeight="1">
      <c r="A2177" s="37"/>
      <c r="B2177" s="38" t="str">
        <f t="shared" si="200"/>
        <v>181-Pt</v>
      </c>
      <c r="C2177" s="39">
        <v>181</v>
      </c>
      <c r="D2177" s="40"/>
      <c r="E2177" s="39">
        <v>25</v>
      </c>
      <c r="F2177" s="39">
        <v>103</v>
      </c>
      <c r="G2177" s="39">
        <v>78</v>
      </c>
      <c r="H2177" s="39" t="s">
        <v>143</v>
      </c>
      <c r="I2177" s="39" t="s">
        <v>82</v>
      </c>
      <c r="J2177" s="18">
        <v>-34300</v>
      </c>
      <c r="K2177" s="18">
        <v>277</v>
      </c>
      <c r="L2177" s="18">
        <v>1434186</v>
      </c>
      <c r="M2177" s="18">
        <v>277</v>
      </c>
      <c r="N2177" s="39" t="s">
        <v>28</v>
      </c>
      <c r="O2177" s="18">
        <v>-6307</v>
      </c>
      <c r="P2177" s="18">
        <v>526</v>
      </c>
      <c r="Q2177" s="18">
        <v>180963177</v>
      </c>
      <c r="R2177" s="18">
        <v>297</v>
      </c>
      <c r="S2177" s="16">
        <f t="shared" si="201"/>
        <v>180.963177</v>
      </c>
      <c r="T2177" s="16">
        <f t="shared" si="203"/>
        <v>168566.04389638931</v>
      </c>
      <c r="U2177" s="41">
        <f t="shared" si="202"/>
        <v>7923.6795580110502</v>
      </c>
      <c r="V2177" s="18">
        <f t="shared" si="204"/>
        <v>181</v>
      </c>
      <c r="W2177" s="154">
        <f t="shared" si="205"/>
        <v>931.30410992480279</v>
      </c>
    </row>
    <row r="2178" spans="1:23" ht="16" customHeight="1">
      <c r="A2178" s="37"/>
      <c r="B2178" s="38" t="str">
        <f t="shared" si="200"/>
        <v>181-Au</v>
      </c>
      <c r="C2178" s="39">
        <v>181</v>
      </c>
      <c r="D2178" s="40"/>
      <c r="E2178" s="39">
        <v>23</v>
      </c>
      <c r="F2178" s="39">
        <v>102</v>
      </c>
      <c r="G2178" s="39">
        <v>79</v>
      </c>
      <c r="H2178" s="39" t="s">
        <v>144</v>
      </c>
      <c r="I2178" s="39" t="s">
        <v>82</v>
      </c>
      <c r="J2178" s="18">
        <v>-27993</v>
      </c>
      <c r="K2178" s="18">
        <v>448</v>
      </c>
      <c r="L2178" s="18">
        <v>1427097</v>
      </c>
      <c r="M2178" s="18">
        <v>448</v>
      </c>
      <c r="N2178" s="39" t="s">
        <v>28</v>
      </c>
      <c r="O2178" s="18">
        <v>-7319</v>
      </c>
      <c r="P2178" s="18">
        <v>545</v>
      </c>
      <c r="Q2178" s="18">
        <v>180969948</v>
      </c>
      <c r="R2178" s="18">
        <v>481</v>
      </c>
      <c r="S2178" s="16">
        <f t="shared" si="201"/>
        <v>180.96994799999999</v>
      </c>
      <c r="T2178" s="16">
        <f t="shared" si="203"/>
        <v>168572.35103965536</v>
      </c>
      <c r="U2178" s="41">
        <f t="shared" si="202"/>
        <v>7884.5138121546961</v>
      </c>
      <c r="V2178" s="18">
        <f t="shared" si="204"/>
        <v>181</v>
      </c>
      <c r="W2178" s="154">
        <f t="shared" si="205"/>
        <v>931.33895602019538</v>
      </c>
    </row>
    <row r="2179" spans="1:23" ht="16" customHeight="1">
      <c r="A2179" s="37"/>
      <c r="B2179" s="38" t="str">
        <f t="shared" si="200"/>
        <v>181-Hg</v>
      </c>
      <c r="C2179" s="39">
        <v>181</v>
      </c>
      <c r="D2179" s="40"/>
      <c r="E2179" s="39">
        <v>21</v>
      </c>
      <c r="F2179" s="39">
        <v>101</v>
      </c>
      <c r="G2179" s="39">
        <v>80</v>
      </c>
      <c r="H2179" s="39" t="s">
        <v>145</v>
      </c>
      <c r="I2179" s="39" t="s">
        <v>82</v>
      </c>
      <c r="J2179" s="18">
        <v>-20674</v>
      </c>
      <c r="K2179" s="18">
        <v>311</v>
      </c>
      <c r="L2179" s="18">
        <v>1418995</v>
      </c>
      <c r="M2179" s="18">
        <v>311</v>
      </c>
      <c r="N2179" s="39" t="s">
        <v>28</v>
      </c>
      <c r="O2179" s="18">
        <v>-8475</v>
      </c>
      <c r="P2179" s="18">
        <v>489</v>
      </c>
      <c r="Q2179" s="18">
        <v>180977806</v>
      </c>
      <c r="R2179" s="18">
        <v>334</v>
      </c>
      <c r="S2179" s="16">
        <f t="shared" si="201"/>
        <v>180.97780599999999</v>
      </c>
      <c r="T2179" s="16">
        <f t="shared" si="203"/>
        <v>168579.67071648076</v>
      </c>
      <c r="U2179" s="41">
        <f t="shared" si="202"/>
        <v>7839.7513812154693</v>
      </c>
      <c r="V2179" s="18">
        <f t="shared" si="204"/>
        <v>181</v>
      </c>
      <c r="W2179" s="154">
        <f t="shared" si="205"/>
        <v>931.37939622365059</v>
      </c>
    </row>
    <row r="2180" spans="1:23" ht="16" customHeight="1">
      <c r="A2180" s="37"/>
      <c r="B2180" s="38" t="str">
        <f t="shared" si="200"/>
        <v>181-Tl</v>
      </c>
      <c r="C2180" s="39">
        <v>181</v>
      </c>
      <c r="D2180" s="40"/>
      <c r="E2180" s="39">
        <v>19</v>
      </c>
      <c r="F2180" s="39">
        <v>100</v>
      </c>
      <c r="G2180" s="39">
        <v>81</v>
      </c>
      <c r="H2180" s="39" t="s">
        <v>146</v>
      </c>
      <c r="I2180" s="39" t="s">
        <v>83</v>
      </c>
      <c r="J2180" s="18">
        <v>-12199</v>
      </c>
      <c r="K2180" s="18">
        <v>377</v>
      </c>
      <c r="L2180" s="18">
        <v>1409738</v>
      </c>
      <c r="M2180" s="18">
        <v>377</v>
      </c>
      <c r="N2180" s="39" t="s">
        <v>28</v>
      </c>
      <c r="O2180" s="18">
        <v>-9138</v>
      </c>
      <c r="P2180" s="18">
        <v>411</v>
      </c>
      <c r="Q2180" s="18">
        <v>180986904</v>
      </c>
      <c r="R2180" s="18">
        <v>405</v>
      </c>
      <c r="S2180" s="16">
        <f t="shared" si="201"/>
        <v>180.98690400000001</v>
      </c>
      <c r="T2180" s="16">
        <f t="shared" si="203"/>
        <v>168588.14544538857</v>
      </c>
      <c r="U2180" s="41">
        <f t="shared" si="202"/>
        <v>7788.6077348066301</v>
      </c>
      <c r="V2180" s="18">
        <f t="shared" si="204"/>
        <v>181</v>
      </c>
      <c r="W2180" s="154">
        <f t="shared" si="205"/>
        <v>931.42621793032356</v>
      </c>
    </row>
    <row r="2181" spans="1:23" ht="16" customHeight="1">
      <c r="A2181" s="37"/>
      <c r="B2181" s="38" t="str">
        <f t="shared" si="200"/>
        <v>181-Pb</v>
      </c>
      <c r="C2181" s="39">
        <v>181</v>
      </c>
      <c r="D2181" s="40"/>
      <c r="E2181" s="39">
        <v>17</v>
      </c>
      <c r="F2181" s="39">
        <v>99</v>
      </c>
      <c r="G2181" s="39">
        <v>82</v>
      </c>
      <c r="H2181" s="39" t="s">
        <v>147</v>
      </c>
      <c r="I2181" s="39" t="s">
        <v>49</v>
      </c>
      <c r="J2181" s="18">
        <v>-3061</v>
      </c>
      <c r="K2181" s="18">
        <v>162</v>
      </c>
      <c r="L2181" s="18">
        <v>1399818</v>
      </c>
      <c r="M2181" s="18">
        <v>162</v>
      </c>
      <c r="N2181" s="39" t="s">
        <v>28</v>
      </c>
      <c r="O2181" s="18" t="s">
        <v>30</v>
      </c>
      <c r="P2181" s="42"/>
      <c r="Q2181" s="18">
        <v>180996714</v>
      </c>
      <c r="R2181" s="18">
        <v>174</v>
      </c>
      <c r="S2181" s="16">
        <f t="shared" si="201"/>
        <v>180.996714</v>
      </c>
      <c r="T2181" s="16">
        <f t="shared" si="203"/>
        <v>168597.28339775014</v>
      </c>
      <c r="U2181" s="41">
        <f t="shared" si="202"/>
        <v>7733.8011049723755</v>
      </c>
      <c r="V2181" s="18">
        <f t="shared" si="204"/>
        <v>181</v>
      </c>
      <c r="W2181" s="154">
        <f t="shared" si="205"/>
        <v>931.47670385497315</v>
      </c>
    </row>
    <row r="2182" spans="1:23" ht="16" customHeight="1">
      <c r="A2182" s="37"/>
      <c r="B2182" s="38" t="str">
        <f t="shared" si="200"/>
        <v>182-Lu</v>
      </c>
      <c r="C2182" s="39">
        <v>182</v>
      </c>
      <c r="D2182" s="39">
        <v>0</v>
      </c>
      <c r="E2182" s="39">
        <v>40</v>
      </c>
      <c r="F2182" s="39">
        <v>111</v>
      </c>
      <c r="G2182" s="39">
        <v>71</v>
      </c>
      <c r="H2182" s="39" t="s">
        <v>136</v>
      </c>
      <c r="I2182" s="39" t="s">
        <v>37</v>
      </c>
      <c r="J2182" s="18">
        <v>-41722</v>
      </c>
      <c r="K2182" s="18">
        <v>298</v>
      </c>
      <c r="L2182" s="18">
        <v>1455155</v>
      </c>
      <c r="M2182" s="18">
        <v>298</v>
      </c>
      <c r="N2182" s="39" t="s">
        <v>28</v>
      </c>
      <c r="O2182" s="18">
        <v>4338</v>
      </c>
      <c r="P2182" s="18">
        <v>298</v>
      </c>
      <c r="Q2182" s="18">
        <v>181955210</v>
      </c>
      <c r="R2182" s="18">
        <v>320</v>
      </c>
      <c r="S2182" s="16">
        <f t="shared" si="201"/>
        <v>181.95520999999999</v>
      </c>
      <c r="T2182" s="16">
        <f t="shared" si="203"/>
        <v>169490.11630159838</v>
      </c>
      <c r="U2182" s="41">
        <f t="shared" si="202"/>
        <v>7995.3571428571431</v>
      </c>
      <c r="V2182" s="18">
        <f t="shared" si="204"/>
        <v>182</v>
      </c>
      <c r="W2182" s="154">
        <f t="shared" si="205"/>
        <v>931.26437528350755</v>
      </c>
    </row>
    <row r="2183" spans="1:23" ht="16" customHeight="1">
      <c r="A2183" s="37"/>
      <c r="B2183" s="38" t="str">
        <f t="shared" si="200"/>
        <v>182-Hf</v>
      </c>
      <c r="C2183" s="39">
        <v>182</v>
      </c>
      <c r="D2183" s="40"/>
      <c r="E2183" s="39">
        <v>38</v>
      </c>
      <c r="F2183" s="39">
        <v>110</v>
      </c>
      <c r="G2183" s="39">
        <v>72</v>
      </c>
      <c r="H2183" s="39" t="s">
        <v>137</v>
      </c>
      <c r="I2183" s="39" t="s">
        <v>35</v>
      </c>
      <c r="J2183" s="18">
        <v>-46059.677000000003</v>
      </c>
      <c r="K2183" s="18">
        <v>6.508</v>
      </c>
      <c r="L2183" s="18">
        <v>1458710.983</v>
      </c>
      <c r="M2183" s="18">
        <v>6.5129999999999999</v>
      </c>
      <c r="N2183" s="39" t="s">
        <v>28</v>
      </c>
      <c r="O2183" s="18">
        <v>373.04300000000001</v>
      </c>
      <c r="P2183" s="18">
        <v>6.556</v>
      </c>
      <c r="Q2183" s="18">
        <v>181950552.89300001</v>
      </c>
      <c r="R2183" s="18">
        <v>6.9870000000000001</v>
      </c>
      <c r="S2183" s="16">
        <f t="shared" si="201"/>
        <v>181.95055289300001</v>
      </c>
      <c r="T2183" s="16">
        <f t="shared" si="203"/>
        <v>169485.77823616427</v>
      </c>
      <c r="U2183" s="41">
        <f t="shared" si="202"/>
        <v>8014.8955109890112</v>
      </c>
      <c r="V2183" s="18">
        <f t="shared" si="204"/>
        <v>182</v>
      </c>
      <c r="W2183" s="154">
        <f t="shared" si="205"/>
        <v>931.24053975914433</v>
      </c>
    </row>
    <row r="2184" spans="1:23" ht="16" customHeight="1">
      <c r="A2184" s="37"/>
      <c r="B2184" s="38" t="str">
        <f t="shared" si="200"/>
        <v>182-Ta</v>
      </c>
      <c r="C2184" s="39">
        <v>182</v>
      </c>
      <c r="D2184" s="40"/>
      <c r="E2184" s="39">
        <v>36</v>
      </c>
      <c r="F2184" s="39">
        <v>109</v>
      </c>
      <c r="G2184" s="39">
        <v>73</v>
      </c>
      <c r="H2184" s="39" t="s">
        <v>138</v>
      </c>
      <c r="I2184" s="40"/>
      <c r="J2184" s="18">
        <v>-46432.72</v>
      </c>
      <c r="K2184" s="18">
        <v>2.8940000000000001</v>
      </c>
      <c r="L2184" s="18">
        <v>1458301.673</v>
      </c>
      <c r="M2184" s="18">
        <v>2.9049999999999998</v>
      </c>
      <c r="N2184" s="39" t="s">
        <v>28</v>
      </c>
      <c r="O2184" s="18">
        <v>1813.52</v>
      </c>
      <c r="P2184" s="18">
        <v>1.7549999999999999</v>
      </c>
      <c r="Q2184" s="18">
        <v>181950152.414</v>
      </c>
      <c r="R2184" s="18">
        <v>3.1070000000000002</v>
      </c>
      <c r="S2184" s="16">
        <f t="shared" si="201"/>
        <v>181.950152414</v>
      </c>
      <c r="T2184" s="16">
        <f t="shared" si="203"/>
        <v>169485.4051925329</v>
      </c>
      <c r="U2184" s="41">
        <f t="shared" si="202"/>
        <v>8012.646554945055</v>
      </c>
      <c r="V2184" s="18">
        <f t="shared" si="204"/>
        <v>182</v>
      </c>
      <c r="W2184" s="154">
        <f t="shared" si="205"/>
        <v>931.23849006886212</v>
      </c>
    </row>
    <row r="2185" spans="1:23" ht="16" customHeight="1">
      <c r="A2185" s="37"/>
      <c r="B2185" s="38" t="str">
        <f t="shared" si="200"/>
        <v>182-W</v>
      </c>
      <c r="C2185" s="39">
        <v>182</v>
      </c>
      <c r="D2185" s="40"/>
      <c r="E2185" s="39">
        <v>34</v>
      </c>
      <c r="F2185" s="39">
        <v>108</v>
      </c>
      <c r="G2185" s="39">
        <v>74</v>
      </c>
      <c r="H2185" s="39" t="s">
        <v>139</v>
      </c>
      <c r="I2185" s="40"/>
      <c r="J2185" s="18">
        <v>-48246.241000000002</v>
      </c>
      <c r="K2185" s="18">
        <v>2.8530000000000002</v>
      </c>
      <c r="L2185" s="18">
        <v>1459332.84</v>
      </c>
      <c r="M2185" s="18">
        <v>2.8639999999999999</v>
      </c>
      <c r="N2185" s="39" t="s">
        <v>28</v>
      </c>
      <c r="O2185" s="18">
        <v>-2800</v>
      </c>
      <c r="P2185" s="18">
        <v>101.98</v>
      </c>
      <c r="Q2185" s="18">
        <v>181948205.51899999</v>
      </c>
      <c r="R2185" s="18">
        <v>3.0630000000000002</v>
      </c>
      <c r="S2185" s="16">
        <f t="shared" si="201"/>
        <v>181.948205519</v>
      </c>
      <c r="T2185" s="16">
        <f t="shared" si="203"/>
        <v>169483.59167227161</v>
      </c>
      <c r="U2185" s="41">
        <f t="shared" si="202"/>
        <v>8018.3123076923084</v>
      </c>
      <c r="V2185" s="18">
        <f t="shared" si="204"/>
        <v>182</v>
      </c>
      <c r="W2185" s="154">
        <f t="shared" si="205"/>
        <v>931.22852567182201</v>
      </c>
    </row>
    <row r="2186" spans="1:23" ht="16" customHeight="1">
      <c r="A2186" s="37"/>
      <c r="B2186" s="38" t="str">
        <f t="shared" si="200"/>
        <v>182-Re</v>
      </c>
      <c r="C2186" s="39">
        <v>182</v>
      </c>
      <c r="D2186" s="40"/>
      <c r="E2186" s="39">
        <v>32</v>
      </c>
      <c r="F2186" s="39">
        <v>107</v>
      </c>
      <c r="G2186" s="39">
        <v>75</v>
      </c>
      <c r="H2186" s="39" t="s">
        <v>140</v>
      </c>
      <c r="I2186" s="39" t="s">
        <v>49</v>
      </c>
      <c r="J2186" s="18">
        <v>-45446.241000000002</v>
      </c>
      <c r="K2186" s="18">
        <v>102.02</v>
      </c>
      <c r="L2186" s="18">
        <v>1455750.486</v>
      </c>
      <c r="M2186" s="18">
        <v>102.021</v>
      </c>
      <c r="N2186" s="39" t="s">
        <v>28</v>
      </c>
      <c r="O2186" s="18">
        <v>-908</v>
      </c>
      <c r="P2186" s="18">
        <v>101.119</v>
      </c>
      <c r="Q2186" s="18">
        <v>181951211.44400001</v>
      </c>
      <c r="R2186" s="18">
        <v>109.523</v>
      </c>
      <c r="S2186" s="16">
        <f t="shared" si="201"/>
        <v>181.95121144399999</v>
      </c>
      <c r="T2186" s="16">
        <f t="shared" si="203"/>
        <v>169486.3916722158</v>
      </c>
      <c r="U2186" s="41">
        <f t="shared" si="202"/>
        <v>7998.6290439560444</v>
      </c>
      <c r="V2186" s="18">
        <f t="shared" si="204"/>
        <v>182</v>
      </c>
      <c r="W2186" s="154">
        <f t="shared" si="205"/>
        <v>931.24391028690002</v>
      </c>
    </row>
    <row r="2187" spans="1:23" ht="16" customHeight="1">
      <c r="A2187" s="37"/>
      <c r="B2187" s="38" t="str">
        <f t="shared" si="200"/>
        <v>182-Os</v>
      </c>
      <c r="C2187" s="39">
        <v>182</v>
      </c>
      <c r="D2187" s="40"/>
      <c r="E2187" s="39">
        <v>30</v>
      </c>
      <c r="F2187" s="39">
        <v>106</v>
      </c>
      <c r="G2187" s="39">
        <v>76</v>
      </c>
      <c r="H2187" s="39" t="s">
        <v>141</v>
      </c>
      <c r="I2187" s="40"/>
      <c r="J2187" s="18">
        <v>-44538.241000000002</v>
      </c>
      <c r="K2187" s="18">
        <v>25.161999999999999</v>
      </c>
      <c r="L2187" s="18">
        <v>1454060.1329999999</v>
      </c>
      <c r="M2187" s="18">
        <v>25.163</v>
      </c>
      <c r="N2187" s="39" t="s">
        <v>28</v>
      </c>
      <c r="O2187" s="18">
        <v>-5534.44</v>
      </c>
      <c r="P2187" s="18">
        <v>141.983</v>
      </c>
      <c r="Q2187" s="18">
        <v>181952186.222</v>
      </c>
      <c r="R2187" s="18">
        <v>27.013000000000002</v>
      </c>
      <c r="S2187" s="16">
        <f t="shared" si="201"/>
        <v>181.95218622199999</v>
      </c>
      <c r="T2187" s="16">
        <f t="shared" si="203"/>
        <v>169487.29967169868</v>
      </c>
      <c r="U2187" s="41">
        <f t="shared" si="202"/>
        <v>7989.3413901098893</v>
      </c>
      <c r="V2187" s="18">
        <f t="shared" si="204"/>
        <v>182</v>
      </c>
      <c r="W2187" s="154">
        <f t="shared" si="205"/>
        <v>931.24889929504775</v>
      </c>
    </row>
    <row r="2188" spans="1:23" ht="16" customHeight="1">
      <c r="A2188" s="37"/>
      <c r="B2188" s="38" t="str">
        <f t="shared" si="200"/>
        <v>182-Ir</v>
      </c>
      <c r="C2188" s="39">
        <v>182</v>
      </c>
      <c r="D2188" s="40"/>
      <c r="E2188" s="39">
        <v>28</v>
      </c>
      <c r="F2188" s="39">
        <v>105</v>
      </c>
      <c r="G2188" s="39">
        <v>77</v>
      </c>
      <c r="H2188" s="39" t="s">
        <v>142</v>
      </c>
      <c r="I2188" s="40"/>
      <c r="J2188" s="18">
        <v>-39003.800999999999</v>
      </c>
      <c r="K2188" s="18">
        <v>144.196</v>
      </c>
      <c r="L2188" s="18">
        <v>1447743.34</v>
      </c>
      <c r="M2188" s="18">
        <v>144.196</v>
      </c>
      <c r="N2188" s="39" t="s">
        <v>28</v>
      </c>
      <c r="O2188" s="18">
        <v>-2924.8420000000001</v>
      </c>
      <c r="P2188" s="18">
        <v>141.82499999999999</v>
      </c>
      <c r="Q2188" s="18">
        <v>181958127.68900001</v>
      </c>
      <c r="R2188" s="18">
        <v>154.80000000000001</v>
      </c>
      <c r="S2188" s="16">
        <f t="shared" si="201"/>
        <v>181.95812768900001</v>
      </c>
      <c r="T2188" s="16">
        <f t="shared" si="203"/>
        <v>169492.83411027197</v>
      </c>
      <c r="U2188" s="41">
        <f t="shared" si="202"/>
        <v>7954.6337362637369</v>
      </c>
      <c r="V2188" s="18">
        <f t="shared" si="204"/>
        <v>182</v>
      </c>
      <c r="W2188" s="154">
        <f t="shared" si="205"/>
        <v>931.27930829819763</v>
      </c>
    </row>
    <row r="2189" spans="1:23" ht="16" customHeight="1">
      <c r="A2189" s="37"/>
      <c r="B2189" s="38" t="str">
        <f t="shared" si="200"/>
        <v>182-Pt</v>
      </c>
      <c r="C2189" s="39">
        <v>182</v>
      </c>
      <c r="D2189" s="40"/>
      <c r="E2189" s="39">
        <v>26</v>
      </c>
      <c r="F2189" s="39">
        <v>104</v>
      </c>
      <c r="G2189" s="39">
        <v>78</v>
      </c>
      <c r="H2189" s="39" t="s">
        <v>143</v>
      </c>
      <c r="I2189" s="40"/>
      <c r="J2189" s="18">
        <v>-36078.959000000003</v>
      </c>
      <c r="K2189" s="18">
        <v>201.97900000000001</v>
      </c>
      <c r="L2189" s="18">
        <v>1444036.1440000001</v>
      </c>
      <c r="M2189" s="18">
        <v>201.97900000000001</v>
      </c>
      <c r="N2189" s="39" t="s">
        <v>28</v>
      </c>
      <c r="O2189" s="18">
        <v>-7780</v>
      </c>
      <c r="P2189" s="18">
        <v>300</v>
      </c>
      <c r="Q2189" s="18">
        <v>181961267.63699999</v>
      </c>
      <c r="R2189" s="18">
        <v>216.834</v>
      </c>
      <c r="S2189" s="16">
        <f t="shared" si="201"/>
        <v>181.96126763699999</v>
      </c>
      <c r="T2189" s="16">
        <f t="shared" si="203"/>
        <v>169495.75895178487</v>
      </c>
      <c r="U2189" s="41">
        <f t="shared" si="202"/>
        <v>7934.2645274725282</v>
      </c>
      <c r="V2189" s="18">
        <f t="shared" si="204"/>
        <v>182</v>
      </c>
      <c r="W2189" s="154">
        <f t="shared" si="205"/>
        <v>931.29537885596085</v>
      </c>
    </row>
    <row r="2190" spans="1:23" ht="16" customHeight="1">
      <c r="A2190" s="37"/>
      <c r="B2190" s="38" t="str">
        <f t="shared" si="200"/>
        <v>182-Au</v>
      </c>
      <c r="C2190" s="39">
        <v>182</v>
      </c>
      <c r="D2190" s="40"/>
      <c r="E2190" s="39">
        <v>24</v>
      </c>
      <c r="F2190" s="39">
        <v>103</v>
      </c>
      <c r="G2190" s="39">
        <v>79</v>
      </c>
      <c r="H2190" s="39" t="s">
        <v>144</v>
      </c>
      <c r="I2190" s="39" t="s">
        <v>39</v>
      </c>
      <c r="J2190" s="18">
        <v>-28299</v>
      </c>
      <c r="K2190" s="18">
        <v>362</v>
      </c>
      <c r="L2190" s="18">
        <v>1435474</v>
      </c>
      <c r="M2190" s="18">
        <v>362</v>
      </c>
      <c r="N2190" s="39" t="s">
        <v>28</v>
      </c>
      <c r="O2190" s="18">
        <v>-4780</v>
      </c>
      <c r="P2190" s="18">
        <v>300</v>
      </c>
      <c r="Q2190" s="18">
        <v>181969620</v>
      </c>
      <c r="R2190" s="18">
        <v>388</v>
      </c>
      <c r="S2190" s="16">
        <f t="shared" si="201"/>
        <v>181.96961999999999</v>
      </c>
      <c r="T2190" s="16">
        <f t="shared" si="203"/>
        <v>169503.53912458819</v>
      </c>
      <c r="U2190" s="41">
        <f t="shared" si="202"/>
        <v>7887.2197802197807</v>
      </c>
      <c r="V2190" s="18">
        <f t="shared" si="204"/>
        <v>182</v>
      </c>
      <c r="W2190" s="154">
        <f t="shared" si="205"/>
        <v>931.33812705817684</v>
      </c>
    </row>
    <row r="2191" spans="1:23" ht="16" customHeight="1">
      <c r="A2191" s="37"/>
      <c r="B2191" s="38" t="str">
        <f t="shared" ref="B2191:B2254" si="206">CONCATENATE(C2191,"-",H2191)</f>
        <v>182-Hg</v>
      </c>
      <c r="C2191" s="39">
        <v>182</v>
      </c>
      <c r="D2191" s="40"/>
      <c r="E2191" s="39">
        <v>22</v>
      </c>
      <c r="F2191" s="39">
        <v>102</v>
      </c>
      <c r="G2191" s="39">
        <v>80</v>
      </c>
      <c r="H2191" s="39" t="s">
        <v>145</v>
      </c>
      <c r="I2191" s="39" t="s">
        <v>39</v>
      </c>
      <c r="J2191" s="18">
        <v>-23519</v>
      </c>
      <c r="K2191" s="18">
        <v>470</v>
      </c>
      <c r="L2191" s="18">
        <v>1429911</v>
      </c>
      <c r="M2191" s="18">
        <v>470</v>
      </c>
      <c r="N2191" s="39" t="s">
        <v>28</v>
      </c>
      <c r="O2191" s="18">
        <v>-10115</v>
      </c>
      <c r="P2191" s="18">
        <v>617</v>
      </c>
      <c r="Q2191" s="18">
        <v>181974751</v>
      </c>
      <c r="R2191" s="18">
        <v>504</v>
      </c>
      <c r="S2191" s="16">
        <f t="shared" ref="S2191:S2254" si="207">Q2191/1000000</f>
        <v>181.974751</v>
      </c>
      <c r="T2191" s="16">
        <f t="shared" si="203"/>
        <v>169508.31861832592</v>
      </c>
      <c r="U2191" s="41">
        <f t="shared" ref="U2191:U2254" si="208">L2191/C2191</f>
        <v>7856.6538461538457</v>
      </c>
      <c r="V2191" s="18">
        <f t="shared" si="204"/>
        <v>182</v>
      </c>
      <c r="W2191" s="154">
        <f t="shared" si="205"/>
        <v>931.36438801277984</v>
      </c>
    </row>
    <row r="2192" spans="1:23" ht="16" customHeight="1">
      <c r="A2192" s="37"/>
      <c r="B2192" s="38" t="str">
        <f t="shared" si="206"/>
        <v>182-Tl</v>
      </c>
      <c r="C2192" s="39">
        <v>182</v>
      </c>
      <c r="D2192" s="40"/>
      <c r="E2192" s="39">
        <v>20</v>
      </c>
      <c r="F2192" s="39">
        <v>101</v>
      </c>
      <c r="G2192" s="39">
        <v>81</v>
      </c>
      <c r="H2192" s="39" t="s">
        <v>146</v>
      </c>
      <c r="I2192" s="39" t="s">
        <v>37</v>
      </c>
      <c r="J2192" s="18">
        <v>-13404</v>
      </c>
      <c r="K2192" s="18">
        <v>401</v>
      </c>
      <c r="L2192" s="18">
        <v>1419014</v>
      </c>
      <c r="M2192" s="18">
        <v>401</v>
      </c>
      <c r="N2192" s="39" t="s">
        <v>28</v>
      </c>
      <c r="O2192" s="18">
        <v>-6582</v>
      </c>
      <c r="P2192" s="18">
        <v>401</v>
      </c>
      <c r="Q2192" s="18">
        <v>181985610</v>
      </c>
      <c r="R2192" s="18">
        <v>430</v>
      </c>
      <c r="S2192" s="16">
        <f t="shared" si="207"/>
        <v>181.98561000000001</v>
      </c>
      <c r="T2192" s="16">
        <f t="shared" ref="T2192:T2255" si="209">S2192*$W$9</f>
        <v>169518.43370748949</v>
      </c>
      <c r="U2192" s="41">
        <f t="shared" si="208"/>
        <v>7796.7802197802193</v>
      </c>
      <c r="V2192" s="18">
        <f t="shared" ref="V2192:V2255" si="210">C2192</f>
        <v>182</v>
      </c>
      <c r="W2192" s="154">
        <f t="shared" ref="W2192:W2255" si="211">T2192/V2192</f>
        <v>931.41996542576646</v>
      </c>
    </row>
    <row r="2193" spans="1:23" ht="16" customHeight="1">
      <c r="A2193" s="37"/>
      <c r="B2193" s="38" t="str">
        <f t="shared" si="206"/>
        <v>182-Pb</v>
      </c>
      <c r="C2193" s="39">
        <v>182</v>
      </c>
      <c r="D2193" s="40"/>
      <c r="E2193" s="39">
        <v>18</v>
      </c>
      <c r="F2193" s="39">
        <v>100</v>
      </c>
      <c r="G2193" s="39">
        <v>82</v>
      </c>
      <c r="H2193" s="39" t="s">
        <v>147</v>
      </c>
      <c r="I2193" s="39" t="s">
        <v>83</v>
      </c>
      <c r="J2193" s="18">
        <v>-6822.1670000000004</v>
      </c>
      <c r="K2193" s="18">
        <v>17.018999999999998</v>
      </c>
      <c r="L2193" s="18">
        <v>1411649.939</v>
      </c>
      <c r="M2193" s="18">
        <v>17.021000000000001</v>
      </c>
      <c r="N2193" s="39" t="s">
        <v>28</v>
      </c>
      <c r="O2193" s="18" t="s">
        <v>30</v>
      </c>
      <c r="P2193" s="42"/>
      <c r="Q2193" s="18">
        <v>181992676.10100001</v>
      </c>
      <c r="R2193" s="18">
        <v>18.271000000000001</v>
      </c>
      <c r="S2193" s="16">
        <f t="shared" si="207"/>
        <v>181.992676101</v>
      </c>
      <c r="T2193" s="16">
        <f t="shared" si="209"/>
        <v>169525.01573545276</v>
      </c>
      <c r="U2193" s="41">
        <f t="shared" si="208"/>
        <v>7756.3183461538465</v>
      </c>
      <c r="V2193" s="18">
        <f t="shared" si="210"/>
        <v>182</v>
      </c>
      <c r="W2193" s="154">
        <f t="shared" si="211"/>
        <v>931.45613041457557</v>
      </c>
    </row>
    <row r="2194" spans="1:23" ht="16" customHeight="1">
      <c r="A2194" s="37"/>
      <c r="B2194" s="38" t="str">
        <f t="shared" si="206"/>
        <v>183-Lu</v>
      </c>
      <c r="C2194" s="39">
        <v>183</v>
      </c>
      <c r="D2194" s="39">
        <v>0</v>
      </c>
      <c r="E2194" s="39">
        <v>41</v>
      </c>
      <c r="F2194" s="39">
        <v>112</v>
      </c>
      <c r="G2194" s="39">
        <v>71</v>
      </c>
      <c r="H2194" s="39" t="s">
        <v>136</v>
      </c>
      <c r="I2194" s="39" t="s">
        <v>37</v>
      </c>
      <c r="J2194" s="18">
        <v>-39523</v>
      </c>
      <c r="K2194" s="18">
        <v>298</v>
      </c>
      <c r="L2194" s="18">
        <v>1461028</v>
      </c>
      <c r="M2194" s="18">
        <v>298</v>
      </c>
      <c r="N2194" s="39" t="s">
        <v>28</v>
      </c>
      <c r="O2194" s="18">
        <v>3762</v>
      </c>
      <c r="P2194" s="18">
        <v>300</v>
      </c>
      <c r="Q2194" s="18">
        <v>182957570</v>
      </c>
      <c r="R2194" s="18">
        <v>320</v>
      </c>
      <c r="S2194" s="16">
        <f t="shared" si="207"/>
        <v>182.95757</v>
      </c>
      <c r="T2194" s="16">
        <f t="shared" si="209"/>
        <v>170423.80824136789</v>
      </c>
      <c r="U2194" s="41">
        <f t="shared" si="208"/>
        <v>7983.7595628415302</v>
      </c>
      <c r="V2194" s="18">
        <f t="shared" si="210"/>
        <v>183</v>
      </c>
      <c r="W2194" s="154">
        <f t="shared" si="211"/>
        <v>931.27764066321254</v>
      </c>
    </row>
    <row r="2195" spans="1:23" ht="16" customHeight="1">
      <c r="A2195" s="37"/>
      <c r="B2195" s="38" t="str">
        <f t="shared" si="206"/>
        <v>183-Hf</v>
      </c>
      <c r="C2195" s="39">
        <v>183</v>
      </c>
      <c r="D2195" s="40"/>
      <c r="E2195" s="39">
        <v>39</v>
      </c>
      <c r="F2195" s="39">
        <v>111</v>
      </c>
      <c r="G2195" s="39">
        <v>72</v>
      </c>
      <c r="H2195" s="39" t="s">
        <v>137</v>
      </c>
      <c r="I2195" s="39" t="s">
        <v>40</v>
      </c>
      <c r="J2195" s="18">
        <v>-43285.576999999997</v>
      </c>
      <c r="K2195" s="18">
        <v>30.14</v>
      </c>
      <c r="L2195" s="18">
        <v>1464008.206</v>
      </c>
      <c r="M2195" s="18">
        <v>30.140999999999998</v>
      </c>
      <c r="N2195" s="39" t="s">
        <v>28</v>
      </c>
      <c r="O2195" s="18">
        <v>2010</v>
      </c>
      <c r="P2195" s="18">
        <v>30</v>
      </c>
      <c r="Q2195" s="18">
        <v>182953531.01199999</v>
      </c>
      <c r="R2195" s="18">
        <v>32.356999999999999</v>
      </c>
      <c r="S2195" s="16">
        <f t="shared" si="207"/>
        <v>182.95353101199998</v>
      </c>
      <c r="T2195" s="16">
        <f t="shared" si="209"/>
        <v>170420.04594983548</v>
      </c>
      <c r="U2195" s="41">
        <f t="shared" si="208"/>
        <v>8000.0448415300543</v>
      </c>
      <c r="V2195" s="18">
        <f t="shared" si="210"/>
        <v>183</v>
      </c>
      <c r="W2195" s="154">
        <f t="shared" si="211"/>
        <v>931.25708169309007</v>
      </c>
    </row>
    <row r="2196" spans="1:23" ht="16" customHeight="1">
      <c r="A2196" s="37"/>
      <c r="B2196" s="38" t="str">
        <f t="shared" si="206"/>
        <v>183-Ta</v>
      </c>
      <c r="C2196" s="39">
        <v>183</v>
      </c>
      <c r="D2196" s="40"/>
      <c r="E2196" s="39">
        <v>37</v>
      </c>
      <c r="F2196" s="39">
        <v>110</v>
      </c>
      <c r="G2196" s="39">
        <v>73</v>
      </c>
      <c r="H2196" s="39" t="s">
        <v>138</v>
      </c>
      <c r="I2196" s="39" t="s">
        <v>47</v>
      </c>
      <c r="J2196" s="18">
        <v>-45295.576999999997</v>
      </c>
      <c r="K2196" s="18">
        <v>2.9009999999999998</v>
      </c>
      <c r="L2196" s="18">
        <v>1465235.8529999999</v>
      </c>
      <c r="M2196" s="18">
        <v>2.9119999999999999</v>
      </c>
      <c r="N2196" s="39" t="s">
        <v>28</v>
      </c>
      <c r="O2196" s="18">
        <v>1070.0340000000001</v>
      </c>
      <c r="P2196" s="18">
        <v>1.752</v>
      </c>
      <c r="Q2196" s="18">
        <v>182951373.18799999</v>
      </c>
      <c r="R2196" s="18">
        <v>3.1139999999999999</v>
      </c>
      <c r="S2196" s="16">
        <f t="shared" si="207"/>
        <v>182.95137318799999</v>
      </c>
      <c r="T2196" s="16">
        <f t="shared" si="209"/>
        <v>170418.03595055753</v>
      </c>
      <c r="U2196" s="41">
        <f t="shared" si="208"/>
        <v>8006.7532950819668</v>
      </c>
      <c r="V2196" s="18">
        <f t="shared" si="210"/>
        <v>183</v>
      </c>
      <c r="W2196" s="154">
        <f t="shared" si="211"/>
        <v>931.24609809047831</v>
      </c>
    </row>
    <row r="2197" spans="1:23" ht="16" customHeight="1">
      <c r="A2197" s="37"/>
      <c r="B2197" s="38" t="str">
        <f t="shared" si="206"/>
        <v>183-W</v>
      </c>
      <c r="C2197" s="39">
        <v>183</v>
      </c>
      <c r="D2197" s="40"/>
      <c r="E2197" s="39">
        <v>35</v>
      </c>
      <c r="F2197" s="39">
        <v>109</v>
      </c>
      <c r="G2197" s="39">
        <v>74</v>
      </c>
      <c r="H2197" s="39" t="s">
        <v>139</v>
      </c>
      <c r="I2197" s="40"/>
      <c r="J2197" s="18">
        <v>-46365.610999999997</v>
      </c>
      <c r="K2197" s="18">
        <v>2.7440000000000002</v>
      </c>
      <c r="L2197" s="18">
        <v>1465523.534</v>
      </c>
      <c r="M2197" s="18">
        <v>2.7549999999999999</v>
      </c>
      <c r="N2197" s="39" t="s">
        <v>28</v>
      </c>
      <c r="O2197" s="18">
        <v>-556</v>
      </c>
      <c r="P2197" s="18">
        <v>8</v>
      </c>
      <c r="Q2197" s="18">
        <v>182950224.458</v>
      </c>
      <c r="R2197" s="18">
        <v>2.9449999999999998</v>
      </c>
      <c r="S2197" s="16">
        <f t="shared" si="207"/>
        <v>182.95022445800001</v>
      </c>
      <c r="T2197" s="16">
        <f t="shared" si="209"/>
        <v>170416.96591589737</v>
      </c>
      <c r="U2197" s="41">
        <f t="shared" si="208"/>
        <v>8008.3253224043719</v>
      </c>
      <c r="V2197" s="18">
        <f t="shared" si="210"/>
        <v>183</v>
      </c>
      <c r="W2197" s="154">
        <f t="shared" si="211"/>
        <v>931.240250906543</v>
      </c>
    </row>
    <row r="2198" spans="1:23" ht="16" customHeight="1">
      <c r="A2198" s="37"/>
      <c r="B2198" s="38" t="str">
        <f t="shared" si="206"/>
        <v>183-Re</v>
      </c>
      <c r="C2198" s="39">
        <v>183</v>
      </c>
      <c r="D2198" s="40"/>
      <c r="E2198" s="39">
        <v>33</v>
      </c>
      <c r="F2198" s="39">
        <v>108</v>
      </c>
      <c r="G2198" s="39">
        <v>75</v>
      </c>
      <c r="H2198" s="39" t="s">
        <v>140</v>
      </c>
      <c r="I2198" s="39" t="s">
        <v>39</v>
      </c>
      <c r="J2198" s="18">
        <v>-45809.610999999997</v>
      </c>
      <c r="K2198" s="18">
        <v>8.4570000000000007</v>
      </c>
      <c r="L2198" s="18">
        <v>1464185.18</v>
      </c>
      <c r="M2198" s="18">
        <v>8.4610000000000003</v>
      </c>
      <c r="N2198" s="39" t="s">
        <v>28</v>
      </c>
      <c r="O2198" s="18">
        <v>-2132</v>
      </c>
      <c r="P2198" s="18">
        <v>103</v>
      </c>
      <c r="Q2198" s="18">
        <v>182950821.34900001</v>
      </c>
      <c r="R2198" s="18">
        <v>9.0790000000000006</v>
      </c>
      <c r="S2198" s="16">
        <f t="shared" si="207"/>
        <v>182.95082134899999</v>
      </c>
      <c r="T2198" s="16">
        <f t="shared" si="209"/>
        <v>170417.52191605262</v>
      </c>
      <c r="U2198" s="41">
        <f t="shared" si="208"/>
        <v>8001.0119125683059</v>
      </c>
      <c r="V2198" s="18">
        <f t="shared" si="210"/>
        <v>183</v>
      </c>
      <c r="W2198" s="154">
        <f t="shared" si="211"/>
        <v>931.24328915875742</v>
      </c>
    </row>
    <row r="2199" spans="1:23" ht="16" customHeight="1">
      <c r="A2199" s="37"/>
      <c r="B2199" s="38" t="str">
        <f t="shared" si="206"/>
        <v>183-Os</v>
      </c>
      <c r="C2199" s="39">
        <v>183</v>
      </c>
      <c r="D2199" s="40"/>
      <c r="E2199" s="39">
        <v>31</v>
      </c>
      <c r="F2199" s="39">
        <v>107</v>
      </c>
      <c r="G2199" s="39">
        <v>76</v>
      </c>
      <c r="H2199" s="39" t="s">
        <v>141</v>
      </c>
      <c r="I2199" s="39" t="s">
        <v>37</v>
      </c>
      <c r="J2199" s="18">
        <v>-43678</v>
      </c>
      <c r="K2199" s="18">
        <v>102</v>
      </c>
      <c r="L2199" s="18">
        <v>1461271</v>
      </c>
      <c r="M2199" s="18">
        <v>102</v>
      </c>
      <c r="N2199" s="39" t="s">
        <v>28</v>
      </c>
      <c r="O2199" s="18">
        <v>-3450</v>
      </c>
      <c r="P2199" s="18">
        <v>100</v>
      </c>
      <c r="Q2199" s="18">
        <v>182953110</v>
      </c>
      <c r="R2199" s="18">
        <v>110</v>
      </c>
      <c r="S2199" s="16">
        <f t="shared" si="207"/>
        <v>182.95311000000001</v>
      </c>
      <c r="T2199" s="16">
        <f t="shared" si="209"/>
        <v>170419.65377984571</v>
      </c>
      <c r="U2199" s="41">
        <f t="shared" si="208"/>
        <v>7985.0874316939889</v>
      </c>
      <c r="V2199" s="18">
        <f t="shared" si="210"/>
        <v>183</v>
      </c>
      <c r="W2199" s="154">
        <f t="shared" si="211"/>
        <v>931.25493868768149</v>
      </c>
    </row>
    <row r="2200" spans="1:23" ht="16" customHeight="1">
      <c r="A2200" s="37"/>
      <c r="B2200" s="38" t="str">
        <f t="shared" si="206"/>
        <v>183-Ir</v>
      </c>
      <c r="C2200" s="39">
        <v>183</v>
      </c>
      <c r="D2200" s="40"/>
      <c r="E2200" s="39">
        <v>29</v>
      </c>
      <c r="F2200" s="39">
        <v>106</v>
      </c>
      <c r="G2200" s="39">
        <v>77</v>
      </c>
      <c r="H2200" s="39" t="s">
        <v>142</v>
      </c>
      <c r="I2200" s="39" t="s">
        <v>39</v>
      </c>
      <c r="J2200" s="18">
        <v>-40228</v>
      </c>
      <c r="K2200" s="18">
        <v>143</v>
      </c>
      <c r="L2200" s="18">
        <v>1457039</v>
      </c>
      <c r="M2200" s="18">
        <v>143</v>
      </c>
      <c r="N2200" s="39" t="s">
        <v>28</v>
      </c>
      <c r="O2200" s="18">
        <v>-4578</v>
      </c>
      <c r="P2200" s="18">
        <v>270</v>
      </c>
      <c r="Q2200" s="18">
        <v>182956814</v>
      </c>
      <c r="R2200" s="18">
        <v>154</v>
      </c>
      <c r="S2200" s="16">
        <f t="shared" si="207"/>
        <v>182.95681400000001</v>
      </c>
      <c r="T2200" s="16">
        <f t="shared" si="209"/>
        <v>170423.10403219509</v>
      </c>
      <c r="U2200" s="41">
        <f t="shared" si="208"/>
        <v>7961.9617486338802</v>
      </c>
      <c r="V2200" s="18">
        <f t="shared" si="210"/>
        <v>183</v>
      </c>
      <c r="W2200" s="154">
        <f t="shared" si="211"/>
        <v>931.27379252565618</v>
      </c>
    </row>
    <row r="2201" spans="1:23" ht="16" customHeight="1">
      <c r="A2201" s="37"/>
      <c r="B2201" s="38" t="str">
        <f t="shared" si="206"/>
        <v>183-Pt</v>
      </c>
      <c r="C2201" s="39">
        <v>183</v>
      </c>
      <c r="D2201" s="40"/>
      <c r="E2201" s="39">
        <v>27</v>
      </c>
      <c r="F2201" s="39">
        <v>105</v>
      </c>
      <c r="G2201" s="39">
        <v>78</v>
      </c>
      <c r="H2201" s="39" t="s">
        <v>143</v>
      </c>
      <c r="I2201" s="39" t="s">
        <v>82</v>
      </c>
      <c r="J2201" s="18">
        <v>-35650</v>
      </c>
      <c r="K2201" s="18">
        <v>229</v>
      </c>
      <c r="L2201" s="18">
        <v>1451678</v>
      </c>
      <c r="M2201" s="18">
        <v>229</v>
      </c>
      <c r="N2201" s="39" t="s">
        <v>28</v>
      </c>
      <c r="O2201" s="18">
        <v>-5488</v>
      </c>
      <c r="P2201" s="18">
        <v>461</v>
      </c>
      <c r="Q2201" s="18">
        <v>182961729</v>
      </c>
      <c r="R2201" s="18">
        <v>246</v>
      </c>
      <c r="S2201" s="16">
        <f t="shared" si="207"/>
        <v>182.96172899999999</v>
      </c>
      <c r="T2201" s="16">
        <f t="shared" si="209"/>
        <v>170427.68232331201</v>
      </c>
      <c r="U2201" s="41">
        <f t="shared" si="208"/>
        <v>7932.666666666667</v>
      </c>
      <c r="V2201" s="18">
        <f t="shared" si="210"/>
        <v>183</v>
      </c>
      <c r="W2201" s="154">
        <f t="shared" si="211"/>
        <v>931.29881050990173</v>
      </c>
    </row>
    <row r="2202" spans="1:23" ht="16" customHeight="1">
      <c r="A2202" s="37"/>
      <c r="B2202" s="38" t="str">
        <f t="shared" si="206"/>
        <v>183-Au</v>
      </c>
      <c r="C2202" s="39">
        <v>183</v>
      </c>
      <c r="D2202" s="40"/>
      <c r="E2202" s="39">
        <v>25</v>
      </c>
      <c r="F2202" s="39">
        <v>104</v>
      </c>
      <c r="G2202" s="39">
        <v>79</v>
      </c>
      <c r="H2202" s="39" t="s">
        <v>144</v>
      </c>
      <c r="I2202" s="39" t="s">
        <v>49</v>
      </c>
      <c r="J2202" s="18">
        <v>-30161</v>
      </c>
      <c r="K2202" s="18">
        <v>401</v>
      </c>
      <c r="L2202" s="18">
        <v>1445408</v>
      </c>
      <c r="M2202" s="18">
        <v>401</v>
      </c>
      <c r="N2202" s="39" t="s">
        <v>28</v>
      </c>
      <c r="O2202" s="18">
        <v>-6466</v>
      </c>
      <c r="P2202" s="18">
        <v>499</v>
      </c>
      <c r="Q2202" s="18">
        <v>182967620</v>
      </c>
      <c r="R2202" s="18">
        <v>430</v>
      </c>
      <c r="S2202" s="16">
        <f t="shared" si="207"/>
        <v>182.96762000000001</v>
      </c>
      <c r="T2202" s="16">
        <f t="shared" si="209"/>
        <v>170433.16975219705</v>
      </c>
      <c r="U2202" s="41">
        <f t="shared" si="208"/>
        <v>7898.4043715846992</v>
      </c>
      <c r="V2202" s="18">
        <f t="shared" si="210"/>
        <v>183</v>
      </c>
      <c r="W2202" s="154">
        <f t="shared" si="211"/>
        <v>931.32879646009314</v>
      </c>
    </row>
    <row r="2203" spans="1:23" ht="16" customHeight="1">
      <c r="A2203" s="37"/>
      <c r="B2203" s="38" t="str">
        <f t="shared" si="206"/>
        <v>183-Hg</v>
      </c>
      <c r="C2203" s="39">
        <v>183</v>
      </c>
      <c r="D2203" s="40"/>
      <c r="E2203" s="39">
        <v>23</v>
      </c>
      <c r="F2203" s="39">
        <v>103</v>
      </c>
      <c r="G2203" s="39">
        <v>80</v>
      </c>
      <c r="H2203" s="39" t="s">
        <v>145</v>
      </c>
      <c r="I2203" s="39" t="s">
        <v>82</v>
      </c>
      <c r="J2203" s="18">
        <v>-23696</v>
      </c>
      <c r="K2203" s="18">
        <v>298</v>
      </c>
      <c r="L2203" s="18">
        <v>1438160</v>
      </c>
      <c r="M2203" s="18">
        <v>298</v>
      </c>
      <c r="N2203" s="39" t="s">
        <v>28</v>
      </c>
      <c r="O2203" s="18">
        <v>-7578</v>
      </c>
      <c r="P2203" s="18">
        <v>493</v>
      </c>
      <c r="Q2203" s="18">
        <v>182974561</v>
      </c>
      <c r="R2203" s="18">
        <v>320</v>
      </c>
      <c r="S2203" s="16">
        <f t="shared" si="207"/>
        <v>182.97456099999999</v>
      </c>
      <c r="T2203" s="16">
        <f t="shared" si="209"/>
        <v>170439.63524937761</v>
      </c>
      <c r="U2203" s="41">
        <f t="shared" si="208"/>
        <v>7858.7978142076499</v>
      </c>
      <c r="V2203" s="18">
        <f t="shared" si="210"/>
        <v>183</v>
      </c>
      <c r="W2203" s="154">
        <f t="shared" si="211"/>
        <v>931.36412704577924</v>
      </c>
    </row>
    <row r="2204" spans="1:23" ht="16" customHeight="1">
      <c r="A2204" s="37"/>
      <c r="B2204" s="38" t="str">
        <f t="shared" si="206"/>
        <v>183-Tl</v>
      </c>
      <c r="C2204" s="39">
        <v>183</v>
      </c>
      <c r="D2204" s="40"/>
      <c r="E2204" s="39">
        <v>21</v>
      </c>
      <c r="F2204" s="39">
        <v>102</v>
      </c>
      <c r="G2204" s="39">
        <v>81</v>
      </c>
      <c r="H2204" s="39" t="s">
        <v>146</v>
      </c>
      <c r="I2204" s="39" t="s">
        <v>82</v>
      </c>
      <c r="J2204" s="18">
        <v>-16118</v>
      </c>
      <c r="K2204" s="18">
        <v>392</v>
      </c>
      <c r="L2204" s="18">
        <v>1429799</v>
      </c>
      <c r="M2204" s="18">
        <v>392</v>
      </c>
      <c r="N2204" s="39" t="s">
        <v>28</v>
      </c>
      <c r="O2204" s="18">
        <v>-8601</v>
      </c>
      <c r="P2204" s="18">
        <v>498</v>
      </c>
      <c r="Q2204" s="18">
        <v>182982697</v>
      </c>
      <c r="R2204" s="18">
        <v>421</v>
      </c>
      <c r="S2204" s="16">
        <f t="shared" si="207"/>
        <v>182.982697</v>
      </c>
      <c r="T2204" s="16">
        <f t="shared" si="209"/>
        <v>170447.21388142795</v>
      </c>
      <c r="U2204" s="41">
        <f t="shared" si="208"/>
        <v>7813.109289617486</v>
      </c>
      <c r="V2204" s="18">
        <f t="shared" si="210"/>
        <v>183</v>
      </c>
      <c r="W2204" s="154">
        <f t="shared" si="211"/>
        <v>931.40554033567184</v>
      </c>
    </row>
    <row r="2205" spans="1:23" ht="16" customHeight="1">
      <c r="A2205" s="37"/>
      <c r="B2205" s="38" t="str">
        <f t="shared" si="206"/>
        <v>183-Pb</v>
      </c>
      <c r="C2205" s="39">
        <v>183</v>
      </c>
      <c r="D2205" s="40"/>
      <c r="E2205" s="39">
        <v>19</v>
      </c>
      <c r="F2205" s="39">
        <v>101</v>
      </c>
      <c r="G2205" s="39">
        <v>82</v>
      </c>
      <c r="H2205" s="39" t="s">
        <v>147</v>
      </c>
      <c r="I2205" s="39" t="s">
        <v>37</v>
      </c>
      <c r="J2205" s="18">
        <v>-7517</v>
      </c>
      <c r="K2205" s="18">
        <v>307</v>
      </c>
      <c r="L2205" s="18">
        <v>1420416</v>
      </c>
      <c r="M2205" s="18">
        <v>307</v>
      </c>
      <c r="N2205" s="39" t="s">
        <v>28</v>
      </c>
      <c r="O2205" s="18" t="s">
        <v>30</v>
      </c>
      <c r="P2205" s="42"/>
      <c r="Q2205" s="18">
        <v>182991930</v>
      </c>
      <c r="R2205" s="18">
        <v>330</v>
      </c>
      <c r="S2205" s="16">
        <f t="shared" si="207"/>
        <v>182.99193</v>
      </c>
      <c r="T2205" s="16">
        <f t="shared" si="209"/>
        <v>170455.81436197375</v>
      </c>
      <c r="U2205" s="41">
        <f t="shared" si="208"/>
        <v>7761.8360655737706</v>
      </c>
      <c r="V2205" s="18">
        <f t="shared" si="210"/>
        <v>183</v>
      </c>
      <c r="W2205" s="154">
        <f t="shared" si="211"/>
        <v>931.45253749712435</v>
      </c>
    </row>
    <row r="2206" spans="1:23" ht="16" customHeight="1">
      <c r="A2206" s="37"/>
      <c r="B2206" s="38" t="str">
        <f t="shared" si="206"/>
        <v>184-Lu</v>
      </c>
      <c r="C2206" s="39">
        <v>184</v>
      </c>
      <c r="D2206" s="39">
        <v>0</v>
      </c>
      <c r="E2206" s="39">
        <v>42</v>
      </c>
      <c r="F2206" s="39">
        <v>113</v>
      </c>
      <c r="G2206" s="39">
        <v>71</v>
      </c>
      <c r="H2206" s="39" t="s">
        <v>136</v>
      </c>
      <c r="I2206" s="39" t="s">
        <v>37</v>
      </c>
      <c r="J2206" s="18">
        <v>-36170</v>
      </c>
      <c r="K2206" s="18">
        <v>401</v>
      </c>
      <c r="L2206" s="18">
        <v>1465746</v>
      </c>
      <c r="M2206" s="18">
        <v>401</v>
      </c>
      <c r="N2206" s="39" t="s">
        <v>28</v>
      </c>
      <c r="O2206" s="18">
        <v>5330</v>
      </c>
      <c r="P2206" s="18">
        <v>403</v>
      </c>
      <c r="Q2206" s="18">
        <v>183961170</v>
      </c>
      <c r="R2206" s="18">
        <v>430</v>
      </c>
      <c r="S2206" s="16">
        <f t="shared" si="207"/>
        <v>183.96117000000001</v>
      </c>
      <c r="T2206" s="16">
        <f t="shared" si="209"/>
        <v>171358.65523321982</v>
      </c>
      <c r="U2206" s="41">
        <f t="shared" si="208"/>
        <v>7966.010869565217</v>
      </c>
      <c r="V2206" s="18">
        <f t="shared" si="210"/>
        <v>184</v>
      </c>
      <c r="W2206" s="154">
        <f t="shared" si="211"/>
        <v>931.29703931097731</v>
      </c>
    </row>
    <row r="2207" spans="1:23" ht="16" customHeight="1">
      <c r="A2207" s="37"/>
      <c r="B2207" s="38" t="str">
        <f t="shared" si="206"/>
        <v>184-Hf</v>
      </c>
      <c r="C2207" s="39">
        <v>184</v>
      </c>
      <c r="D2207" s="40"/>
      <c r="E2207" s="39">
        <v>40</v>
      </c>
      <c r="F2207" s="39">
        <v>112</v>
      </c>
      <c r="G2207" s="39">
        <v>72</v>
      </c>
      <c r="H2207" s="39" t="s">
        <v>137</v>
      </c>
      <c r="I2207" s="39" t="s">
        <v>40</v>
      </c>
      <c r="J2207" s="18">
        <v>-41500.025999999998</v>
      </c>
      <c r="K2207" s="18">
        <v>39.793999999999997</v>
      </c>
      <c r="L2207" s="18">
        <v>1470293.9779999999</v>
      </c>
      <c r="M2207" s="18">
        <v>39.795000000000002</v>
      </c>
      <c r="N2207" s="39" t="s">
        <v>28</v>
      </c>
      <c r="O2207" s="18">
        <v>1340</v>
      </c>
      <c r="P2207" s="18">
        <v>30</v>
      </c>
      <c r="Q2207" s="18">
        <v>183955447.88</v>
      </c>
      <c r="R2207" s="18">
        <v>42.72</v>
      </c>
      <c r="S2207" s="16">
        <f t="shared" si="207"/>
        <v>183.95544788000001</v>
      </c>
      <c r="T2207" s="16">
        <f t="shared" si="209"/>
        <v>171353.3251149765</v>
      </c>
      <c r="U2207" s="41">
        <f t="shared" si="208"/>
        <v>7990.7281413043474</v>
      </c>
      <c r="V2207" s="18">
        <f t="shared" si="210"/>
        <v>184</v>
      </c>
      <c r="W2207" s="154">
        <f t="shared" si="211"/>
        <v>931.26807127704615</v>
      </c>
    </row>
    <row r="2208" spans="1:23" ht="16" customHeight="1">
      <c r="A2208" s="37"/>
      <c r="B2208" s="38" t="str">
        <f t="shared" si="206"/>
        <v>184-Ta</v>
      </c>
      <c r="C2208" s="39">
        <v>184</v>
      </c>
      <c r="D2208" s="40"/>
      <c r="E2208" s="39">
        <v>38</v>
      </c>
      <c r="F2208" s="39">
        <v>111</v>
      </c>
      <c r="G2208" s="39">
        <v>73</v>
      </c>
      <c r="H2208" s="39" t="s">
        <v>138</v>
      </c>
      <c r="I2208" s="39" t="s">
        <v>40</v>
      </c>
      <c r="J2208" s="18">
        <v>-42840.025999999998</v>
      </c>
      <c r="K2208" s="18">
        <v>26.145</v>
      </c>
      <c r="L2208" s="18">
        <v>1470851.6240000001</v>
      </c>
      <c r="M2208" s="18">
        <v>26.146000000000001</v>
      </c>
      <c r="N2208" s="39" t="s">
        <v>28</v>
      </c>
      <c r="O2208" s="18">
        <v>2866</v>
      </c>
      <c r="P2208" s="18">
        <v>26</v>
      </c>
      <c r="Q2208" s="18">
        <v>183954009.331</v>
      </c>
      <c r="R2208" s="18">
        <v>28.067</v>
      </c>
      <c r="S2208" s="16">
        <f t="shared" si="207"/>
        <v>183.95400933100001</v>
      </c>
      <c r="T2208" s="16">
        <f t="shared" si="209"/>
        <v>171351.98511576836</v>
      </c>
      <c r="U2208" s="41">
        <f t="shared" si="208"/>
        <v>7993.758826086957</v>
      </c>
      <c r="V2208" s="18">
        <f t="shared" si="210"/>
        <v>184</v>
      </c>
      <c r="W2208" s="154">
        <f t="shared" si="211"/>
        <v>931.26078867265414</v>
      </c>
    </row>
    <row r="2209" spans="1:23" ht="16" customHeight="1">
      <c r="A2209" s="37"/>
      <c r="B2209" s="38" t="str">
        <f t="shared" si="206"/>
        <v>184-W</v>
      </c>
      <c r="C2209" s="39">
        <v>184</v>
      </c>
      <c r="D2209" s="40"/>
      <c r="E2209" s="39">
        <v>36</v>
      </c>
      <c r="F2209" s="39">
        <v>110</v>
      </c>
      <c r="G2209" s="39">
        <v>74</v>
      </c>
      <c r="H2209" s="39" t="s">
        <v>139</v>
      </c>
      <c r="I2209" s="40"/>
      <c r="J2209" s="18">
        <v>-45706.025999999998</v>
      </c>
      <c r="K2209" s="18">
        <v>2.7450000000000001</v>
      </c>
      <c r="L2209" s="18">
        <v>1472935.2709999999</v>
      </c>
      <c r="M2209" s="18">
        <v>2.7570000000000001</v>
      </c>
      <c r="N2209" s="39" t="s">
        <v>28</v>
      </c>
      <c r="O2209" s="18">
        <v>-1482.692</v>
      </c>
      <c r="P2209" s="18">
        <v>4.3869999999999996</v>
      </c>
      <c r="Q2209" s="18">
        <v>183950932.553</v>
      </c>
      <c r="R2209" s="18">
        <v>2.9470000000000001</v>
      </c>
      <c r="S2209" s="16">
        <f t="shared" si="207"/>
        <v>183.950932553</v>
      </c>
      <c r="T2209" s="16">
        <f t="shared" si="209"/>
        <v>171349.11911670706</v>
      </c>
      <c r="U2209" s="41">
        <f t="shared" si="208"/>
        <v>8005.0829945652167</v>
      </c>
      <c r="V2209" s="18">
        <f t="shared" si="210"/>
        <v>184</v>
      </c>
      <c r="W2209" s="154">
        <f t="shared" si="211"/>
        <v>931.24521259079927</v>
      </c>
    </row>
    <row r="2210" spans="1:23" ht="16" customHeight="1">
      <c r="A2210" s="37"/>
      <c r="B2210" s="38" t="str">
        <f t="shared" si="206"/>
        <v>184-Re</v>
      </c>
      <c r="C2210" s="39">
        <v>184</v>
      </c>
      <c r="D2210" s="40"/>
      <c r="E2210" s="39">
        <v>34</v>
      </c>
      <c r="F2210" s="39">
        <v>109</v>
      </c>
      <c r="G2210" s="39">
        <v>75</v>
      </c>
      <c r="H2210" s="39" t="s">
        <v>140</v>
      </c>
      <c r="I2210" s="40"/>
      <c r="J2210" s="18">
        <v>-44223.334000000003</v>
      </c>
      <c r="K2210" s="18">
        <v>5.2560000000000002</v>
      </c>
      <c r="L2210" s="18">
        <v>1470670.2250000001</v>
      </c>
      <c r="M2210" s="18">
        <v>5.2619999999999996</v>
      </c>
      <c r="N2210" s="39" t="s">
        <v>28</v>
      </c>
      <c r="O2210" s="18">
        <v>31.187000000000001</v>
      </c>
      <c r="P2210" s="18">
        <v>4.3600000000000003</v>
      </c>
      <c r="Q2210" s="18">
        <v>183952524.289</v>
      </c>
      <c r="R2210" s="18">
        <v>5.6420000000000003</v>
      </c>
      <c r="S2210" s="16">
        <f t="shared" si="207"/>
        <v>183.952524289</v>
      </c>
      <c r="T2210" s="16">
        <f t="shared" si="209"/>
        <v>171350.60180862757</v>
      </c>
      <c r="U2210" s="41">
        <f t="shared" si="208"/>
        <v>7992.7729619565225</v>
      </c>
      <c r="V2210" s="18">
        <f t="shared" si="210"/>
        <v>184</v>
      </c>
      <c r="W2210" s="154">
        <f t="shared" si="211"/>
        <v>931.25327069906291</v>
      </c>
    </row>
    <row r="2211" spans="1:23" ht="16" customHeight="1">
      <c r="A2211" s="37"/>
      <c r="B2211" s="38" t="str">
        <f t="shared" si="206"/>
        <v>184-Os</v>
      </c>
      <c r="C2211" s="39">
        <v>184</v>
      </c>
      <c r="D2211" s="40"/>
      <c r="E2211" s="39">
        <v>32</v>
      </c>
      <c r="F2211" s="39">
        <v>108</v>
      </c>
      <c r="G2211" s="39">
        <v>76</v>
      </c>
      <c r="H2211" s="39" t="s">
        <v>141</v>
      </c>
      <c r="I2211" s="40"/>
      <c r="J2211" s="18">
        <v>-44254.521000000001</v>
      </c>
      <c r="K2211" s="18">
        <v>2.9630000000000001</v>
      </c>
      <c r="L2211" s="18">
        <v>1469919.0589999999</v>
      </c>
      <c r="M2211" s="18">
        <v>2.9740000000000002</v>
      </c>
      <c r="N2211" s="39" t="s">
        <v>28</v>
      </c>
      <c r="O2211" s="18">
        <v>-4562</v>
      </c>
      <c r="P2211" s="18">
        <v>270</v>
      </c>
      <c r="Q2211" s="18">
        <v>183952490.808</v>
      </c>
      <c r="R2211" s="18">
        <v>3.181</v>
      </c>
      <c r="S2211" s="16">
        <f t="shared" si="207"/>
        <v>183.95249080799999</v>
      </c>
      <c r="T2211" s="16">
        <f t="shared" si="209"/>
        <v>171350.57062128987</v>
      </c>
      <c r="U2211" s="41">
        <f t="shared" si="208"/>
        <v>7988.6905380434773</v>
      </c>
      <c r="V2211" s="18">
        <f t="shared" si="210"/>
        <v>184</v>
      </c>
      <c r="W2211" s="154">
        <f t="shared" si="211"/>
        <v>931.25310120266226</v>
      </c>
    </row>
    <row r="2212" spans="1:23" ht="16" customHeight="1">
      <c r="A2212" s="37"/>
      <c r="B2212" s="38" t="str">
        <f t="shared" si="206"/>
        <v>184-Ir</v>
      </c>
      <c r="C2212" s="39">
        <v>184</v>
      </c>
      <c r="D2212" s="40"/>
      <c r="E2212" s="39">
        <v>30</v>
      </c>
      <c r="F2212" s="39">
        <v>107</v>
      </c>
      <c r="G2212" s="39">
        <v>77</v>
      </c>
      <c r="H2212" s="39" t="s">
        <v>142</v>
      </c>
      <c r="I2212" s="39" t="s">
        <v>39</v>
      </c>
      <c r="J2212" s="18">
        <v>-39692.521000000001</v>
      </c>
      <c r="K2212" s="18">
        <v>270.01600000000002</v>
      </c>
      <c r="L2212" s="18">
        <v>1464574.7050000001</v>
      </c>
      <c r="M2212" s="18">
        <v>270.01600000000002</v>
      </c>
      <c r="N2212" s="39" t="s">
        <v>28</v>
      </c>
      <c r="O2212" s="18">
        <v>-2335</v>
      </c>
      <c r="P2212" s="18">
        <v>325</v>
      </c>
      <c r="Q2212" s="18">
        <v>183957388.31799999</v>
      </c>
      <c r="R2212" s="18">
        <v>289.87400000000002</v>
      </c>
      <c r="S2212" s="16">
        <f t="shared" si="207"/>
        <v>183.957388318</v>
      </c>
      <c r="T2212" s="16">
        <f t="shared" si="209"/>
        <v>171355.13262058346</v>
      </c>
      <c r="U2212" s="41">
        <f t="shared" si="208"/>
        <v>7959.6451358695658</v>
      </c>
      <c r="V2212" s="18">
        <f t="shared" si="210"/>
        <v>184</v>
      </c>
      <c r="W2212" s="154">
        <f t="shared" si="211"/>
        <v>931.27789467708408</v>
      </c>
    </row>
    <row r="2213" spans="1:23" ht="16" customHeight="1">
      <c r="A2213" s="37"/>
      <c r="B2213" s="38" t="str">
        <f t="shared" si="206"/>
        <v>184-Pt</v>
      </c>
      <c r="C2213" s="39">
        <v>184</v>
      </c>
      <c r="D2213" s="40"/>
      <c r="E2213" s="39">
        <v>28</v>
      </c>
      <c r="F2213" s="39">
        <v>106</v>
      </c>
      <c r="G2213" s="39">
        <v>78</v>
      </c>
      <c r="H2213" s="39" t="s">
        <v>143</v>
      </c>
      <c r="I2213" s="39" t="s">
        <v>82</v>
      </c>
      <c r="J2213" s="18">
        <v>-37358</v>
      </c>
      <c r="K2213" s="18">
        <v>182</v>
      </c>
      <c r="L2213" s="18">
        <v>1461458</v>
      </c>
      <c r="M2213" s="18">
        <v>182</v>
      </c>
      <c r="N2213" s="39" t="s">
        <v>28</v>
      </c>
      <c r="O2213" s="18">
        <v>-7060</v>
      </c>
      <c r="P2213" s="18">
        <v>60</v>
      </c>
      <c r="Q2213" s="18">
        <v>183959895</v>
      </c>
      <c r="R2213" s="18">
        <v>195</v>
      </c>
      <c r="S2213" s="16">
        <f t="shared" si="207"/>
        <v>183.95989499999999</v>
      </c>
      <c r="T2213" s="16">
        <f t="shared" si="209"/>
        <v>171357.4675788609</v>
      </c>
      <c r="U2213" s="41">
        <f t="shared" si="208"/>
        <v>7942.70652173913</v>
      </c>
      <c r="V2213" s="18">
        <f t="shared" si="210"/>
        <v>184</v>
      </c>
      <c r="W2213" s="154">
        <f t="shared" si="211"/>
        <v>931.29058466772233</v>
      </c>
    </row>
    <row r="2214" spans="1:23" ht="16" customHeight="1">
      <c r="A2214" s="37"/>
      <c r="B2214" s="38" t="str">
        <f t="shared" si="206"/>
        <v>184-Au</v>
      </c>
      <c r="C2214" s="39">
        <v>184</v>
      </c>
      <c r="D2214" s="40"/>
      <c r="E2214" s="39">
        <v>26</v>
      </c>
      <c r="F2214" s="39">
        <v>105</v>
      </c>
      <c r="G2214" s="39">
        <v>79</v>
      </c>
      <c r="H2214" s="39" t="s">
        <v>144</v>
      </c>
      <c r="I2214" s="39" t="s">
        <v>39</v>
      </c>
      <c r="J2214" s="18">
        <v>-30298</v>
      </c>
      <c r="K2214" s="18">
        <v>191</v>
      </c>
      <c r="L2214" s="18">
        <v>1453615</v>
      </c>
      <c r="M2214" s="18">
        <v>191</v>
      </c>
      <c r="N2214" s="39" t="s">
        <v>28</v>
      </c>
      <c r="O2214" s="18">
        <v>-4120</v>
      </c>
      <c r="P2214" s="18">
        <v>60</v>
      </c>
      <c r="Q2214" s="18">
        <v>183967474</v>
      </c>
      <c r="R2214" s="18">
        <v>205</v>
      </c>
      <c r="S2214" s="16">
        <f t="shared" si="207"/>
        <v>183.96747400000001</v>
      </c>
      <c r="T2214" s="16">
        <f t="shared" si="209"/>
        <v>171364.52736896777</v>
      </c>
      <c r="U2214" s="41">
        <f t="shared" si="208"/>
        <v>7900.08152173913</v>
      </c>
      <c r="V2214" s="18">
        <f t="shared" si="210"/>
        <v>184</v>
      </c>
      <c r="W2214" s="154">
        <f t="shared" si="211"/>
        <v>931.32895309221612</v>
      </c>
    </row>
    <row r="2215" spans="1:23" ht="16" customHeight="1">
      <c r="A2215" s="37"/>
      <c r="B2215" s="38" t="str">
        <f t="shared" si="206"/>
        <v>184-Hg</v>
      </c>
      <c r="C2215" s="39">
        <v>184</v>
      </c>
      <c r="D2215" s="40"/>
      <c r="E2215" s="39">
        <v>24</v>
      </c>
      <c r="F2215" s="39">
        <v>104</v>
      </c>
      <c r="G2215" s="39">
        <v>80</v>
      </c>
      <c r="H2215" s="39" t="s">
        <v>145</v>
      </c>
      <c r="I2215" s="39" t="s">
        <v>39</v>
      </c>
      <c r="J2215" s="18">
        <v>-26178</v>
      </c>
      <c r="K2215" s="18">
        <v>200</v>
      </c>
      <c r="L2215" s="18">
        <v>1448713</v>
      </c>
      <c r="M2215" s="18">
        <v>200</v>
      </c>
      <c r="N2215" s="39" t="s">
        <v>28</v>
      </c>
      <c r="O2215" s="18">
        <v>-9187</v>
      </c>
      <c r="P2215" s="18">
        <v>359</v>
      </c>
      <c r="Q2215" s="18">
        <v>183971897</v>
      </c>
      <c r="R2215" s="18">
        <v>215</v>
      </c>
      <c r="S2215" s="16">
        <f t="shared" si="207"/>
        <v>183.97189700000001</v>
      </c>
      <c r="T2215" s="16">
        <f t="shared" si="209"/>
        <v>171368.64736522621</v>
      </c>
      <c r="U2215" s="41">
        <f t="shared" si="208"/>
        <v>7873.440217391304</v>
      </c>
      <c r="V2215" s="18">
        <f t="shared" si="210"/>
        <v>184</v>
      </c>
      <c r="W2215" s="154">
        <f t="shared" si="211"/>
        <v>931.35134437622935</v>
      </c>
    </row>
    <row r="2216" spans="1:23" ht="16" customHeight="1">
      <c r="A2216" s="37"/>
      <c r="B2216" s="38" t="str">
        <f t="shared" si="206"/>
        <v>184-Tl</v>
      </c>
      <c r="C2216" s="39">
        <v>184</v>
      </c>
      <c r="D2216" s="40"/>
      <c r="E2216" s="39">
        <v>22</v>
      </c>
      <c r="F2216" s="39">
        <v>103</v>
      </c>
      <c r="G2216" s="39">
        <v>81</v>
      </c>
      <c r="H2216" s="39" t="s">
        <v>146</v>
      </c>
      <c r="I2216" s="39" t="s">
        <v>37</v>
      </c>
      <c r="J2216" s="18">
        <v>-16990</v>
      </c>
      <c r="K2216" s="18">
        <v>298</v>
      </c>
      <c r="L2216" s="18">
        <v>1438743</v>
      </c>
      <c r="M2216" s="18">
        <v>298</v>
      </c>
      <c r="N2216" s="39" t="s">
        <v>28</v>
      </c>
      <c r="O2216" s="18">
        <v>-5997</v>
      </c>
      <c r="P2216" s="18">
        <v>357</v>
      </c>
      <c r="Q2216" s="18">
        <v>183981760</v>
      </c>
      <c r="R2216" s="18">
        <v>320</v>
      </c>
      <c r="S2216" s="16">
        <f t="shared" si="207"/>
        <v>183.98176000000001</v>
      </c>
      <c r="T2216" s="16">
        <f t="shared" si="209"/>
        <v>171377.83468674935</v>
      </c>
      <c r="U2216" s="41">
        <f t="shared" si="208"/>
        <v>7819.255434782609</v>
      </c>
      <c r="V2216" s="18">
        <f t="shared" si="210"/>
        <v>184</v>
      </c>
      <c r="W2216" s="154">
        <f t="shared" si="211"/>
        <v>931.40127547146392</v>
      </c>
    </row>
    <row r="2217" spans="1:23" ht="16" customHeight="1">
      <c r="A2217" s="37"/>
      <c r="B2217" s="38" t="str">
        <f t="shared" si="206"/>
        <v>184-Pb</v>
      </c>
      <c r="C2217" s="39">
        <v>184</v>
      </c>
      <c r="D2217" s="40"/>
      <c r="E2217" s="39">
        <v>20</v>
      </c>
      <c r="F2217" s="39">
        <v>102</v>
      </c>
      <c r="G2217" s="39">
        <v>82</v>
      </c>
      <c r="H2217" s="39" t="s">
        <v>147</v>
      </c>
      <c r="I2217" s="39" t="s">
        <v>83</v>
      </c>
      <c r="J2217" s="18">
        <v>-10993</v>
      </c>
      <c r="K2217" s="18">
        <v>196</v>
      </c>
      <c r="L2217" s="18">
        <v>1431964</v>
      </c>
      <c r="M2217" s="18">
        <v>196</v>
      </c>
      <c r="N2217" s="39" t="s">
        <v>28</v>
      </c>
      <c r="O2217" s="18" t="s">
        <v>30</v>
      </c>
      <c r="P2217" s="42"/>
      <c r="Q2217" s="18">
        <v>183988198</v>
      </c>
      <c r="R2217" s="18">
        <v>210</v>
      </c>
      <c r="S2217" s="16">
        <f t="shared" si="207"/>
        <v>183.98819800000001</v>
      </c>
      <c r="T2217" s="16">
        <f t="shared" si="209"/>
        <v>171383.83164264169</v>
      </c>
      <c r="U2217" s="41">
        <f t="shared" si="208"/>
        <v>7782.413043478261</v>
      </c>
      <c r="V2217" s="18">
        <f t="shared" si="210"/>
        <v>184</v>
      </c>
      <c r="W2217" s="154">
        <f t="shared" si="211"/>
        <v>931.43386762305261</v>
      </c>
    </row>
    <row r="2218" spans="1:23" ht="16" customHeight="1">
      <c r="A2218" s="37"/>
      <c r="B2218" s="38" t="str">
        <f t="shared" si="206"/>
        <v>185-Hf</v>
      </c>
      <c r="C2218" s="39">
        <v>185</v>
      </c>
      <c r="D2218" s="39">
        <v>0</v>
      </c>
      <c r="E2218" s="39">
        <v>41</v>
      </c>
      <c r="F2218" s="39">
        <v>113</v>
      </c>
      <c r="G2218" s="39">
        <v>72</v>
      </c>
      <c r="H2218" s="39" t="s">
        <v>137</v>
      </c>
      <c r="I2218" s="39" t="s">
        <v>37</v>
      </c>
      <c r="J2218" s="18">
        <v>-38396</v>
      </c>
      <c r="K2218" s="18">
        <v>298</v>
      </c>
      <c r="L2218" s="18">
        <v>1475261</v>
      </c>
      <c r="M2218" s="18">
        <v>298</v>
      </c>
      <c r="N2218" s="39" t="s">
        <v>28</v>
      </c>
      <c r="O2218" s="18">
        <v>3000</v>
      </c>
      <c r="P2218" s="18">
        <v>298</v>
      </c>
      <c r="Q2218" s="18">
        <v>184958780</v>
      </c>
      <c r="R2218" s="18">
        <v>320</v>
      </c>
      <c r="S2218" s="16">
        <f t="shared" si="207"/>
        <v>184.95877999999999</v>
      </c>
      <c r="T2218" s="16">
        <f t="shared" si="209"/>
        <v>172287.92257831883</v>
      </c>
      <c r="U2218" s="41">
        <f t="shared" si="208"/>
        <v>7974.3837837837837</v>
      </c>
      <c r="V2218" s="18">
        <f t="shared" si="210"/>
        <v>185</v>
      </c>
      <c r="W2218" s="154">
        <f t="shared" si="211"/>
        <v>931.28606799091256</v>
      </c>
    </row>
    <row r="2219" spans="1:23" ht="16" customHeight="1">
      <c r="A2219" s="37"/>
      <c r="B2219" s="38" t="str">
        <f t="shared" si="206"/>
        <v>185-Ta</v>
      </c>
      <c r="C2219" s="39">
        <v>185</v>
      </c>
      <c r="D2219" s="40"/>
      <c r="E2219" s="39">
        <v>39</v>
      </c>
      <c r="F2219" s="39">
        <v>112</v>
      </c>
      <c r="G2219" s="39">
        <v>73</v>
      </c>
      <c r="H2219" s="39" t="s">
        <v>138</v>
      </c>
      <c r="I2219" s="39" t="s">
        <v>40</v>
      </c>
      <c r="J2219" s="18">
        <v>-41396.438999999998</v>
      </c>
      <c r="K2219" s="18">
        <v>14.407999999999999</v>
      </c>
      <c r="L2219" s="18">
        <v>1477479.36</v>
      </c>
      <c r="M2219" s="18">
        <v>14.41</v>
      </c>
      <c r="N2219" s="39" t="s">
        <v>28</v>
      </c>
      <c r="O2219" s="18">
        <v>1992</v>
      </c>
      <c r="P2219" s="18">
        <v>14.141999999999999</v>
      </c>
      <c r="Q2219" s="18">
        <v>184955559.086</v>
      </c>
      <c r="R2219" s="18">
        <v>15.467000000000001</v>
      </c>
      <c r="S2219" s="16">
        <f t="shared" si="207"/>
        <v>184.95555908599999</v>
      </c>
      <c r="T2219" s="16">
        <f t="shared" si="209"/>
        <v>172284.92231749391</v>
      </c>
      <c r="U2219" s="41">
        <f t="shared" si="208"/>
        <v>7986.3749189189193</v>
      </c>
      <c r="V2219" s="18">
        <f t="shared" si="210"/>
        <v>185</v>
      </c>
      <c r="W2219" s="154">
        <f t="shared" si="211"/>
        <v>931.269850364832</v>
      </c>
    </row>
    <row r="2220" spans="1:23" ht="16" customHeight="1">
      <c r="A2220" s="37"/>
      <c r="B2220" s="38" t="str">
        <f t="shared" si="206"/>
        <v>185-W</v>
      </c>
      <c r="C2220" s="39">
        <v>185</v>
      </c>
      <c r="D2220" s="40"/>
      <c r="E2220" s="39">
        <v>37</v>
      </c>
      <c r="F2220" s="39">
        <v>111</v>
      </c>
      <c r="G2220" s="39">
        <v>74</v>
      </c>
      <c r="H2220" s="39" t="s">
        <v>139</v>
      </c>
      <c r="I2220" s="40"/>
      <c r="J2220" s="18">
        <v>-43388.438999999998</v>
      </c>
      <c r="K2220" s="18">
        <v>2.7530000000000001</v>
      </c>
      <c r="L2220" s="18">
        <v>1478689.0060000001</v>
      </c>
      <c r="M2220" s="18">
        <v>2.7650000000000001</v>
      </c>
      <c r="N2220" s="39" t="s">
        <v>28</v>
      </c>
      <c r="O2220" s="18">
        <v>432.99400000000003</v>
      </c>
      <c r="P2220" s="18">
        <v>0.88300000000000001</v>
      </c>
      <c r="Q2220" s="18">
        <v>184953420.586</v>
      </c>
      <c r="R2220" s="18">
        <v>2.9550000000000001</v>
      </c>
      <c r="S2220" s="16">
        <f t="shared" si="207"/>
        <v>184.95342058599999</v>
      </c>
      <c r="T2220" s="16">
        <f t="shared" si="209"/>
        <v>172282.93031839858</v>
      </c>
      <c r="U2220" s="41">
        <f t="shared" si="208"/>
        <v>7992.9135459459467</v>
      </c>
      <c r="V2220" s="18">
        <f t="shared" si="210"/>
        <v>185</v>
      </c>
      <c r="W2220" s="154">
        <f t="shared" si="211"/>
        <v>931.25908280215447</v>
      </c>
    </row>
    <row r="2221" spans="1:23" ht="16" customHeight="1">
      <c r="A2221" s="37"/>
      <c r="B2221" s="38" t="str">
        <f t="shared" si="206"/>
        <v>185-Re</v>
      </c>
      <c r="C2221" s="39">
        <v>185</v>
      </c>
      <c r="D2221" s="40"/>
      <c r="E2221" s="39">
        <v>35</v>
      </c>
      <c r="F2221" s="39">
        <v>110</v>
      </c>
      <c r="G2221" s="39">
        <v>75</v>
      </c>
      <c r="H2221" s="39" t="s">
        <v>140</v>
      </c>
      <c r="I2221" s="40"/>
      <c r="J2221" s="18">
        <v>-43821.432999999997</v>
      </c>
      <c r="K2221" s="18">
        <v>2.7930000000000001</v>
      </c>
      <c r="L2221" s="18">
        <v>1478339.6470000001</v>
      </c>
      <c r="M2221" s="18">
        <v>2.8050000000000002</v>
      </c>
      <c r="N2221" s="39" t="s">
        <v>28</v>
      </c>
      <c r="O2221" s="18">
        <v>-1012.7910000000001</v>
      </c>
      <c r="P2221" s="18">
        <v>0.44700000000000001</v>
      </c>
      <c r="Q2221" s="18">
        <v>184952955.74700001</v>
      </c>
      <c r="R2221" s="18">
        <v>2.9990000000000001</v>
      </c>
      <c r="S2221" s="16">
        <f t="shared" si="207"/>
        <v>184.952955747</v>
      </c>
      <c r="T2221" s="16">
        <f t="shared" si="209"/>
        <v>172282.49732383815</v>
      </c>
      <c r="U2221" s="41">
        <f t="shared" si="208"/>
        <v>7991.0251189189194</v>
      </c>
      <c r="V2221" s="18">
        <f t="shared" si="210"/>
        <v>185</v>
      </c>
      <c r="W2221" s="154">
        <f t="shared" si="211"/>
        <v>931.25674229101708</v>
      </c>
    </row>
    <row r="2222" spans="1:23" ht="16" customHeight="1">
      <c r="A2222" s="37"/>
      <c r="B2222" s="38" t="str">
        <f t="shared" si="206"/>
        <v>185-Os</v>
      </c>
      <c r="C2222" s="39">
        <v>185</v>
      </c>
      <c r="D2222" s="40"/>
      <c r="E2222" s="39">
        <v>33</v>
      </c>
      <c r="F2222" s="39">
        <v>109</v>
      </c>
      <c r="G2222" s="39">
        <v>76</v>
      </c>
      <c r="H2222" s="39" t="s">
        <v>141</v>
      </c>
      <c r="I2222" s="40"/>
      <c r="J2222" s="18">
        <v>-42808.642</v>
      </c>
      <c r="K2222" s="18">
        <v>2.8279999999999998</v>
      </c>
      <c r="L2222" s="18">
        <v>1476544.503</v>
      </c>
      <c r="M2222" s="18">
        <v>2.839</v>
      </c>
      <c r="N2222" s="39" t="s">
        <v>28</v>
      </c>
      <c r="O2222" s="18">
        <v>-2372</v>
      </c>
      <c r="P2222" s="18">
        <v>196</v>
      </c>
      <c r="Q2222" s="18">
        <v>184954043.023</v>
      </c>
      <c r="R2222" s="18">
        <v>3.036</v>
      </c>
      <c r="S2222" s="16">
        <f t="shared" si="207"/>
        <v>184.954043023</v>
      </c>
      <c r="T2222" s="16">
        <f t="shared" si="209"/>
        <v>172283.51011448971</v>
      </c>
      <c r="U2222" s="41">
        <f t="shared" si="208"/>
        <v>7981.3216378378384</v>
      </c>
      <c r="V2222" s="18">
        <f t="shared" si="210"/>
        <v>185</v>
      </c>
      <c r="W2222" s="154">
        <f t="shared" si="211"/>
        <v>931.26221683507947</v>
      </c>
    </row>
    <row r="2223" spans="1:23" ht="16" customHeight="1">
      <c r="A2223" s="37"/>
      <c r="B2223" s="38" t="str">
        <f t="shared" si="206"/>
        <v>185-Ir</v>
      </c>
      <c r="C2223" s="39">
        <v>185</v>
      </c>
      <c r="D2223" s="40"/>
      <c r="E2223" s="39">
        <v>31</v>
      </c>
      <c r="F2223" s="39">
        <v>108</v>
      </c>
      <c r="G2223" s="39">
        <v>77</v>
      </c>
      <c r="H2223" s="39" t="s">
        <v>142</v>
      </c>
      <c r="I2223" s="39" t="s">
        <v>37</v>
      </c>
      <c r="J2223" s="18">
        <v>-40436</v>
      </c>
      <c r="K2223" s="18">
        <v>196</v>
      </c>
      <c r="L2223" s="18">
        <v>1473390</v>
      </c>
      <c r="M2223" s="18">
        <v>196</v>
      </c>
      <c r="N2223" s="39" t="s">
        <v>28</v>
      </c>
      <c r="O2223" s="18">
        <v>-3879</v>
      </c>
      <c r="P2223" s="18">
        <v>285</v>
      </c>
      <c r="Q2223" s="18">
        <v>184956590</v>
      </c>
      <c r="R2223" s="18">
        <v>210</v>
      </c>
      <c r="S2223" s="16">
        <f t="shared" si="207"/>
        <v>184.95659000000001</v>
      </c>
      <c r="T2223" s="16">
        <f t="shared" si="209"/>
        <v>172285.88260730237</v>
      </c>
      <c r="U2223" s="41">
        <f t="shared" si="208"/>
        <v>7964.27027027027</v>
      </c>
      <c r="V2223" s="18">
        <f t="shared" si="210"/>
        <v>185</v>
      </c>
      <c r="W2223" s="154">
        <f t="shared" si="211"/>
        <v>931.27504112055328</v>
      </c>
    </row>
    <row r="2224" spans="1:23" ht="16" customHeight="1">
      <c r="A2224" s="37"/>
      <c r="B2224" s="38" t="str">
        <f t="shared" si="206"/>
        <v>185-Pt</v>
      </c>
      <c r="C2224" s="39">
        <v>185</v>
      </c>
      <c r="D2224" s="40"/>
      <c r="E2224" s="39">
        <v>29</v>
      </c>
      <c r="F2224" s="39">
        <v>107</v>
      </c>
      <c r="G2224" s="39">
        <v>78</v>
      </c>
      <c r="H2224" s="39" t="s">
        <v>143</v>
      </c>
      <c r="I2224" s="39" t="s">
        <v>83</v>
      </c>
      <c r="J2224" s="18">
        <v>-36557.610999999997</v>
      </c>
      <c r="K2224" s="18">
        <v>206.649</v>
      </c>
      <c r="L2224" s="18">
        <v>1468728.7649999999</v>
      </c>
      <c r="M2224" s="18">
        <v>206.649</v>
      </c>
      <c r="N2224" s="39" t="s">
        <v>28</v>
      </c>
      <c r="O2224" s="18">
        <v>-4707</v>
      </c>
      <c r="P2224" s="18">
        <v>40</v>
      </c>
      <c r="Q2224" s="18">
        <v>184960753.78200001</v>
      </c>
      <c r="R2224" s="18">
        <v>221.84700000000001</v>
      </c>
      <c r="S2224" s="16">
        <f t="shared" si="207"/>
        <v>184.96075378200001</v>
      </c>
      <c r="T2224" s="16">
        <f t="shared" si="209"/>
        <v>172289.76114364894</v>
      </c>
      <c r="U2224" s="41">
        <f t="shared" si="208"/>
        <v>7939.0744054054048</v>
      </c>
      <c r="V2224" s="18">
        <f t="shared" si="210"/>
        <v>185</v>
      </c>
      <c r="W2224" s="154">
        <f t="shared" si="211"/>
        <v>931.29600618188613</v>
      </c>
    </row>
    <row r="2225" spans="1:23" ht="16" customHeight="1">
      <c r="A2225" s="37"/>
      <c r="B2225" s="38" t="str">
        <f t="shared" si="206"/>
        <v>185-Au</v>
      </c>
      <c r="C2225" s="39">
        <v>185</v>
      </c>
      <c r="D2225" s="40"/>
      <c r="E2225" s="39">
        <v>27</v>
      </c>
      <c r="F2225" s="39">
        <v>106</v>
      </c>
      <c r="G2225" s="39">
        <v>79</v>
      </c>
      <c r="H2225" s="39" t="s">
        <v>144</v>
      </c>
      <c r="I2225" s="39" t="s">
        <v>39</v>
      </c>
      <c r="J2225" s="18">
        <v>-31850.611000000001</v>
      </c>
      <c r="K2225" s="18">
        <v>210.48500000000001</v>
      </c>
      <c r="L2225" s="18">
        <v>1463239.412</v>
      </c>
      <c r="M2225" s="18">
        <v>210.48500000000001</v>
      </c>
      <c r="N2225" s="39" t="s">
        <v>28</v>
      </c>
      <c r="O2225" s="18">
        <v>-5753</v>
      </c>
      <c r="P2225" s="18">
        <v>348</v>
      </c>
      <c r="Q2225" s="18">
        <v>184965806.956</v>
      </c>
      <c r="R2225" s="18">
        <v>225.965</v>
      </c>
      <c r="S2225" s="16">
        <f t="shared" si="207"/>
        <v>184.96580695599999</v>
      </c>
      <c r="T2225" s="16">
        <f t="shared" si="209"/>
        <v>172294.46814296459</v>
      </c>
      <c r="U2225" s="41">
        <f t="shared" si="208"/>
        <v>7909.402227027027</v>
      </c>
      <c r="V2225" s="18">
        <f t="shared" si="210"/>
        <v>185</v>
      </c>
      <c r="W2225" s="154">
        <f t="shared" si="211"/>
        <v>931.3214494214302</v>
      </c>
    </row>
    <row r="2226" spans="1:23" ht="16" customHeight="1">
      <c r="A2226" s="37"/>
      <c r="B2226" s="38" t="str">
        <f t="shared" si="206"/>
        <v>185-Hg</v>
      </c>
      <c r="C2226" s="39">
        <v>185</v>
      </c>
      <c r="D2226" s="40"/>
      <c r="E2226" s="39">
        <v>25</v>
      </c>
      <c r="F2226" s="39">
        <v>105</v>
      </c>
      <c r="G2226" s="39">
        <v>80</v>
      </c>
      <c r="H2226" s="39" t="s">
        <v>145</v>
      </c>
      <c r="I2226" s="39" t="s">
        <v>82</v>
      </c>
      <c r="J2226" s="18">
        <v>-26098</v>
      </c>
      <c r="K2226" s="18">
        <v>277</v>
      </c>
      <c r="L2226" s="18">
        <v>1456704</v>
      </c>
      <c r="M2226" s="18">
        <v>277</v>
      </c>
      <c r="N2226" s="39" t="s">
        <v>28</v>
      </c>
      <c r="O2226" s="18">
        <v>-6630</v>
      </c>
      <c r="P2226" s="18">
        <v>487</v>
      </c>
      <c r="Q2226" s="18">
        <v>184971983</v>
      </c>
      <c r="R2226" s="18">
        <v>297</v>
      </c>
      <c r="S2226" s="16">
        <f t="shared" si="207"/>
        <v>184.97198299999999</v>
      </c>
      <c r="T2226" s="16">
        <f t="shared" si="209"/>
        <v>172300.22108851557</v>
      </c>
      <c r="U2226" s="41">
        <f t="shared" si="208"/>
        <v>7874.0756756756755</v>
      </c>
      <c r="V2226" s="18">
        <f t="shared" si="210"/>
        <v>185</v>
      </c>
      <c r="W2226" s="154">
        <f t="shared" si="211"/>
        <v>931.3525464244085</v>
      </c>
    </row>
    <row r="2227" spans="1:23" ht="16" customHeight="1">
      <c r="A2227" s="37"/>
      <c r="B2227" s="38" t="str">
        <f t="shared" si="206"/>
        <v>185-Tl</v>
      </c>
      <c r="C2227" s="39">
        <v>185</v>
      </c>
      <c r="D2227" s="40"/>
      <c r="E2227" s="39">
        <v>23</v>
      </c>
      <c r="F2227" s="39">
        <v>104</v>
      </c>
      <c r="G2227" s="39">
        <v>81</v>
      </c>
      <c r="H2227" s="39" t="s">
        <v>146</v>
      </c>
      <c r="I2227" s="39" t="s">
        <v>37</v>
      </c>
      <c r="J2227" s="18">
        <v>-19468</v>
      </c>
      <c r="K2227" s="18">
        <v>401</v>
      </c>
      <c r="L2227" s="18">
        <v>1449292</v>
      </c>
      <c r="M2227" s="18">
        <v>401</v>
      </c>
      <c r="N2227" s="39" t="s">
        <v>28</v>
      </c>
      <c r="O2227" s="18">
        <v>-7899</v>
      </c>
      <c r="P2227" s="18">
        <v>505</v>
      </c>
      <c r="Q2227" s="18">
        <v>184979100</v>
      </c>
      <c r="R2227" s="18">
        <v>430</v>
      </c>
      <c r="S2227" s="16">
        <f t="shared" si="207"/>
        <v>184.97909999999999</v>
      </c>
      <c r="T2227" s="16">
        <f t="shared" si="209"/>
        <v>172306.85052857237</v>
      </c>
      <c r="U2227" s="41">
        <f t="shared" si="208"/>
        <v>7834.0108108108107</v>
      </c>
      <c r="V2227" s="18">
        <f t="shared" si="210"/>
        <v>185</v>
      </c>
      <c r="W2227" s="154">
        <f t="shared" si="211"/>
        <v>931.38838123552625</v>
      </c>
    </row>
    <row r="2228" spans="1:23" ht="16" customHeight="1">
      <c r="A2228" s="37"/>
      <c r="B2228" s="38" t="str">
        <f t="shared" si="206"/>
        <v>185-Pb</v>
      </c>
      <c r="C2228" s="39">
        <v>185</v>
      </c>
      <c r="D2228" s="40"/>
      <c r="E2228" s="39">
        <v>21</v>
      </c>
      <c r="F2228" s="39">
        <v>103</v>
      </c>
      <c r="G2228" s="39">
        <v>82</v>
      </c>
      <c r="H2228" s="39" t="s">
        <v>147</v>
      </c>
      <c r="I2228" s="39" t="s">
        <v>37</v>
      </c>
      <c r="J2228" s="18">
        <v>-11569</v>
      </c>
      <c r="K2228" s="18">
        <v>307</v>
      </c>
      <c r="L2228" s="18">
        <v>1440611</v>
      </c>
      <c r="M2228" s="18">
        <v>307</v>
      </c>
      <c r="N2228" s="39" t="s">
        <v>28</v>
      </c>
      <c r="O2228" s="18">
        <v>-9434</v>
      </c>
      <c r="P2228" s="18">
        <v>381</v>
      </c>
      <c r="Q2228" s="18">
        <v>184987580</v>
      </c>
      <c r="R2228" s="18">
        <v>330</v>
      </c>
      <c r="S2228" s="16">
        <f t="shared" si="207"/>
        <v>184.98758000000001</v>
      </c>
      <c r="T2228" s="16">
        <f t="shared" si="209"/>
        <v>172314.74959442622</v>
      </c>
      <c r="U2228" s="41">
        <f t="shared" si="208"/>
        <v>7787.0864864864861</v>
      </c>
      <c r="V2228" s="18">
        <f t="shared" si="210"/>
        <v>185</v>
      </c>
      <c r="W2228" s="154">
        <f t="shared" si="211"/>
        <v>931.43107888879035</v>
      </c>
    </row>
    <row r="2229" spans="1:23" ht="16" customHeight="1">
      <c r="A2229" s="37"/>
      <c r="B2229" s="38" t="str">
        <f t="shared" si="206"/>
        <v>185-Bi</v>
      </c>
      <c r="C2229" s="39">
        <v>185</v>
      </c>
      <c r="D2229" s="40"/>
      <c r="E2229" s="39">
        <v>19</v>
      </c>
      <c r="F2229" s="39">
        <v>102</v>
      </c>
      <c r="G2229" s="39">
        <v>83</v>
      </c>
      <c r="H2229" s="39" t="s">
        <v>148</v>
      </c>
      <c r="I2229" s="39" t="s">
        <v>49</v>
      </c>
      <c r="J2229" s="18">
        <v>-2135</v>
      </c>
      <c r="K2229" s="18">
        <v>225</v>
      </c>
      <c r="L2229" s="18">
        <v>1430395</v>
      </c>
      <c r="M2229" s="18">
        <v>225</v>
      </c>
      <c r="N2229" s="39" t="s">
        <v>28</v>
      </c>
      <c r="O2229" s="18" t="s">
        <v>30</v>
      </c>
      <c r="P2229" s="42"/>
      <c r="Q2229" s="18">
        <v>184997708</v>
      </c>
      <c r="R2229" s="18">
        <v>242</v>
      </c>
      <c r="S2229" s="16">
        <f t="shared" si="207"/>
        <v>184.99770799999999</v>
      </c>
      <c r="T2229" s="16">
        <f t="shared" si="209"/>
        <v>172324.18376175727</v>
      </c>
      <c r="U2229" s="41">
        <f t="shared" si="208"/>
        <v>7731.864864864865</v>
      </c>
      <c r="V2229" s="18">
        <f t="shared" si="210"/>
        <v>185</v>
      </c>
      <c r="W2229" s="154">
        <f t="shared" si="211"/>
        <v>931.48207438787711</v>
      </c>
    </row>
    <row r="2230" spans="1:23" ht="16" customHeight="1">
      <c r="A2230" s="37"/>
      <c r="B2230" s="38" t="str">
        <f t="shared" si="206"/>
        <v>186-Hf</v>
      </c>
      <c r="C2230" s="39">
        <v>186</v>
      </c>
      <c r="D2230" s="39">
        <v>0</v>
      </c>
      <c r="E2230" s="39">
        <v>42</v>
      </c>
      <c r="F2230" s="39">
        <v>114</v>
      </c>
      <c r="G2230" s="39">
        <v>72</v>
      </c>
      <c r="H2230" s="39" t="s">
        <v>137</v>
      </c>
      <c r="I2230" s="39" t="s">
        <v>37</v>
      </c>
      <c r="J2230" s="18">
        <v>-36403</v>
      </c>
      <c r="K2230" s="18">
        <v>298</v>
      </c>
      <c r="L2230" s="18">
        <v>1481339</v>
      </c>
      <c r="M2230" s="18">
        <v>298</v>
      </c>
      <c r="N2230" s="39" t="s">
        <v>28</v>
      </c>
      <c r="O2230" s="18">
        <v>2208</v>
      </c>
      <c r="P2230" s="18">
        <v>304</v>
      </c>
      <c r="Q2230" s="18">
        <v>185960920</v>
      </c>
      <c r="R2230" s="18">
        <v>320</v>
      </c>
      <c r="S2230" s="16">
        <f t="shared" si="207"/>
        <v>185.96091999999999</v>
      </c>
      <c r="T2230" s="16">
        <f t="shared" si="209"/>
        <v>173221.40958949309</v>
      </c>
      <c r="U2230" s="41">
        <f t="shared" si="208"/>
        <v>7964.188172043011</v>
      </c>
      <c r="V2230" s="18">
        <f t="shared" si="210"/>
        <v>186</v>
      </c>
      <c r="W2230" s="154">
        <f t="shared" si="211"/>
        <v>931.29790101878007</v>
      </c>
    </row>
    <row r="2231" spans="1:23" ht="16" customHeight="1">
      <c r="A2231" s="37"/>
      <c r="B2231" s="38" t="str">
        <f t="shared" si="206"/>
        <v>186-Ta</v>
      </c>
      <c r="C2231" s="39">
        <v>186</v>
      </c>
      <c r="D2231" s="40"/>
      <c r="E2231" s="39">
        <v>40</v>
      </c>
      <c r="F2231" s="39">
        <v>113</v>
      </c>
      <c r="G2231" s="39">
        <v>73</v>
      </c>
      <c r="H2231" s="39" t="s">
        <v>138</v>
      </c>
      <c r="I2231" s="39" t="s">
        <v>40</v>
      </c>
      <c r="J2231" s="18">
        <v>-38610.326999999997</v>
      </c>
      <c r="K2231" s="18">
        <v>60.07</v>
      </c>
      <c r="L2231" s="18">
        <v>1482764.571</v>
      </c>
      <c r="M2231" s="18">
        <v>60.070999999999998</v>
      </c>
      <c r="N2231" s="39" t="s">
        <v>28</v>
      </c>
      <c r="O2231" s="18">
        <v>3901</v>
      </c>
      <c r="P2231" s="18">
        <v>60</v>
      </c>
      <c r="Q2231" s="18">
        <v>185958550.09999999</v>
      </c>
      <c r="R2231" s="18">
        <v>64.488</v>
      </c>
      <c r="S2231" s="16">
        <f t="shared" si="207"/>
        <v>185.9585501</v>
      </c>
      <c r="T2231" s="16">
        <f t="shared" si="209"/>
        <v>173219.20204277529</v>
      </c>
      <c r="U2231" s="41">
        <f t="shared" si="208"/>
        <v>7971.8525322580645</v>
      </c>
      <c r="V2231" s="18">
        <f t="shared" si="210"/>
        <v>186</v>
      </c>
      <c r="W2231" s="154">
        <f t="shared" si="211"/>
        <v>931.28603248803915</v>
      </c>
    </row>
    <row r="2232" spans="1:23" ht="16" customHeight="1">
      <c r="A2232" s="37"/>
      <c r="B2232" s="38" t="str">
        <f t="shared" si="206"/>
        <v>186-W</v>
      </c>
      <c r="C2232" s="39">
        <v>186</v>
      </c>
      <c r="D2232" s="40"/>
      <c r="E2232" s="39">
        <v>38</v>
      </c>
      <c r="F2232" s="39">
        <v>112</v>
      </c>
      <c r="G2232" s="39">
        <v>74</v>
      </c>
      <c r="H2232" s="39" t="s">
        <v>139</v>
      </c>
      <c r="I2232" s="40"/>
      <c r="J2232" s="18">
        <v>-42511.326999999997</v>
      </c>
      <c r="K2232" s="18">
        <v>2.899</v>
      </c>
      <c r="L2232" s="18">
        <v>1485883.2169999999</v>
      </c>
      <c r="M2232" s="18">
        <v>2.91</v>
      </c>
      <c r="N2232" s="39" t="s">
        <v>28</v>
      </c>
      <c r="O2232" s="18">
        <v>-581.55600000000004</v>
      </c>
      <c r="P2232" s="18">
        <v>1.716</v>
      </c>
      <c r="Q2232" s="18">
        <v>185954362.204</v>
      </c>
      <c r="R2232" s="18">
        <v>3.1120000000000001</v>
      </c>
      <c r="S2232" s="16">
        <f t="shared" si="207"/>
        <v>185.95436220400001</v>
      </c>
      <c r="T2232" s="16">
        <f t="shared" si="209"/>
        <v>173215.3010443917</v>
      </c>
      <c r="U2232" s="41">
        <f t="shared" si="208"/>
        <v>7988.6194462365593</v>
      </c>
      <c r="V2232" s="18">
        <f t="shared" si="210"/>
        <v>186</v>
      </c>
      <c r="W2232" s="154">
        <f t="shared" si="211"/>
        <v>931.26505937845002</v>
      </c>
    </row>
    <row r="2233" spans="1:23" ht="16" customHeight="1">
      <c r="A2233" s="37"/>
      <c r="B2233" s="38" t="str">
        <f t="shared" si="206"/>
        <v>186-Re</v>
      </c>
      <c r="C2233" s="39">
        <v>186</v>
      </c>
      <c r="D2233" s="40"/>
      <c r="E2233" s="39">
        <v>36</v>
      </c>
      <c r="F2233" s="39">
        <v>111</v>
      </c>
      <c r="G2233" s="39">
        <v>75</v>
      </c>
      <c r="H2233" s="39" t="s">
        <v>140</v>
      </c>
      <c r="I2233" s="40"/>
      <c r="J2233" s="18">
        <v>-41929.771000000001</v>
      </c>
      <c r="K2233" s="18">
        <v>2.8319999999999999</v>
      </c>
      <c r="L2233" s="18">
        <v>1484519.3089999999</v>
      </c>
      <c r="M2233" s="18">
        <v>2.8439999999999999</v>
      </c>
      <c r="N2233" s="39" t="s">
        <v>28</v>
      </c>
      <c r="O2233" s="18">
        <v>1069.5170000000001</v>
      </c>
      <c r="P2233" s="18">
        <v>0.91</v>
      </c>
      <c r="Q2233" s="18">
        <v>185954986.52900001</v>
      </c>
      <c r="R2233" s="18">
        <v>3.04</v>
      </c>
      <c r="S2233" s="16">
        <f t="shared" si="207"/>
        <v>185.95498652900002</v>
      </c>
      <c r="T2233" s="16">
        <f t="shared" si="209"/>
        <v>173215.88259914279</v>
      </c>
      <c r="U2233" s="41">
        <f t="shared" si="208"/>
        <v>7981.2866075268812</v>
      </c>
      <c r="V2233" s="18">
        <f t="shared" si="210"/>
        <v>186</v>
      </c>
      <c r="W2233" s="154">
        <f t="shared" si="211"/>
        <v>931.26818601689672</v>
      </c>
    </row>
    <row r="2234" spans="1:23" ht="16" customHeight="1">
      <c r="A2234" s="37"/>
      <c r="B2234" s="38" t="str">
        <f t="shared" si="206"/>
        <v>186-Os</v>
      </c>
      <c r="C2234" s="39">
        <v>186</v>
      </c>
      <c r="D2234" s="40"/>
      <c r="E2234" s="39">
        <v>34</v>
      </c>
      <c r="F2234" s="39">
        <v>110</v>
      </c>
      <c r="G2234" s="39">
        <v>76</v>
      </c>
      <c r="H2234" s="39" t="s">
        <v>141</v>
      </c>
      <c r="I2234" s="40"/>
      <c r="J2234" s="18">
        <v>-42999.288999999997</v>
      </c>
      <c r="K2234" s="18">
        <v>2.875</v>
      </c>
      <c r="L2234" s="18">
        <v>1484806.4720000001</v>
      </c>
      <c r="M2234" s="18">
        <v>2.8860000000000001</v>
      </c>
      <c r="N2234" s="39" t="s">
        <v>28</v>
      </c>
      <c r="O2234" s="18">
        <v>-3831</v>
      </c>
      <c r="P2234" s="18">
        <v>20</v>
      </c>
      <c r="Q2234" s="18">
        <v>185953838.35499999</v>
      </c>
      <c r="R2234" s="18">
        <v>3.0859999999999999</v>
      </c>
      <c r="S2234" s="16">
        <f t="shared" si="207"/>
        <v>185.95383835499999</v>
      </c>
      <c r="T2234" s="16">
        <f t="shared" si="209"/>
        <v>173214.81308239306</v>
      </c>
      <c r="U2234" s="41">
        <f t="shared" si="208"/>
        <v>7982.8304946236567</v>
      </c>
      <c r="V2234" s="18">
        <f t="shared" si="210"/>
        <v>186</v>
      </c>
      <c r="W2234" s="154">
        <f t="shared" si="211"/>
        <v>931.26243592684443</v>
      </c>
    </row>
    <row r="2235" spans="1:23" ht="16" customHeight="1">
      <c r="A2235" s="37"/>
      <c r="B2235" s="38" t="str">
        <f t="shared" si="206"/>
        <v>186-Ir</v>
      </c>
      <c r="C2235" s="39">
        <v>186</v>
      </c>
      <c r="D2235" s="40"/>
      <c r="E2235" s="39">
        <v>32</v>
      </c>
      <c r="F2235" s="39">
        <v>109</v>
      </c>
      <c r="G2235" s="39">
        <v>77</v>
      </c>
      <c r="H2235" s="39" t="s">
        <v>142</v>
      </c>
      <c r="I2235" s="39" t="s">
        <v>39</v>
      </c>
      <c r="J2235" s="18">
        <v>-39168.288999999997</v>
      </c>
      <c r="K2235" s="18">
        <v>20.206</v>
      </c>
      <c r="L2235" s="18">
        <v>1480193.1189999999</v>
      </c>
      <c r="M2235" s="18">
        <v>20.207000000000001</v>
      </c>
      <c r="N2235" s="39" t="s">
        <v>28</v>
      </c>
      <c r="O2235" s="18">
        <v>-1379.768</v>
      </c>
      <c r="P2235" s="18">
        <v>37.991999999999997</v>
      </c>
      <c r="Q2235" s="18">
        <v>185957951.104</v>
      </c>
      <c r="R2235" s="18">
        <v>21.692</v>
      </c>
      <c r="S2235" s="16">
        <f t="shared" si="207"/>
        <v>185.95795110399999</v>
      </c>
      <c r="T2235" s="16">
        <f t="shared" si="209"/>
        <v>173218.64408182597</v>
      </c>
      <c r="U2235" s="41">
        <f t="shared" si="208"/>
        <v>7958.0275215053762</v>
      </c>
      <c r="V2235" s="18">
        <f t="shared" si="210"/>
        <v>186</v>
      </c>
      <c r="W2235" s="154">
        <f t="shared" si="211"/>
        <v>931.28303269798914</v>
      </c>
    </row>
    <row r="2236" spans="1:23" ht="16" customHeight="1">
      <c r="A2236" s="37"/>
      <c r="B2236" s="38" t="str">
        <f t="shared" si="206"/>
        <v>186-Pt</v>
      </c>
      <c r="C2236" s="39">
        <v>186</v>
      </c>
      <c r="D2236" s="40"/>
      <c r="E2236" s="39">
        <v>30</v>
      </c>
      <c r="F2236" s="39">
        <v>108</v>
      </c>
      <c r="G2236" s="39">
        <v>78</v>
      </c>
      <c r="H2236" s="39" t="s">
        <v>143</v>
      </c>
      <c r="I2236" s="40"/>
      <c r="J2236" s="18">
        <v>-37788.521000000001</v>
      </c>
      <c r="K2236" s="18">
        <v>32.384999999999998</v>
      </c>
      <c r="L2236" s="18">
        <v>1478030.9979999999</v>
      </c>
      <c r="M2236" s="18">
        <v>32.386000000000003</v>
      </c>
      <c r="N2236" s="39" t="s">
        <v>28</v>
      </c>
      <c r="O2236" s="18">
        <v>-6115.56</v>
      </c>
      <c r="P2236" s="18">
        <v>141.983</v>
      </c>
      <c r="Q2236" s="18">
        <v>185959432.34599999</v>
      </c>
      <c r="R2236" s="18">
        <v>34.765999999999998</v>
      </c>
      <c r="S2236" s="16">
        <f t="shared" si="207"/>
        <v>185.959432346</v>
      </c>
      <c r="T2236" s="16">
        <f t="shared" si="209"/>
        <v>173220.02384929103</v>
      </c>
      <c r="U2236" s="41">
        <f t="shared" si="208"/>
        <v>7946.4032150537632</v>
      </c>
      <c r="V2236" s="18">
        <f t="shared" si="210"/>
        <v>186</v>
      </c>
      <c r="W2236" s="154">
        <f t="shared" si="211"/>
        <v>931.29045080263995</v>
      </c>
    </row>
    <row r="2237" spans="1:23" ht="16" customHeight="1">
      <c r="A2237" s="37"/>
      <c r="B2237" s="38" t="str">
        <f t="shared" si="206"/>
        <v>186-Au</v>
      </c>
      <c r="C2237" s="39">
        <v>186</v>
      </c>
      <c r="D2237" s="40"/>
      <c r="E2237" s="39">
        <v>28</v>
      </c>
      <c r="F2237" s="39">
        <v>107</v>
      </c>
      <c r="G2237" s="39">
        <v>79</v>
      </c>
      <c r="H2237" s="39" t="s">
        <v>144</v>
      </c>
      <c r="I2237" s="40"/>
      <c r="J2237" s="18">
        <v>-31672.960999999999</v>
      </c>
      <c r="K2237" s="18">
        <v>144.19999999999999</v>
      </c>
      <c r="L2237" s="18">
        <v>1471133.084</v>
      </c>
      <c r="M2237" s="18">
        <v>144.19999999999999</v>
      </c>
      <c r="N2237" s="39" t="s">
        <v>28</v>
      </c>
      <c r="O2237" s="18">
        <v>-3225.1579999999999</v>
      </c>
      <c r="P2237" s="18">
        <v>141.82499999999999</v>
      </c>
      <c r="Q2237" s="18">
        <v>185965997.671</v>
      </c>
      <c r="R2237" s="18">
        <v>154.80500000000001</v>
      </c>
      <c r="S2237" s="16">
        <f t="shared" si="207"/>
        <v>185.965997671</v>
      </c>
      <c r="T2237" s="16">
        <f t="shared" si="209"/>
        <v>173226.13940760784</v>
      </c>
      <c r="U2237" s="41">
        <f t="shared" si="208"/>
        <v>7909.3176559139783</v>
      </c>
      <c r="V2237" s="18">
        <f t="shared" si="210"/>
        <v>186</v>
      </c>
      <c r="W2237" s="154">
        <f t="shared" si="211"/>
        <v>931.32333014842925</v>
      </c>
    </row>
    <row r="2238" spans="1:23" ht="16" customHeight="1">
      <c r="A2238" s="37"/>
      <c r="B2238" s="38" t="str">
        <f t="shared" si="206"/>
        <v>186-Hg</v>
      </c>
      <c r="C2238" s="39">
        <v>186</v>
      </c>
      <c r="D2238" s="40"/>
      <c r="E2238" s="39">
        <v>26</v>
      </c>
      <c r="F2238" s="39">
        <v>106</v>
      </c>
      <c r="G2238" s="39">
        <v>80</v>
      </c>
      <c r="H2238" s="39" t="s">
        <v>145</v>
      </c>
      <c r="I2238" s="40"/>
      <c r="J2238" s="18">
        <v>-28447.803</v>
      </c>
      <c r="K2238" s="18">
        <v>201.97900000000001</v>
      </c>
      <c r="L2238" s="18">
        <v>1467125.5730000001</v>
      </c>
      <c r="M2238" s="18">
        <v>201.97900000000001</v>
      </c>
      <c r="N2238" s="39" t="s">
        <v>28</v>
      </c>
      <c r="O2238" s="18">
        <v>-8466</v>
      </c>
      <c r="P2238" s="18">
        <v>305</v>
      </c>
      <c r="Q2238" s="18">
        <v>185969460.021</v>
      </c>
      <c r="R2238" s="18">
        <v>216.834</v>
      </c>
      <c r="S2238" s="16">
        <f t="shared" si="207"/>
        <v>185.969460021</v>
      </c>
      <c r="T2238" s="16">
        <f t="shared" si="209"/>
        <v>173229.3645645252</v>
      </c>
      <c r="U2238" s="41">
        <f t="shared" si="208"/>
        <v>7887.7718978494631</v>
      </c>
      <c r="V2238" s="18">
        <f t="shared" si="210"/>
        <v>186</v>
      </c>
      <c r="W2238" s="154">
        <f t="shared" si="211"/>
        <v>931.34066970174831</v>
      </c>
    </row>
    <row r="2239" spans="1:23" ht="16" customHeight="1">
      <c r="A2239" s="37"/>
      <c r="B2239" s="38" t="str">
        <f t="shared" si="206"/>
        <v>186-Tl</v>
      </c>
      <c r="C2239" s="39">
        <v>186</v>
      </c>
      <c r="D2239" s="40"/>
      <c r="E2239" s="39">
        <v>24</v>
      </c>
      <c r="F2239" s="39">
        <v>105</v>
      </c>
      <c r="G2239" s="39">
        <v>81</v>
      </c>
      <c r="H2239" s="39" t="s">
        <v>146</v>
      </c>
      <c r="I2239" s="39" t="s">
        <v>83</v>
      </c>
      <c r="J2239" s="18">
        <v>-19982</v>
      </c>
      <c r="K2239" s="18">
        <v>365</v>
      </c>
      <c r="L2239" s="18">
        <v>1457878</v>
      </c>
      <c r="M2239" s="18">
        <v>365</v>
      </c>
      <c r="N2239" s="39" t="s">
        <v>28</v>
      </c>
      <c r="O2239" s="18">
        <v>-5359</v>
      </c>
      <c r="P2239" s="18">
        <v>304</v>
      </c>
      <c r="Q2239" s="18">
        <v>185978548</v>
      </c>
      <c r="R2239" s="18">
        <v>392</v>
      </c>
      <c r="S2239" s="16">
        <f t="shared" si="207"/>
        <v>185.97854799999999</v>
      </c>
      <c r="T2239" s="16">
        <f t="shared" si="209"/>
        <v>173237.82995893547</v>
      </c>
      <c r="U2239" s="41">
        <f t="shared" si="208"/>
        <v>7838.0537634408602</v>
      </c>
      <c r="V2239" s="18">
        <f t="shared" si="210"/>
        <v>186</v>
      </c>
      <c r="W2239" s="154">
        <f t="shared" si="211"/>
        <v>931.38618257492192</v>
      </c>
    </row>
    <row r="2240" spans="1:23" ht="16" customHeight="1">
      <c r="A2240" s="37"/>
      <c r="B2240" s="38" t="str">
        <f t="shared" si="206"/>
        <v>186-Pb</v>
      </c>
      <c r="C2240" s="39">
        <v>186</v>
      </c>
      <c r="D2240" s="40"/>
      <c r="E2240" s="39">
        <v>22</v>
      </c>
      <c r="F2240" s="39">
        <v>104</v>
      </c>
      <c r="G2240" s="39">
        <v>82</v>
      </c>
      <c r="H2240" s="39" t="s">
        <v>147</v>
      </c>
      <c r="I2240" s="39" t="s">
        <v>83</v>
      </c>
      <c r="J2240" s="18">
        <v>-14623</v>
      </c>
      <c r="K2240" s="18">
        <v>470</v>
      </c>
      <c r="L2240" s="18">
        <v>1451736</v>
      </c>
      <c r="M2240" s="18">
        <v>470</v>
      </c>
      <c r="N2240" s="39" t="s">
        <v>28</v>
      </c>
      <c r="O2240" s="18">
        <v>-11344</v>
      </c>
      <c r="P2240" s="18">
        <v>649</v>
      </c>
      <c r="Q2240" s="18">
        <v>185984301</v>
      </c>
      <c r="R2240" s="18">
        <v>504</v>
      </c>
      <c r="S2240" s="16">
        <f t="shared" si="207"/>
        <v>185.98430099999999</v>
      </c>
      <c r="T2240" s="16">
        <f t="shared" si="209"/>
        <v>173243.18884170163</v>
      </c>
      <c r="U2240" s="41">
        <f t="shared" si="208"/>
        <v>7805.0322580645161</v>
      </c>
      <c r="V2240" s="18">
        <f t="shared" si="210"/>
        <v>186</v>
      </c>
      <c r="W2240" s="154">
        <f t="shared" si="211"/>
        <v>931.41499377258947</v>
      </c>
    </row>
    <row r="2241" spans="1:23" ht="16" customHeight="1">
      <c r="A2241" s="37"/>
      <c r="B2241" s="38" t="str">
        <f t="shared" si="206"/>
        <v>186-Bi</v>
      </c>
      <c r="C2241" s="39">
        <v>186</v>
      </c>
      <c r="D2241" s="40"/>
      <c r="E2241" s="39">
        <v>20</v>
      </c>
      <c r="F2241" s="39">
        <v>103</v>
      </c>
      <c r="G2241" s="39">
        <v>83</v>
      </c>
      <c r="H2241" s="39" t="s">
        <v>148</v>
      </c>
      <c r="I2241" s="39" t="s">
        <v>83</v>
      </c>
      <c r="J2241" s="18">
        <v>-3279</v>
      </c>
      <c r="K2241" s="18">
        <v>448</v>
      </c>
      <c r="L2241" s="18">
        <v>1439610</v>
      </c>
      <c r="M2241" s="18">
        <v>448</v>
      </c>
      <c r="N2241" s="39" t="s">
        <v>28</v>
      </c>
      <c r="O2241" s="18" t="s">
        <v>30</v>
      </c>
      <c r="P2241" s="42"/>
      <c r="Q2241" s="18">
        <v>185996480</v>
      </c>
      <c r="R2241" s="18">
        <v>481</v>
      </c>
      <c r="S2241" s="16">
        <f t="shared" si="207"/>
        <v>185.99647999999999</v>
      </c>
      <c r="T2241" s="16">
        <f t="shared" si="209"/>
        <v>173254.53350243677</v>
      </c>
      <c r="U2241" s="41">
        <f t="shared" si="208"/>
        <v>7739.8387096774195</v>
      </c>
      <c r="V2241" s="18">
        <f t="shared" si="210"/>
        <v>186</v>
      </c>
      <c r="W2241" s="154">
        <f t="shared" si="211"/>
        <v>931.47598657224069</v>
      </c>
    </row>
    <row r="2242" spans="1:23" ht="16" customHeight="1">
      <c r="A2242" s="37"/>
      <c r="B2242" s="38" t="str">
        <f t="shared" si="206"/>
        <v>187-Ta</v>
      </c>
      <c r="C2242" s="39">
        <v>187</v>
      </c>
      <c r="D2242" s="39">
        <v>0</v>
      </c>
      <c r="E2242" s="39">
        <v>41</v>
      </c>
      <c r="F2242" s="39">
        <v>114</v>
      </c>
      <c r="G2242" s="39">
        <v>73</v>
      </c>
      <c r="H2242" s="39" t="s">
        <v>138</v>
      </c>
      <c r="I2242" s="39" t="s">
        <v>37</v>
      </c>
      <c r="J2242" s="18">
        <v>-36878</v>
      </c>
      <c r="K2242" s="18">
        <v>298</v>
      </c>
      <c r="L2242" s="18">
        <v>1489103</v>
      </c>
      <c r="M2242" s="18">
        <v>298</v>
      </c>
      <c r="N2242" s="39" t="s">
        <v>28</v>
      </c>
      <c r="O2242" s="18">
        <v>3029</v>
      </c>
      <c r="P2242" s="18">
        <v>298</v>
      </c>
      <c r="Q2242" s="18">
        <v>186960410</v>
      </c>
      <c r="R2242" s="18">
        <v>320</v>
      </c>
      <c r="S2242" s="16">
        <f t="shared" si="207"/>
        <v>186.96041</v>
      </c>
      <c r="T2242" s="16">
        <f t="shared" si="209"/>
        <v>174152.42814258803</v>
      </c>
      <c r="U2242" s="41">
        <f t="shared" si="208"/>
        <v>7963.1176470588234</v>
      </c>
      <c r="V2242" s="18">
        <f t="shared" si="210"/>
        <v>187</v>
      </c>
      <c r="W2242" s="154">
        <f t="shared" si="211"/>
        <v>931.29640717961513</v>
      </c>
    </row>
    <row r="2243" spans="1:23" ht="16" customHeight="1">
      <c r="A2243" s="37"/>
      <c r="B2243" s="38" t="str">
        <f t="shared" si="206"/>
        <v>187-W</v>
      </c>
      <c r="C2243" s="39">
        <v>187</v>
      </c>
      <c r="D2243" s="40"/>
      <c r="E2243" s="39">
        <v>39</v>
      </c>
      <c r="F2243" s="39">
        <v>113</v>
      </c>
      <c r="G2243" s="39">
        <v>74</v>
      </c>
      <c r="H2243" s="39" t="s">
        <v>139</v>
      </c>
      <c r="I2243" s="40"/>
      <c r="J2243" s="18">
        <v>-39906.720000000001</v>
      </c>
      <c r="K2243" s="18">
        <v>2.8969999999999998</v>
      </c>
      <c r="L2243" s="18">
        <v>1491349.933</v>
      </c>
      <c r="M2243" s="18">
        <v>2.9089999999999998</v>
      </c>
      <c r="N2243" s="39" t="s">
        <v>28</v>
      </c>
      <c r="O2243" s="18">
        <v>1311.1510000000001</v>
      </c>
      <c r="P2243" s="18">
        <v>1.2649999999999999</v>
      </c>
      <c r="Q2243" s="18">
        <v>186957158.36500001</v>
      </c>
      <c r="R2243" s="18">
        <v>3.11</v>
      </c>
      <c r="S2243" s="16">
        <f t="shared" si="207"/>
        <v>186.957158365</v>
      </c>
      <c r="T2243" s="16">
        <f t="shared" si="209"/>
        <v>174149.39926534775</v>
      </c>
      <c r="U2243" s="41">
        <f t="shared" si="208"/>
        <v>7975.1333315508018</v>
      </c>
      <c r="V2243" s="18">
        <f t="shared" si="210"/>
        <v>187</v>
      </c>
      <c r="W2243" s="154">
        <f t="shared" si="211"/>
        <v>931.28020997512169</v>
      </c>
    </row>
    <row r="2244" spans="1:23" ht="16" customHeight="1">
      <c r="A2244" s="37"/>
      <c r="B2244" s="38" t="str">
        <f t="shared" si="206"/>
        <v>187-Re</v>
      </c>
      <c r="C2244" s="39">
        <v>187</v>
      </c>
      <c r="D2244" s="40"/>
      <c r="E2244" s="39">
        <v>37</v>
      </c>
      <c r="F2244" s="39">
        <v>112</v>
      </c>
      <c r="G2244" s="39">
        <v>75</v>
      </c>
      <c r="H2244" s="39" t="s">
        <v>140</v>
      </c>
      <c r="I2244" s="40"/>
      <c r="J2244" s="18">
        <v>-41217.870999999999</v>
      </c>
      <c r="K2244" s="18">
        <v>2.7749999999999999</v>
      </c>
      <c r="L2244" s="18">
        <v>1491878.7309999999</v>
      </c>
      <c r="M2244" s="18">
        <v>2.7869999999999999</v>
      </c>
      <c r="N2244" s="39" t="s">
        <v>28</v>
      </c>
      <c r="O2244" s="18">
        <v>2.6629999999999998</v>
      </c>
      <c r="P2244" s="18">
        <v>1.9E-2</v>
      </c>
      <c r="Q2244" s="18">
        <v>186955750.787</v>
      </c>
      <c r="R2244" s="18">
        <v>2.9790000000000001</v>
      </c>
      <c r="S2244" s="16">
        <f t="shared" si="207"/>
        <v>186.955750787</v>
      </c>
      <c r="T2244" s="16">
        <f t="shared" si="209"/>
        <v>174148.08811542837</v>
      </c>
      <c r="U2244" s="41">
        <f t="shared" si="208"/>
        <v>7977.9611283422455</v>
      </c>
      <c r="V2244" s="18">
        <f t="shared" si="210"/>
        <v>187</v>
      </c>
      <c r="W2244" s="154">
        <f t="shared" si="211"/>
        <v>931.27319847822662</v>
      </c>
    </row>
    <row r="2245" spans="1:23" ht="16" customHeight="1">
      <c r="A2245" s="37"/>
      <c r="B2245" s="38" t="str">
        <f t="shared" si="206"/>
        <v>187-Os</v>
      </c>
      <c r="C2245" s="39">
        <v>187</v>
      </c>
      <c r="D2245" s="40"/>
      <c r="E2245" s="39">
        <v>35</v>
      </c>
      <c r="F2245" s="39">
        <v>111</v>
      </c>
      <c r="G2245" s="39">
        <v>76</v>
      </c>
      <c r="H2245" s="39" t="s">
        <v>141</v>
      </c>
      <c r="I2245" s="40"/>
      <c r="J2245" s="18">
        <v>-41220.534</v>
      </c>
      <c r="K2245" s="18">
        <v>2.7749999999999999</v>
      </c>
      <c r="L2245" s="18">
        <v>1491099.04</v>
      </c>
      <c r="M2245" s="18">
        <v>2.7869999999999999</v>
      </c>
      <c r="N2245" s="39" t="s">
        <v>28</v>
      </c>
      <c r="O2245" s="18">
        <v>-1502.4090000000001</v>
      </c>
      <c r="P2245" s="18">
        <v>6</v>
      </c>
      <c r="Q2245" s="18">
        <v>186955747.928</v>
      </c>
      <c r="R2245" s="18">
        <v>2.9790000000000001</v>
      </c>
      <c r="S2245" s="16">
        <f t="shared" si="207"/>
        <v>186.95574792799999</v>
      </c>
      <c r="T2245" s="16">
        <f t="shared" si="209"/>
        <v>174148.08545228813</v>
      </c>
      <c r="U2245" s="41">
        <f t="shared" si="208"/>
        <v>7973.7916577540109</v>
      </c>
      <c r="V2245" s="18">
        <f t="shared" si="210"/>
        <v>187</v>
      </c>
      <c r="W2245" s="154">
        <f t="shared" si="211"/>
        <v>931.27318423683494</v>
      </c>
    </row>
    <row r="2246" spans="1:23" ht="16" customHeight="1">
      <c r="A2246" s="37"/>
      <c r="B2246" s="38" t="str">
        <f t="shared" si="206"/>
        <v>187-Ir</v>
      </c>
      <c r="C2246" s="39">
        <v>187</v>
      </c>
      <c r="D2246" s="40"/>
      <c r="E2246" s="39">
        <v>33</v>
      </c>
      <c r="F2246" s="39">
        <v>110</v>
      </c>
      <c r="G2246" s="39">
        <v>77</v>
      </c>
      <c r="H2246" s="39" t="s">
        <v>142</v>
      </c>
      <c r="I2246" s="39" t="s">
        <v>39</v>
      </c>
      <c r="J2246" s="18">
        <v>-39718.125</v>
      </c>
      <c r="K2246" s="18">
        <v>6.6109999999999998</v>
      </c>
      <c r="L2246" s="18">
        <v>1488814.2779999999</v>
      </c>
      <c r="M2246" s="18">
        <v>6.6159999999999997</v>
      </c>
      <c r="N2246" s="39" t="s">
        <v>28</v>
      </c>
      <c r="O2246" s="18">
        <v>-2978</v>
      </c>
      <c r="P2246" s="18">
        <v>182</v>
      </c>
      <c r="Q2246" s="18">
        <v>186957360.83000001</v>
      </c>
      <c r="R2246" s="18">
        <v>7.0970000000000004</v>
      </c>
      <c r="S2246" s="16">
        <f t="shared" si="207"/>
        <v>186.95736083</v>
      </c>
      <c r="T2246" s="16">
        <f t="shared" si="209"/>
        <v>174149.58786020247</v>
      </c>
      <c r="U2246" s="41">
        <f t="shared" si="208"/>
        <v>7961.5736791443851</v>
      </c>
      <c r="V2246" s="18">
        <f t="shared" si="210"/>
        <v>187</v>
      </c>
      <c r="W2246" s="154">
        <f t="shared" si="211"/>
        <v>931.28121850375658</v>
      </c>
    </row>
    <row r="2247" spans="1:23" ht="16" customHeight="1">
      <c r="A2247" s="37"/>
      <c r="B2247" s="38" t="str">
        <f t="shared" si="206"/>
        <v>187-Pt</v>
      </c>
      <c r="C2247" s="39">
        <v>187</v>
      </c>
      <c r="D2247" s="40"/>
      <c r="E2247" s="39">
        <v>31</v>
      </c>
      <c r="F2247" s="39">
        <v>109</v>
      </c>
      <c r="G2247" s="39">
        <v>78</v>
      </c>
      <c r="H2247" s="39" t="s">
        <v>143</v>
      </c>
      <c r="I2247" s="39" t="s">
        <v>40</v>
      </c>
      <c r="J2247" s="18">
        <v>-36740</v>
      </c>
      <c r="K2247" s="18">
        <v>182</v>
      </c>
      <c r="L2247" s="18">
        <v>1485054</v>
      </c>
      <c r="M2247" s="18">
        <v>182</v>
      </c>
      <c r="N2247" s="39" t="s">
        <v>28</v>
      </c>
      <c r="O2247" s="18">
        <v>-3730</v>
      </c>
      <c r="P2247" s="18">
        <v>100</v>
      </c>
      <c r="Q2247" s="18">
        <v>186960558</v>
      </c>
      <c r="R2247" s="18">
        <v>195</v>
      </c>
      <c r="S2247" s="16">
        <f t="shared" si="207"/>
        <v>186.96055799999999</v>
      </c>
      <c r="T2247" s="16">
        <f t="shared" si="209"/>
        <v>174152.56600364303</v>
      </c>
      <c r="U2247" s="41">
        <f t="shared" si="208"/>
        <v>7941.4652406417108</v>
      </c>
      <c r="V2247" s="18">
        <f t="shared" si="210"/>
        <v>187</v>
      </c>
      <c r="W2247" s="154">
        <f t="shared" si="211"/>
        <v>931.29714440450823</v>
      </c>
    </row>
    <row r="2248" spans="1:23" ht="16" customHeight="1">
      <c r="A2248" s="37"/>
      <c r="B2248" s="38" t="str">
        <f t="shared" si="206"/>
        <v>187-Au</v>
      </c>
      <c r="C2248" s="39">
        <v>187</v>
      </c>
      <c r="D2248" s="40"/>
      <c r="E2248" s="39">
        <v>29</v>
      </c>
      <c r="F2248" s="39">
        <v>108</v>
      </c>
      <c r="G2248" s="39">
        <v>79</v>
      </c>
      <c r="H2248" s="39" t="s">
        <v>144</v>
      </c>
      <c r="I2248" s="39" t="s">
        <v>83</v>
      </c>
      <c r="J2248" s="18">
        <v>-33010</v>
      </c>
      <c r="K2248" s="18">
        <v>152</v>
      </c>
      <c r="L2248" s="18">
        <v>1480542</v>
      </c>
      <c r="M2248" s="18">
        <v>152</v>
      </c>
      <c r="N2248" s="39" t="s">
        <v>28</v>
      </c>
      <c r="O2248" s="18">
        <v>-4865</v>
      </c>
      <c r="P2248" s="18">
        <v>283</v>
      </c>
      <c r="Q2248" s="18">
        <v>186964562</v>
      </c>
      <c r="R2248" s="18">
        <v>163</v>
      </c>
      <c r="S2248" s="16">
        <f t="shared" si="207"/>
        <v>186.964562</v>
      </c>
      <c r="T2248" s="16">
        <f t="shared" si="209"/>
        <v>174156.29570407685</v>
      </c>
      <c r="U2248" s="41">
        <f t="shared" si="208"/>
        <v>7917.3368983957216</v>
      </c>
      <c r="V2248" s="18">
        <f t="shared" si="210"/>
        <v>187</v>
      </c>
      <c r="W2248" s="154">
        <f t="shared" si="211"/>
        <v>931.31708932661422</v>
      </c>
    </row>
    <row r="2249" spans="1:23" ht="16" customHeight="1">
      <c r="A2249" s="37"/>
      <c r="B2249" s="38" t="str">
        <f t="shared" si="206"/>
        <v>187-Hg</v>
      </c>
      <c r="C2249" s="39">
        <v>187</v>
      </c>
      <c r="D2249" s="40"/>
      <c r="E2249" s="39">
        <v>27</v>
      </c>
      <c r="F2249" s="39">
        <v>107</v>
      </c>
      <c r="G2249" s="39">
        <v>80</v>
      </c>
      <c r="H2249" s="39" t="s">
        <v>145</v>
      </c>
      <c r="I2249" s="39" t="s">
        <v>49</v>
      </c>
      <c r="J2249" s="18">
        <v>-28145</v>
      </c>
      <c r="K2249" s="18">
        <v>239</v>
      </c>
      <c r="L2249" s="18">
        <v>1474894</v>
      </c>
      <c r="M2249" s="18">
        <v>239</v>
      </c>
      <c r="N2249" s="39" t="s">
        <v>28</v>
      </c>
      <c r="O2249" s="18">
        <v>-5947</v>
      </c>
      <c r="P2249" s="18">
        <v>466</v>
      </c>
      <c r="Q2249" s="18">
        <v>186969785</v>
      </c>
      <c r="R2249" s="18">
        <v>256</v>
      </c>
      <c r="S2249" s="16">
        <f t="shared" si="207"/>
        <v>186.969785</v>
      </c>
      <c r="T2249" s="16">
        <f t="shared" si="209"/>
        <v>174161.16089522716</v>
      </c>
      <c r="U2249" s="41">
        <f t="shared" si="208"/>
        <v>7887.1336898395721</v>
      </c>
      <c r="V2249" s="18">
        <f t="shared" si="210"/>
        <v>187</v>
      </c>
      <c r="W2249" s="154">
        <f t="shared" si="211"/>
        <v>931.34310639158912</v>
      </c>
    </row>
    <row r="2250" spans="1:23" ht="16" customHeight="1">
      <c r="A2250" s="37"/>
      <c r="B2250" s="38" t="str">
        <f t="shared" si="206"/>
        <v>187-Tl</v>
      </c>
      <c r="C2250" s="39">
        <v>187</v>
      </c>
      <c r="D2250" s="40"/>
      <c r="E2250" s="39">
        <v>25</v>
      </c>
      <c r="F2250" s="39">
        <v>106</v>
      </c>
      <c r="G2250" s="39">
        <v>81</v>
      </c>
      <c r="H2250" s="39" t="s">
        <v>146</v>
      </c>
      <c r="I2250" s="39" t="s">
        <v>37</v>
      </c>
      <c r="J2250" s="18">
        <v>-22197</v>
      </c>
      <c r="K2250" s="18">
        <v>401</v>
      </c>
      <c r="L2250" s="18">
        <v>1468164</v>
      </c>
      <c r="M2250" s="18">
        <v>401</v>
      </c>
      <c r="N2250" s="39" t="s">
        <v>28</v>
      </c>
      <c r="O2250" s="18">
        <v>-7322</v>
      </c>
      <c r="P2250" s="18">
        <v>499</v>
      </c>
      <c r="Q2250" s="18">
        <v>186976170</v>
      </c>
      <c r="R2250" s="18">
        <v>430</v>
      </c>
      <c r="S2250" s="16">
        <f t="shared" si="207"/>
        <v>186.97617</v>
      </c>
      <c r="T2250" s="16">
        <f t="shared" si="209"/>
        <v>174167.1084819579</v>
      </c>
      <c r="U2250" s="41">
        <f t="shared" si="208"/>
        <v>7851.1443850267378</v>
      </c>
      <c r="V2250" s="18">
        <f t="shared" si="210"/>
        <v>187</v>
      </c>
      <c r="W2250" s="154">
        <f t="shared" si="211"/>
        <v>931.37491166822406</v>
      </c>
    </row>
    <row r="2251" spans="1:23" ht="16" customHeight="1">
      <c r="A2251" s="37"/>
      <c r="B2251" s="38" t="str">
        <f t="shared" si="206"/>
        <v>187-Pb</v>
      </c>
      <c r="C2251" s="39">
        <v>187</v>
      </c>
      <c r="D2251" s="40"/>
      <c r="E2251" s="39">
        <v>23</v>
      </c>
      <c r="F2251" s="39">
        <v>105</v>
      </c>
      <c r="G2251" s="39">
        <v>82</v>
      </c>
      <c r="H2251" s="39" t="s">
        <v>147</v>
      </c>
      <c r="I2251" s="39" t="s">
        <v>37</v>
      </c>
      <c r="J2251" s="18">
        <v>-14876</v>
      </c>
      <c r="K2251" s="18">
        <v>298</v>
      </c>
      <c r="L2251" s="18">
        <v>1460060</v>
      </c>
      <c r="M2251" s="18">
        <v>298</v>
      </c>
      <c r="N2251" s="39" t="s">
        <v>28</v>
      </c>
      <c r="O2251" s="18">
        <v>-8782</v>
      </c>
      <c r="P2251" s="18">
        <v>482</v>
      </c>
      <c r="Q2251" s="18">
        <v>186984030</v>
      </c>
      <c r="R2251" s="18">
        <v>320</v>
      </c>
      <c r="S2251" s="16">
        <f t="shared" si="207"/>
        <v>186.98402999999999</v>
      </c>
      <c r="T2251" s="16">
        <f t="shared" si="209"/>
        <v>174174.4300217705</v>
      </c>
      <c r="U2251" s="41">
        <f t="shared" si="208"/>
        <v>7807.8074866310162</v>
      </c>
      <c r="V2251" s="18">
        <f t="shared" si="210"/>
        <v>187</v>
      </c>
      <c r="W2251" s="154">
        <f t="shared" si="211"/>
        <v>931.41406428754283</v>
      </c>
    </row>
    <row r="2252" spans="1:23" ht="16" customHeight="1">
      <c r="A2252" s="37"/>
      <c r="B2252" s="38" t="str">
        <f t="shared" si="206"/>
        <v>187-Bi</v>
      </c>
      <c r="C2252" s="39">
        <v>187</v>
      </c>
      <c r="D2252" s="40"/>
      <c r="E2252" s="39">
        <v>21</v>
      </c>
      <c r="F2252" s="39">
        <v>104</v>
      </c>
      <c r="G2252" s="39">
        <v>83</v>
      </c>
      <c r="H2252" s="39" t="s">
        <v>148</v>
      </c>
      <c r="I2252" s="39" t="s">
        <v>83</v>
      </c>
      <c r="J2252" s="18">
        <v>-6094</v>
      </c>
      <c r="K2252" s="18">
        <v>379</v>
      </c>
      <c r="L2252" s="18">
        <v>1450496</v>
      </c>
      <c r="M2252" s="18">
        <v>379</v>
      </c>
      <c r="N2252" s="39" t="s">
        <v>28</v>
      </c>
      <c r="O2252" s="18" t="s">
        <v>30</v>
      </c>
      <c r="P2252" s="42"/>
      <c r="Q2252" s="18">
        <v>186993458</v>
      </c>
      <c r="R2252" s="18">
        <v>407</v>
      </c>
      <c r="S2252" s="16">
        <f t="shared" si="207"/>
        <v>186.993458</v>
      </c>
      <c r="T2252" s="16">
        <f t="shared" si="209"/>
        <v>174183.21214357123</v>
      </c>
      <c r="U2252" s="41">
        <f t="shared" si="208"/>
        <v>7756.6631016042784</v>
      </c>
      <c r="V2252" s="18">
        <f t="shared" si="210"/>
        <v>187</v>
      </c>
      <c r="W2252" s="154">
        <f t="shared" si="211"/>
        <v>931.46102750572857</v>
      </c>
    </row>
    <row r="2253" spans="1:23" ht="16" customHeight="1">
      <c r="A2253" s="37"/>
      <c r="B2253" s="38" t="str">
        <f t="shared" si="206"/>
        <v>188-Ta</v>
      </c>
      <c r="C2253" s="39">
        <v>188</v>
      </c>
      <c r="D2253" s="39">
        <v>0</v>
      </c>
      <c r="E2253" s="39">
        <v>42</v>
      </c>
      <c r="F2253" s="39">
        <v>115</v>
      </c>
      <c r="G2253" s="39">
        <v>73</v>
      </c>
      <c r="H2253" s="39" t="s">
        <v>138</v>
      </c>
      <c r="I2253" s="39" t="s">
        <v>37</v>
      </c>
      <c r="J2253" s="18">
        <v>-33804</v>
      </c>
      <c r="K2253" s="18">
        <v>298</v>
      </c>
      <c r="L2253" s="18">
        <v>1494101</v>
      </c>
      <c r="M2253" s="18">
        <v>298</v>
      </c>
      <c r="N2253" s="39" t="s">
        <v>28</v>
      </c>
      <c r="O2253" s="18">
        <v>4865</v>
      </c>
      <c r="P2253" s="18">
        <v>298</v>
      </c>
      <c r="Q2253" s="18">
        <v>187963710</v>
      </c>
      <c r="R2253" s="18">
        <v>320</v>
      </c>
      <c r="S2253" s="16">
        <f t="shared" si="207"/>
        <v>187.96370999999999</v>
      </c>
      <c r="T2253" s="16">
        <f t="shared" si="209"/>
        <v>175086.99568635551</v>
      </c>
      <c r="U2253" s="41">
        <f t="shared" si="208"/>
        <v>7947.3457446808507</v>
      </c>
      <c r="V2253" s="18">
        <f t="shared" si="210"/>
        <v>188</v>
      </c>
      <c r="W2253" s="154">
        <f t="shared" si="211"/>
        <v>931.31380684231658</v>
      </c>
    </row>
    <row r="2254" spans="1:23" ht="16" customHeight="1">
      <c r="A2254" s="37"/>
      <c r="B2254" s="38" t="str">
        <f t="shared" si="206"/>
        <v>188-W</v>
      </c>
      <c r="C2254" s="39">
        <v>188</v>
      </c>
      <c r="D2254" s="40"/>
      <c r="E2254" s="39">
        <v>40</v>
      </c>
      <c r="F2254" s="39">
        <v>114</v>
      </c>
      <c r="G2254" s="39">
        <v>74</v>
      </c>
      <c r="H2254" s="39" t="s">
        <v>139</v>
      </c>
      <c r="I2254" s="39" t="s">
        <v>40</v>
      </c>
      <c r="J2254" s="18">
        <v>-38669.148000000001</v>
      </c>
      <c r="K2254" s="18">
        <v>4.0979999999999999</v>
      </c>
      <c r="L2254" s="18">
        <v>1498183.6839999999</v>
      </c>
      <c r="M2254" s="18">
        <v>4.1059999999999999</v>
      </c>
      <c r="N2254" s="39" t="s">
        <v>28</v>
      </c>
      <c r="O2254" s="18">
        <v>349</v>
      </c>
      <c r="P2254" s="18">
        <v>3</v>
      </c>
      <c r="Q2254" s="18">
        <v>187958486.954</v>
      </c>
      <c r="R2254" s="18">
        <v>4.399</v>
      </c>
      <c r="S2254" s="16">
        <f t="shared" si="207"/>
        <v>187.95848695399999</v>
      </c>
      <c r="T2254" s="16">
        <f t="shared" si="209"/>
        <v>175082.1304523565</v>
      </c>
      <c r="U2254" s="41">
        <f t="shared" si="208"/>
        <v>7969.0621489361693</v>
      </c>
      <c r="V2254" s="18">
        <f t="shared" si="210"/>
        <v>188</v>
      </c>
      <c r="W2254" s="154">
        <f t="shared" si="211"/>
        <v>931.28792793806656</v>
      </c>
    </row>
    <row r="2255" spans="1:23" ht="16" customHeight="1">
      <c r="A2255" s="37"/>
      <c r="B2255" s="38" t="str">
        <f t="shared" ref="B2255:B2318" si="212">CONCATENATE(C2255,"-",H2255)</f>
        <v>188-Re</v>
      </c>
      <c r="C2255" s="39">
        <v>188</v>
      </c>
      <c r="D2255" s="40"/>
      <c r="E2255" s="39">
        <v>38</v>
      </c>
      <c r="F2255" s="39">
        <v>113</v>
      </c>
      <c r="G2255" s="39">
        <v>75</v>
      </c>
      <c r="H2255" s="39" t="s">
        <v>140</v>
      </c>
      <c r="I2255" s="39" t="s">
        <v>47</v>
      </c>
      <c r="J2255" s="18">
        <v>-39018.148000000001</v>
      </c>
      <c r="K2255" s="18">
        <v>2.7909999999999999</v>
      </c>
      <c r="L2255" s="18">
        <v>1497750.33</v>
      </c>
      <c r="M2255" s="18">
        <v>2.8039999999999998</v>
      </c>
      <c r="N2255" s="39" t="s">
        <v>28</v>
      </c>
      <c r="O2255" s="18">
        <v>2120.3530000000001</v>
      </c>
      <c r="P2255" s="18">
        <v>0.42299999999999999</v>
      </c>
      <c r="Q2255" s="18">
        <v>187958112.287</v>
      </c>
      <c r="R2255" s="18">
        <v>2.9969999999999999</v>
      </c>
      <c r="S2255" s="16">
        <f t="shared" ref="S2255:S2318" si="213">Q2255/1000000</f>
        <v>187.95811228700001</v>
      </c>
      <c r="T2255" s="16">
        <f t="shared" si="209"/>
        <v>175081.78145243833</v>
      </c>
      <c r="U2255" s="41">
        <f t="shared" ref="U2255:U2318" si="214">L2255/C2255</f>
        <v>7966.7570744680852</v>
      </c>
      <c r="V2255" s="18">
        <f t="shared" si="210"/>
        <v>188</v>
      </c>
      <c r="W2255" s="154">
        <f t="shared" si="211"/>
        <v>931.28607155552299</v>
      </c>
    </row>
    <row r="2256" spans="1:23" ht="16" customHeight="1">
      <c r="A2256" s="37"/>
      <c r="B2256" s="38" t="str">
        <f t="shared" si="212"/>
        <v>188-Os</v>
      </c>
      <c r="C2256" s="39">
        <v>188</v>
      </c>
      <c r="D2256" s="40"/>
      <c r="E2256" s="39">
        <v>36</v>
      </c>
      <c r="F2256" s="39">
        <v>112</v>
      </c>
      <c r="G2256" s="39">
        <v>76</v>
      </c>
      <c r="H2256" s="39" t="s">
        <v>141</v>
      </c>
      <c r="I2256" s="40"/>
      <c r="J2256" s="18">
        <v>-41138.500999999997</v>
      </c>
      <c r="K2256" s="18">
        <v>2.7759999999999998</v>
      </c>
      <c r="L2256" s="18">
        <v>1499088.33</v>
      </c>
      <c r="M2256" s="18">
        <v>2.7879999999999998</v>
      </c>
      <c r="N2256" s="39" t="s">
        <v>28</v>
      </c>
      <c r="O2256" s="18">
        <v>-2809.357</v>
      </c>
      <c r="P2256" s="18">
        <v>6.8949999999999996</v>
      </c>
      <c r="Q2256" s="18">
        <v>187955835.993</v>
      </c>
      <c r="R2256" s="18">
        <v>2.98</v>
      </c>
      <c r="S2256" s="16">
        <f t="shared" si="213"/>
        <v>187.95583599299999</v>
      </c>
      <c r="T2256" s="16">
        <f t="shared" ref="T2256:T2319" si="215">S2256*$W$9</f>
        <v>175079.66109911181</v>
      </c>
      <c r="U2256" s="41">
        <f t="shared" si="214"/>
        <v>7973.8740957446817</v>
      </c>
      <c r="V2256" s="18">
        <f t="shared" ref="V2256:V2319" si="216">C2256</f>
        <v>188</v>
      </c>
      <c r="W2256" s="154">
        <f t="shared" ref="W2256:W2319" si="217">T2256/V2256</f>
        <v>931.27479308038198</v>
      </c>
    </row>
    <row r="2257" spans="1:23" ht="16" customHeight="1">
      <c r="A2257" s="37"/>
      <c r="B2257" s="38" t="str">
        <f t="shared" si="212"/>
        <v>188-Ir</v>
      </c>
      <c r="C2257" s="39">
        <v>188</v>
      </c>
      <c r="D2257" s="40"/>
      <c r="E2257" s="39">
        <v>34</v>
      </c>
      <c r="F2257" s="39">
        <v>111</v>
      </c>
      <c r="G2257" s="39">
        <v>77</v>
      </c>
      <c r="H2257" s="39" t="s">
        <v>142</v>
      </c>
      <c r="I2257" s="40"/>
      <c r="J2257" s="18">
        <v>-38329.144</v>
      </c>
      <c r="K2257" s="18">
        <v>7.3879999999999999</v>
      </c>
      <c r="L2257" s="18">
        <v>1495496.62</v>
      </c>
      <c r="M2257" s="18">
        <v>7.3920000000000003</v>
      </c>
      <c r="N2257" s="39" t="s">
        <v>28</v>
      </c>
      <c r="O2257" s="18">
        <v>-506.48599999999999</v>
      </c>
      <c r="P2257" s="18">
        <v>7.2089999999999996</v>
      </c>
      <c r="Q2257" s="18">
        <v>187958851.96200001</v>
      </c>
      <c r="R2257" s="18">
        <v>7.931</v>
      </c>
      <c r="S2257" s="16">
        <f t="shared" si="213"/>
        <v>187.95885196200001</v>
      </c>
      <c r="T2257" s="16">
        <f t="shared" si="215"/>
        <v>175082.47045497788</v>
      </c>
      <c r="U2257" s="41">
        <f t="shared" si="214"/>
        <v>7954.7692553191491</v>
      </c>
      <c r="V2257" s="18">
        <f t="shared" si="216"/>
        <v>188</v>
      </c>
      <c r="W2257" s="154">
        <f t="shared" si="217"/>
        <v>931.28973646264831</v>
      </c>
    </row>
    <row r="2258" spans="1:23" ht="16" customHeight="1">
      <c r="A2258" s="37"/>
      <c r="B2258" s="38" t="str">
        <f t="shared" si="212"/>
        <v>188-Pt</v>
      </c>
      <c r="C2258" s="39">
        <v>188</v>
      </c>
      <c r="D2258" s="40"/>
      <c r="E2258" s="39">
        <v>32</v>
      </c>
      <c r="F2258" s="39">
        <v>110</v>
      </c>
      <c r="G2258" s="39">
        <v>78</v>
      </c>
      <c r="H2258" s="39" t="s">
        <v>143</v>
      </c>
      <c r="I2258" s="40"/>
      <c r="J2258" s="18">
        <v>-37822.659</v>
      </c>
      <c r="K2258" s="18">
        <v>5.9210000000000003</v>
      </c>
      <c r="L2258" s="18">
        <v>1494207.781</v>
      </c>
      <c r="M2258" s="18">
        <v>5.9260000000000002</v>
      </c>
      <c r="N2258" s="39" t="s">
        <v>28</v>
      </c>
      <c r="O2258" s="18">
        <v>-5300</v>
      </c>
      <c r="P2258" s="18">
        <v>100</v>
      </c>
      <c r="Q2258" s="18">
        <v>187959395.697</v>
      </c>
      <c r="R2258" s="18">
        <v>6.3559999999999999</v>
      </c>
      <c r="S2258" s="16">
        <f t="shared" si="213"/>
        <v>187.95939569699999</v>
      </c>
      <c r="T2258" s="16">
        <f t="shared" si="215"/>
        <v>175082.97694065853</v>
      </c>
      <c r="U2258" s="41">
        <f t="shared" si="214"/>
        <v>7947.9137287234043</v>
      </c>
      <c r="V2258" s="18">
        <f t="shared" si="216"/>
        <v>188</v>
      </c>
      <c r="W2258" s="154">
        <f t="shared" si="217"/>
        <v>931.29243053541768</v>
      </c>
    </row>
    <row r="2259" spans="1:23" ht="16" customHeight="1">
      <c r="A2259" s="37"/>
      <c r="B2259" s="38" t="str">
        <f t="shared" si="212"/>
        <v>188-Au</v>
      </c>
      <c r="C2259" s="39">
        <v>188</v>
      </c>
      <c r="D2259" s="40"/>
      <c r="E2259" s="39">
        <v>30</v>
      </c>
      <c r="F2259" s="39">
        <v>109</v>
      </c>
      <c r="G2259" s="39">
        <v>79</v>
      </c>
      <c r="H2259" s="39" t="s">
        <v>144</v>
      </c>
      <c r="I2259" s="39" t="s">
        <v>39</v>
      </c>
      <c r="J2259" s="18">
        <v>-32523</v>
      </c>
      <c r="K2259" s="18">
        <v>100</v>
      </c>
      <c r="L2259" s="18">
        <v>1488125</v>
      </c>
      <c r="M2259" s="18">
        <v>100</v>
      </c>
      <c r="N2259" s="39" t="s">
        <v>28</v>
      </c>
      <c r="O2259" s="18">
        <v>-2300</v>
      </c>
      <c r="P2259" s="18">
        <v>150</v>
      </c>
      <c r="Q2259" s="18">
        <v>187965085</v>
      </c>
      <c r="R2259" s="18">
        <v>108</v>
      </c>
      <c r="S2259" s="16">
        <f t="shared" si="213"/>
        <v>187.96508499999999</v>
      </c>
      <c r="T2259" s="16">
        <f t="shared" si="215"/>
        <v>175088.27649007589</v>
      </c>
      <c r="U2259" s="41">
        <f t="shared" si="214"/>
        <v>7915.5585106382978</v>
      </c>
      <c r="V2259" s="18">
        <f t="shared" si="216"/>
        <v>188</v>
      </c>
      <c r="W2259" s="154">
        <f t="shared" si="217"/>
        <v>931.32061962806324</v>
      </c>
    </row>
    <row r="2260" spans="1:23" ht="16" customHeight="1">
      <c r="A2260" s="37"/>
      <c r="B2260" s="38" t="str">
        <f t="shared" si="212"/>
        <v>188-Hg</v>
      </c>
      <c r="C2260" s="39">
        <v>188</v>
      </c>
      <c r="D2260" s="40"/>
      <c r="E2260" s="39">
        <v>28</v>
      </c>
      <c r="F2260" s="39">
        <v>108</v>
      </c>
      <c r="G2260" s="39">
        <v>80</v>
      </c>
      <c r="H2260" s="39" t="s">
        <v>145</v>
      </c>
      <c r="I2260" s="39" t="s">
        <v>39</v>
      </c>
      <c r="J2260" s="18">
        <v>-30223</v>
      </c>
      <c r="K2260" s="18">
        <v>180</v>
      </c>
      <c r="L2260" s="18">
        <v>1485043</v>
      </c>
      <c r="M2260" s="18">
        <v>180</v>
      </c>
      <c r="N2260" s="39" t="s">
        <v>28</v>
      </c>
      <c r="O2260" s="18">
        <v>-7792</v>
      </c>
      <c r="P2260" s="18">
        <v>287</v>
      </c>
      <c r="Q2260" s="18">
        <v>187967555</v>
      </c>
      <c r="R2260" s="18">
        <v>194</v>
      </c>
      <c r="S2260" s="16">
        <f t="shared" si="213"/>
        <v>187.967555</v>
      </c>
      <c r="T2260" s="16">
        <f t="shared" si="215"/>
        <v>175090.57727930456</v>
      </c>
      <c r="U2260" s="41">
        <f t="shared" si="214"/>
        <v>7899.1648936170213</v>
      </c>
      <c r="V2260" s="18">
        <f t="shared" si="216"/>
        <v>188</v>
      </c>
      <c r="W2260" s="154">
        <f t="shared" si="217"/>
        <v>931.33285786864133</v>
      </c>
    </row>
    <row r="2261" spans="1:23" ht="16" customHeight="1">
      <c r="A2261" s="37"/>
      <c r="B2261" s="38" t="str">
        <f t="shared" si="212"/>
        <v>188-Tl</v>
      </c>
      <c r="C2261" s="39">
        <v>188</v>
      </c>
      <c r="D2261" s="40"/>
      <c r="E2261" s="39">
        <v>26</v>
      </c>
      <c r="F2261" s="39">
        <v>107</v>
      </c>
      <c r="G2261" s="39">
        <v>81</v>
      </c>
      <c r="H2261" s="39" t="s">
        <v>146</v>
      </c>
      <c r="I2261" s="39" t="s">
        <v>37</v>
      </c>
      <c r="J2261" s="18">
        <v>-22430</v>
      </c>
      <c r="K2261" s="18">
        <v>224</v>
      </c>
      <c r="L2261" s="18">
        <v>1476468</v>
      </c>
      <c r="M2261" s="18">
        <v>224</v>
      </c>
      <c r="N2261" s="39" t="s">
        <v>28</v>
      </c>
      <c r="O2261" s="18">
        <v>-4789</v>
      </c>
      <c r="P2261" s="18">
        <v>300</v>
      </c>
      <c r="Q2261" s="18">
        <v>187975920</v>
      </c>
      <c r="R2261" s="18">
        <v>240</v>
      </c>
      <c r="S2261" s="16">
        <f t="shared" si="213"/>
        <v>187.97592</v>
      </c>
      <c r="T2261" s="16">
        <f t="shared" si="215"/>
        <v>175098.36922339268</v>
      </c>
      <c r="U2261" s="41">
        <f t="shared" si="214"/>
        <v>7853.5531914893618</v>
      </c>
      <c r="V2261" s="18">
        <f t="shared" si="216"/>
        <v>188</v>
      </c>
      <c r="W2261" s="154">
        <f t="shared" si="217"/>
        <v>931.37430437974831</v>
      </c>
    </row>
    <row r="2262" spans="1:23" ht="16" customHeight="1">
      <c r="A2262" s="37"/>
      <c r="B2262" s="38" t="str">
        <f t="shared" si="212"/>
        <v>188-Pb</v>
      </c>
      <c r="C2262" s="39">
        <v>188</v>
      </c>
      <c r="D2262" s="40"/>
      <c r="E2262" s="39">
        <v>24</v>
      </c>
      <c r="F2262" s="39">
        <v>106</v>
      </c>
      <c r="G2262" s="39">
        <v>82</v>
      </c>
      <c r="H2262" s="39" t="s">
        <v>147</v>
      </c>
      <c r="I2262" s="39" t="s">
        <v>83</v>
      </c>
      <c r="J2262" s="18">
        <v>-17642</v>
      </c>
      <c r="K2262" s="18">
        <v>200</v>
      </c>
      <c r="L2262" s="18">
        <v>1470898</v>
      </c>
      <c r="M2262" s="18">
        <v>200</v>
      </c>
      <c r="N2262" s="39" t="s">
        <v>28</v>
      </c>
      <c r="O2262" s="18">
        <v>-10351</v>
      </c>
      <c r="P2262" s="18">
        <v>360</v>
      </c>
      <c r="Q2262" s="18">
        <v>187981061</v>
      </c>
      <c r="R2262" s="18">
        <v>215</v>
      </c>
      <c r="S2262" s="16">
        <f t="shared" si="213"/>
        <v>187.98106100000001</v>
      </c>
      <c r="T2262" s="16">
        <f t="shared" si="215"/>
        <v>175103.15803206657</v>
      </c>
      <c r="U2262" s="41">
        <f t="shared" si="214"/>
        <v>7823.9255319148933</v>
      </c>
      <c r="V2262" s="18">
        <f t="shared" si="216"/>
        <v>188</v>
      </c>
      <c r="W2262" s="154">
        <f t="shared" si="217"/>
        <v>931.39977676631156</v>
      </c>
    </row>
    <row r="2263" spans="1:23" ht="16" customHeight="1">
      <c r="A2263" s="37"/>
      <c r="B2263" s="38" t="str">
        <f t="shared" si="212"/>
        <v>188-Bi</v>
      </c>
      <c r="C2263" s="39">
        <v>188</v>
      </c>
      <c r="D2263" s="40"/>
      <c r="E2263" s="39">
        <v>22</v>
      </c>
      <c r="F2263" s="39">
        <v>105</v>
      </c>
      <c r="G2263" s="39">
        <v>83</v>
      </c>
      <c r="H2263" s="39" t="s">
        <v>148</v>
      </c>
      <c r="I2263" s="39" t="s">
        <v>83</v>
      </c>
      <c r="J2263" s="18">
        <v>-7291</v>
      </c>
      <c r="K2263" s="18">
        <v>299</v>
      </c>
      <c r="L2263" s="18">
        <v>1459764</v>
      </c>
      <c r="M2263" s="18">
        <v>299</v>
      </c>
      <c r="N2263" s="39" t="s">
        <v>28</v>
      </c>
      <c r="O2263" s="18" t="s">
        <v>30</v>
      </c>
      <c r="P2263" s="42"/>
      <c r="Q2263" s="18">
        <v>187992173</v>
      </c>
      <c r="R2263" s="18">
        <v>321</v>
      </c>
      <c r="S2263" s="16">
        <f t="shared" si="213"/>
        <v>187.99217300000001</v>
      </c>
      <c r="T2263" s="16">
        <f t="shared" si="215"/>
        <v>175113.50878911465</v>
      </c>
      <c r="U2263" s="41">
        <f t="shared" si="214"/>
        <v>7764.7021276595742</v>
      </c>
      <c r="V2263" s="18">
        <f t="shared" si="216"/>
        <v>188</v>
      </c>
      <c r="W2263" s="154">
        <f t="shared" si="217"/>
        <v>931.4548339846524</v>
      </c>
    </row>
    <row r="2264" spans="1:23" ht="16" customHeight="1">
      <c r="A2264" s="37"/>
      <c r="B2264" s="38" t="str">
        <f t="shared" si="212"/>
        <v>189-W</v>
      </c>
      <c r="C2264" s="39">
        <v>189</v>
      </c>
      <c r="D2264" s="39">
        <v>0</v>
      </c>
      <c r="E2264" s="39">
        <v>41</v>
      </c>
      <c r="F2264" s="39">
        <v>115</v>
      </c>
      <c r="G2264" s="39">
        <v>74</v>
      </c>
      <c r="H2264" s="39" t="s">
        <v>139</v>
      </c>
      <c r="I2264" s="39" t="s">
        <v>40</v>
      </c>
      <c r="J2264" s="18">
        <v>-35478.534</v>
      </c>
      <c r="K2264" s="18">
        <v>200.19300000000001</v>
      </c>
      <c r="L2264" s="18">
        <v>1503064.392</v>
      </c>
      <c r="M2264" s="18">
        <v>200.19300000000001</v>
      </c>
      <c r="N2264" s="39" t="s">
        <v>28</v>
      </c>
      <c r="O2264" s="18">
        <v>2500</v>
      </c>
      <c r="P2264" s="18">
        <v>200</v>
      </c>
      <c r="Q2264" s="18">
        <v>188961912.22</v>
      </c>
      <c r="R2264" s="18">
        <v>214.916</v>
      </c>
      <c r="S2264" s="16">
        <f t="shared" si="213"/>
        <v>188.96191221999999</v>
      </c>
      <c r="T2264" s="16">
        <f t="shared" si="215"/>
        <v>176016.8146806031</v>
      </c>
      <c r="U2264" s="41">
        <f t="shared" si="214"/>
        <v>7952.721650793651</v>
      </c>
      <c r="V2264" s="18">
        <f t="shared" si="216"/>
        <v>189</v>
      </c>
      <c r="W2264" s="154">
        <f t="shared" si="217"/>
        <v>931.30589778096873</v>
      </c>
    </row>
    <row r="2265" spans="1:23" ht="16" customHeight="1">
      <c r="A2265" s="37"/>
      <c r="B2265" s="38" t="str">
        <f t="shared" si="212"/>
        <v>189-Re</v>
      </c>
      <c r="C2265" s="39">
        <v>189</v>
      </c>
      <c r="D2265" s="40"/>
      <c r="E2265" s="39">
        <v>39</v>
      </c>
      <c r="F2265" s="39">
        <v>114</v>
      </c>
      <c r="G2265" s="39">
        <v>75</v>
      </c>
      <c r="H2265" s="39" t="s">
        <v>140</v>
      </c>
      <c r="I2265" s="39" t="s">
        <v>74</v>
      </c>
      <c r="J2265" s="18">
        <v>-37978.534</v>
      </c>
      <c r="K2265" s="18">
        <v>8.7840000000000007</v>
      </c>
      <c r="L2265" s="18">
        <v>1504782.0390000001</v>
      </c>
      <c r="M2265" s="18">
        <v>8.7880000000000003</v>
      </c>
      <c r="N2265" s="39" t="s">
        <v>28</v>
      </c>
      <c r="O2265" s="18">
        <v>1009.2670000000001</v>
      </c>
      <c r="P2265" s="18">
        <v>8.3719999999999999</v>
      </c>
      <c r="Q2265" s="18">
        <v>188959228.359</v>
      </c>
      <c r="R2265" s="18">
        <v>9.43</v>
      </c>
      <c r="S2265" s="16">
        <f t="shared" si="213"/>
        <v>188.95922835900001</v>
      </c>
      <c r="T2265" s="16">
        <f t="shared" si="215"/>
        <v>176014.31468121853</v>
      </c>
      <c r="U2265" s="41">
        <f t="shared" si="214"/>
        <v>7961.8097301587304</v>
      </c>
      <c r="V2265" s="18">
        <f t="shared" si="216"/>
        <v>189</v>
      </c>
      <c r="W2265" s="154">
        <f t="shared" si="217"/>
        <v>931.29267027099752</v>
      </c>
    </row>
    <row r="2266" spans="1:23" ht="16" customHeight="1">
      <c r="A2266" s="37"/>
      <c r="B2266" s="38" t="str">
        <f t="shared" si="212"/>
        <v>189-Os</v>
      </c>
      <c r="C2266" s="39">
        <v>189</v>
      </c>
      <c r="D2266" s="40"/>
      <c r="E2266" s="39">
        <v>37</v>
      </c>
      <c r="F2266" s="39">
        <v>113</v>
      </c>
      <c r="G2266" s="39">
        <v>76</v>
      </c>
      <c r="H2266" s="39" t="s">
        <v>141</v>
      </c>
      <c r="I2266" s="40"/>
      <c r="J2266" s="18">
        <v>-38987.800000000003</v>
      </c>
      <c r="K2266" s="18">
        <v>2.7869999999999999</v>
      </c>
      <c r="L2266" s="18">
        <v>1505008.952</v>
      </c>
      <c r="M2266" s="18">
        <v>2.7989999999999999</v>
      </c>
      <c r="N2266" s="39" t="s">
        <v>28</v>
      </c>
      <c r="O2266" s="18">
        <v>-532.44799999999998</v>
      </c>
      <c r="P2266" s="18">
        <v>12.714</v>
      </c>
      <c r="Q2266" s="18">
        <v>188958144.866</v>
      </c>
      <c r="R2266" s="18">
        <v>2.992</v>
      </c>
      <c r="S2266" s="16">
        <f t="shared" si="213"/>
        <v>188.958144866</v>
      </c>
      <c r="T2266" s="16">
        <f t="shared" si="215"/>
        <v>176013.30541440728</v>
      </c>
      <c r="U2266" s="41">
        <f t="shared" si="214"/>
        <v>7963.0103280423282</v>
      </c>
      <c r="V2266" s="18">
        <f t="shared" si="216"/>
        <v>189</v>
      </c>
      <c r="W2266" s="154">
        <f t="shared" si="217"/>
        <v>931.2873302349592</v>
      </c>
    </row>
    <row r="2267" spans="1:23" ht="16" customHeight="1">
      <c r="A2267" s="37"/>
      <c r="B2267" s="38" t="str">
        <f t="shared" si="212"/>
        <v>189-Ir</v>
      </c>
      <c r="C2267" s="39">
        <v>189</v>
      </c>
      <c r="D2267" s="40"/>
      <c r="E2267" s="39">
        <v>35</v>
      </c>
      <c r="F2267" s="39">
        <v>112</v>
      </c>
      <c r="G2267" s="39">
        <v>77</v>
      </c>
      <c r="H2267" s="39" t="s">
        <v>142</v>
      </c>
      <c r="I2267" s="40"/>
      <c r="J2267" s="18">
        <v>-38455.351999999999</v>
      </c>
      <c r="K2267" s="18">
        <v>12.952</v>
      </c>
      <c r="L2267" s="18">
        <v>1503694.1510000001</v>
      </c>
      <c r="M2267" s="18">
        <v>12.954000000000001</v>
      </c>
      <c r="N2267" s="39" t="s">
        <v>28</v>
      </c>
      <c r="O2267" s="18">
        <v>-1970.508</v>
      </c>
      <c r="P2267" s="18">
        <v>13.946</v>
      </c>
      <c r="Q2267" s="18">
        <v>188958716.47299999</v>
      </c>
      <c r="R2267" s="18">
        <v>13.904</v>
      </c>
      <c r="S2267" s="16">
        <f t="shared" si="213"/>
        <v>188.95871647299998</v>
      </c>
      <c r="T2267" s="16">
        <f t="shared" si="215"/>
        <v>176013.83786267796</v>
      </c>
      <c r="U2267" s="41">
        <f t="shared" si="214"/>
        <v>7956.0537089947093</v>
      </c>
      <c r="V2267" s="18">
        <f t="shared" si="216"/>
        <v>189</v>
      </c>
      <c r="W2267" s="154">
        <f t="shared" si="217"/>
        <v>931.29014742157653</v>
      </c>
    </row>
    <row r="2268" spans="1:23" ht="16" customHeight="1">
      <c r="A2268" s="37"/>
      <c r="B2268" s="38" t="str">
        <f t="shared" si="212"/>
        <v>189-Pt</v>
      </c>
      <c r="C2268" s="39">
        <v>189</v>
      </c>
      <c r="D2268" s="40"/>
      <c r="E2268" s="39">
        <v>33</v>
      </c>
      <c r="F2268" s="39">
        <v>111</v>
      </c>
      <c r="G2268" s="39">
        <v>78</v>
      </c>
      <c r="H2268" s="39" t="s">
        <v>143</v>
      </c>
      <c r="I2268" s="40"/>
      <c r="J2268" s="18">
        <v>-36484.845000000001</v>
      </c>
      <c r="K2268" s="18">
        <v>11.41</v>
      </c>
      <c r="L2268" s="18">
        <v>1500941.29</v>
      </c>
      <c r="M2268" s="18">
        <v>11.413</v>
      </c>
      <c r="N2268" s="39" t="s">
        <v>28</v>
      </c>
      <c r="O2268" s="18">
        <v>-2850</v>
      </c>
      <c r="P2268" s="18">
        <v>200</v>
      </c>
      <c r="Q2268" s="18">
        <v>188960831.90000001</v>
      </c>
      <c r="R2268" s="18">
        <v>12.25</v>
      </c>
      <c r="S2268" s="16">
        <f t="shared" si="213"/>
        <v>188.96083190000002</v>
      </c>
      <c r="T2268" s="16">
        <f t="shared" si="215"/>
        <v>176015.80836942117</v>
      </c>
      <c r="U2268" s="41">
        <f t="shared" si="214"/>
        <v>7941.4883068783074</v>
      </c>
      <c r="V2268" s="18">
        <f t="shared" si="216"/>
        <v>189</v>
      </c>
      <c r="W2268" s="154">
        <f t="shared" si="217"/>
        <v>931.30057338318079</v>
      </c>
    </row>
    <row r="2269" spans="1:23" ht="16" customHeight="1">
      <c r="A2269" s="37"/>
      <c r="B2269" s="38" t="str">
        <f t="shared" si="212"/>
        <v>189-Au</v>
      </c>
      <c r="C2269" s="39">
        <v>189</v>
      </c>
      <c r="D2269" s="40"/>
      <c r="E2269" s="39">
        <v>31</v>
      </c>
      <c r="F2269" s="39">
        <v>110</v>
      </c>
      <c r="G2269" s="39">
        <v>79</v>
      </c>
      <c r="H2269" s="39" t="s">
        <v>144</v>
      </c>
      <c r="I2269" s="39" t="s">
        <v>39</v>
      </c>
      <c r="J2269" s="18">
        <v>-33635</v>
      </c>
      <c r="K2269" s="18">
        <v>200</v>
      </c>
      <c r="L2269" s="18">
        <v>1497309</v>
      </c>
      <c r="M2269" s="18">
        <v>200</v>
      </c>
      <c r="N2269" s="39" t="s">
        <v>28</v>
      </c>
      <c r="O2269" s="18">
        <v>-3950</v>
      </c>
      <c r="P2269" s="18">
        <v>200</v>
      </c>
      <c r="Q2269" s="18">
        <v>188963892</v>
      </c>
      <c r="R2269" s="18">
        <v>215</v>
      </c>
      <c r="S2269" s="16">
        <f t="shared" si="213"/>
        <v>188.96389199999999</v>
      </c>
      <c r="T2269" s="16">
        <f t="shared" si="215"/>
        <v>176018.65883303189</v>
      </c>
      <c r="U2269" s="41">
        <f t="shared" si="214"/>
        <v>7922.269841269841</v>
      </c>
      <c r="V2269" s="18">
        <f t="shared" si="216"/>
        <v>189</v>
      </c>
      <c r="W2269" s="154">
        <f t="shared" si="217"/>
        <v>931.31565520122695</v>
      </c>
    </row>
    <row r="2270" spans="1:23" ht="16" customHeight="1">
      <c r="A2270" s="37"/>
      <c r="B2270" s="38" t="str">
        <f t="shared" si="212"/>
        <v>189-Hg</v>
      </c>
      <c r="C2270" s="39">
        <v>189</v>
      </c>
      <c r="D2270" s="40"/>
      <c r="E2270" s="39">
        <v>29</v>
      </c>
      <c r="F2270" s="39">
        <v>109</v>
      </c>
      <c r="G2270" s="39">
        <v>80</v>
      </c>
      <c r="H2270" s="39" t="s">
        <v>145</v>
      </c>
      <c r="I2270" s="39" t="s">
        <v>39</v>
      </c>
      <c r="J2270" s="18">
        <v>-29685</v>
      </c>
      <c r="K2270" s="18">
        <v>283</v>
      </c>
      <c r="L2270" s="18">
        <v>1492577</v>
      </c>
      <c r="M2270" s="18">
        <v>283</v>
      </c>
      <c r="N2270" s="39" t="s">
        <v>28</v>
      </c>
      <c r="O2270" s="18">
        <v>-5176.558</v>
      </c>
      <c r="P2270" s="18">
        <v>200.09399999999999</v>
      </c>
      <c r="Q2270" s="18">
        <v>188968132</v>
      </c>
      <c r="R2270" s="18">
        <v>304</v>
      </c>
      <c r="S2270" s="16">
        <f t="shared" si="213"/>
        <v>188.968132</v>
      </c>
      <c r="T2270" s="16">
        <f t="shared" si="215"/>
        <v>176022.60836595882</v>
      </c>
      <c r="U2270" s="41">
        <f t="shared" si="214"/>
        <v>7897.2328042328045</v>
      </c>
      <c r="V2270" s="18">
        <f t="shared" si="216"/>
        <v>189</v>
      </c>
      <c r="W2270" s="154">
        <f t="shared" si="217"/>
        <v>931.33655220084029</v>
      </c>
    </row>
    <row r="2271" spans="1:23" ht="16" customHeight="1">
      <c r="A2271" s="37"/>
      <c r="B2271" s="38" t="str">
        <f t="shared" si="212"/>
        <v>189-Tl</v>
      </c>
      <c r="C2271" s="39">
        <v>189</v>
      </c>
      <c r="D2271" s="40"/>
      <c r="E2271" s="39">
        <v>27</v>
      </c>
      <c r="F2271" s="39">
        <v>108</v>
      </c>
      <c r="G2271" s="39">
        <v>81</v>
      </c>
      <c r="H2271" s="39" t="s">
        <v>146</v>
      </c>
      <c r="I2271" s="39" t="s">
        <v>82</v>
      </c>
      <c r="J2271" s="18">
        <v>-24508</v>
      </c>
      <c r="K2271" s="18">
        <v>347</v>
      </c>
      <c r="L2271" s="18">
        <v>1486618</v>
      </c>
      <c r="M2271" s="18">
        <v>347</v>
      </c>
      <c r="N2271" s="39" t="s">
        <v>28</v>
      </c>
      <c r="O2271" s="18">
        <v>-6698</v>
      </c>
      <c r="P2271" s="18">
        <v>439</v>
      </c>
      <c r="Q2271" s="18">
        <v>188973689</v>
      </c>
      <c r="R2271" s="18">
        <v>372</v>
      </c>
      <c r="S2271" s="16">
        <f t="shared" si="213"/>
        <v>188.97368900000001</v>
      </c>
      <c r="T2271" s="16">
        <f t="shared" si="215"/>
        <v>176027.78467597649</v>
      </c>
      <c r="U2271" s="41">
        <f t="shared" si="214"/>
        <v>7865.7037037037035</v>
      </c>
      <c r="V2271" s="18">
        <f t="shared" si="216"/>
        <v>189</v>
      </c>
      <c r="W2271" s="154">
        <f t="shared" si="217"/>
        <v>931.36394008453169</v>
      </c>
    </row>
    <row r="2272" spans="1:23" ht="16" customHeight="1">
      <c r="A2272" s="37"/>
      <c r="B2272" s="38" t="str">
        <f t="shared" si="212"/>
        <v>189-Pb</v>
      </c>
      <c r="C2272" s="39">
        <v>189</v>
      </c>
      <c r="D2272" s="40"/>
      <c r="E2272" s="39">
        <v>25</v>
      </c>
      <c r="F2272" s="39">
        <v>107</v>
      </c>
      <c r="G2272" s="39">
        <v>82</v>
      </c>
      <c r="H2272" s="39" t="s">
        <v>147</v>
      </c>
      <c r="I2272" s="39" t="s">
        <v>37</v>
      </c>
      <c r="J2272" s="18">
        <v>-17810</v>
      </c>
      <c r="K2272" s="18">
        <v>270</v>
      </c>
      <c r="L2272" s="18">
        <v>1479137</v>
      </c>
      <c r="M2272" s="18">
        <v>270</v>
      </c>
      <c r="N2272" s="39" t="s">
        <v>28</v>
      </c>
      <c r="O2272" s="18">
        <v>-8034</v>
      </c>
      <c r="P2272" s="18">
        <v>483</v>
      </c>
      <c r="Q2272" s="18">
        <v>188980880</v>
      </c>
      <c r="R2272" s="18">
        <v>290</v>
      </c>
      <c r="S2272" s="16">
        <f t="shared" si="213"/>
        <v>188.98088000000001</v>
      </c>
      <c r="T2272" s="16">
        <f t="shared" si="215"/>
        <v>176034.48304656081</v>
      </c>
      <c r="U2272" s="41">
        <f t="shared" si="214"/>
        <v>7826.1216931216932</v>
      </c>
      <c r="V2272" s="18">
        <f t="shared" si="216"/>
        <v>189</v>
      </c>
      <c r="W2272" s="154">
        <f t="shared" si="217"/>
        <v>931.39938119873443</v>
      </c>
    </row>
    <row r="2273" spans="1:23" ht="16" customHeight="1">
      <c r="A2273" s="37"/>
      <c r="B2273" s="38" t="str">
        <f t="shared" si="212"/>
        <v>189-Bi</v>
      </c>
      <c r="C2273" s="39">
        <v>189</v>
      </c>
      <c r="D2273" s="40"/>
      <c r="E2273" s="39">
        <v>23</v>
      </c>
      <c r="F2273" s="39">
        <v>106</v>
      </c>
      <c r="G2273" s="39">
        <v>83</v>
      </c>
      <c r="H2273" s="39" t="s">
        <v>148</v>
      </c>
      <c r="I2273" s="39" t="s">
        <v>83</v>
      </c>
      <c r="J2273" s="18">
        <v>-9776</v>
      </c>
      <c r="K2273" s="18">
        <v>401</v>
      </c>
      <c r="L2273" s="18">
        <v>1470321</v>
      </c>
      <c r="M2273" s="18">
        <v>401</v>
      </c>
      <c r="N2273" s="39" t="s">
        <v>28</v>
      </c>
      <c r="O2273" s="18" t="s">
        <v>30</v>
      </c>
      <c r="P2273" s="42"/>
      <c r="Q2273" s="18">
        <v>188989505</v>
      </c>
      <c r="R2273" s="18">
        <v>430</v>
      </c>
      <c r="S2273" s="16">
        <f t="shared" si="213"/>
        <v>188.98950500000001</v>
      </c>
      <c r="T2273" s="16">
        <f t="shared" si="215"/>
        <v>176042.51717898878</v>
      </c>
      <c r="U2273" s="41">
        <f t="shared" si="214"/>
        <v>7779.4761904761908</v>
      </c>
      <c r="V2273" s="18">
        <f t="shared" si="216"/>
        <v>189</v>
      </c>
      <c r="W2273" s="154">
        <f t="shared" si="217"/>
        <v>931.44188983591948</v>
      </c>
    </row>
    <row r="2274" spans="1:23" ht="16" customHeight="1">
      <c r="A2274" s="37"/>
      <c r="B2274" s="38" t="str">
        <f t="shared" si="212"/>
        <v>190-W</v>
      </c>
      <c r="C2274" s="39">
        <v>190</v>
      </c>
      <c r="D2274" s="39">
        <v>0</v>
      </c>
      <c r="E2274" s="39">
        <v>42</v>
      </c>
      <c r="F2274" s="39">
        <v>116</v>
      </c>
      <c r="G2274" s="39">
        <v>74</v>
      </c>
      <c r="H2274" s="39" t="s">
        <v>139</v>
      </c>
      <c r="I2274" s="39" t="s">
        <v>40</v>
      </c>
      <c r="J2274" s="18">
        <v>-34298.031999999999</v>
      </c>
      <c r="K2274" s="18">
        <v>223.40100000000001</v>
      </c>
      <c r="L2274" s="18">
        <v>1509955.2139999999</v>
      </c>
      <c r="M2274" s="18">
        <v>223.40100000000001</v>
      </c>
      <c r="N2274" s="39" t="s">
        <v>28</v>
      </c>
      <c r="O2274" s="18">
        <v>1270</v>
      </c>
      <c r="P2274" s="18">
        <v>70</v>
      </c>
      <c r="Q2274" s="18">
        <v>189963179.54100001</v>
      </c>
      <c r="R2274" s="18">
        <v>239.83099999999999</v>
      </c>
      <c r="S2274" s="16">
        <f t="shared" si="213"/>
        <v>189.96317954100002</v>
      </c>
      <c r="T2274" s="16">
        <f t="shared" si="215"/>
        <v>176949.48879686109</v>
      </c>
      <c r="U2274" s="41">
        <f t="shared" si="214"/>
        <v>7947.1327052631577</v>
      </c>
      <c r="V2274" s="18">
        <f t="shared" si="216"/>
        <v>190</v>
      </c>
      <c r="W2274" s="154">
        <f t="shared" si="217"/>
        <v>931.31309893084779</v>
      </c>
    </row>
    <row r="2275" spans="1:23" ht="16" customHeight="1">
      <c r="A2275" s="37"/>
      <c r="B2275" s="38" t="str">
        <f t="shared" si="212"/>
        <v>190-Re</v>
      </c>
      <c r="C2275" s="39">
        <v>190</v>
      </c>
      <c r="D2275" s="40"/>
      <c r="E2275" s="39">
        <v>40</v>
      </c>
      <c r="F2275" s="39">
        <v>115</v>
      </c>
      <c r="G2275" s="39">
        <v>75</v>
      </c>
      <c r="H2275" s="39" t="s">
        <v>140</v>
      </c>
      <c r="I2275" s="39" t="s">
        <v>40</v>
      </c>
      <c r="J2275" s="18">
        <v>-35568.031999999999</v>
      </c>
      <c r="K2275" s="18">
        <v>212.15100000000001</v>
      </c>
      <c r="L2275" s="18">
        <v>1510442.86</v>
      </c>
      <c r="M2275" s="18">
        <v>212.15100000000001</v>
      </c>
      <c r="N2275" s="39" t="s">
        <v>28</v>
      </c>
      <c r="O2275" s="18">
        <v>3140</v>
      </c>
      <c r="P2275" s="18">
        <v>212.13200000000001</v>
      </c>
      <c r="Q2275" s="18">
        <v>189961816.139</v>
      </c>
      <c r="R2275" s="18">
        <v>227.75299999999999</v>
      </c>
      <c r="S2275" s="16">
        <f t="shared" si="213"/>
        <v>189.96181613900001</v>
      </c>
      <c r="T2275" s="16">
        <f t="shared" si="215"/>
        <v>176948.21879660361</v>
      </c>
      <c r="U2275" s="41">
        <f t="shared" si="214"/>
        <v>7949.6992631578951</v>
      </c>
      <c r="V2275" s="18">
        <f t="shared" si="216"/>
        <v>190</v>
      </c>
      <c r="W2275" s="154">
        <f t="shared" si="217"/>
        <v>931.30641471896638</v>
      </c>
    </row>
    <row r="2276" spans="1:23" ht="16" customHeight="1">
      <c r="A2276" s="37"/>
      <c r="B2276" s="38" t="str">
        <f t="shared" si="212"/>
        <v>190-Os</v>
      </c>
      <c r="C2276" s="39">
        <v>190</v>
      </c>
      <c r="D2276" s="40"/>
      <c r="E2276" s="39">
        <v>38</v>
      </c>
      <c r="F2276" s="39">
        <v>114</v>
      </c>
      <c r="G2276" s="39">
        <v>76</v>
      </c>
      <c r="H2276" s="39" t="s">
        <v>141</v>
      </c>
      <c r="I2276" s="40"/>
      <c r="J2276" s="18">
        <v>-38708.031999999999</v>
      </c>
      <c r="K2276" s="18">
        <v>2.8159999999999998</v>
      </c>
      <c r="L2276" s="18">
        <v>1512800.507</v>
      </c>
      <c r="M2276" s="18">
        <v>2.8279999999999998</v>
      </c>
      <c r="N2276" s="39" t="s">
        <v>28</v>
      </c>
      <c r="O2276" s="18">
        <v>-2000</v>
      </c>
      <c r="P2276" s="18">
        <v>200</v>
      </c>
      <c r="Q2276" s="18">
        <v>189958445.21000001</v>
      </c>
      <c r="R2276" s="18">
        <v>3.0230000000000001</v>
      </c>
      <c r="S2276" s="16">
        <f t="shared" si="213"/>
        <v>189.95844521000001</v>
      </c>
      <c r="T2276" s="16">
        <f t="shared" si="215"/>
        <v>176945.07879776406</v>
      </c>
      <c r="U2276" s="41">
        <f t="shared" si="214"/>
        <v>7962.1079315789475</v>
      </c>
      <c r="V2276" s="18">
        <f t="shared" si="216"/>
        <v>190</v>
      </c>
      <c r="W2276" s="154">
        <f t="shared" si="217"/>
        <v>931.28988840928446</v>
      </c>
    </row>
    <row r="2277" spans="1:23" ht="16" customHeight="1">
      <c r="A2277" s="37"/>
      <c r="B2277" s="38" t="str">
        <f t="shared" si="212"/>
        <v>190-Ir</v>
      </c>
      <c r="C2277" s="39">
        <v>190</v>
      </c>
      <c r="D2277" s="40"/>
      <c r="E2277" s="39">
        <v>36</v>
      </c>
      <c r="F2277" s="39">
        <v>113</v>
      </c>
      <c r="G2277" s="39">
        <v>77</v>
      </c>
      <c r="H2277" s="39" t="s">
        <v>142</v>
      </c>
      <c r="I2277" s="39" t="s">
        <v>39</v>
      </c>
      <c r="J2277" s="18">
        <v>-36708.031999999999</v>
      </c>
      <c r="K2277" s="18">
        <v>200.02</v>
      </c>
      <c r="L2277" s="18">
        <v>1510018.1529999999</v>
      </c>
      <c r="M2277" s="18">
        <v>200.02</v>
      </c>
      <c r="N2277" s="39" t="s">
        <v>28</v>
      </c>
      <c r="O2277" s="18">
        <v>616.85900000000004</v>
      </c>
      <c r="P2277" s="18">
        <v>200.07900000000001</v>
      </c>
      <c r="Q2277" s="18">
        <v>189960592.29899999</v>
      </c>
      <c r="R2277" s="18">
        <v>214.73</v>
      </c>
      <c r="S2277" s="16">
        <f t="shared" si="213"/>
        <v>189.96059229899998</v>
      </c>
      <c r="T2277" s="16">
        <f t="shared" si="215"/>
        <v>176947.07879745803</v>
      </c>
      <c r="U2277" s="41">
        <f t="shared" si="214"/>
        <v>7947.4639631578948</v>
      </c>
      <c r="V2277" s="18">
        <f t="shared" si="216"/>
        <v>190</v>
      </c>
      <c r="W2277" s="154">
        <f t="shared" si="217"/>
        <v>931.30041472346329</v>
      </c>
    </row>
    <row r="2278" spans="1:23" ht="16" customHeight="1">
      <c r="A2278" s="37"/>
      <c r="B2278" s="38" t="str">
        <f t="shared" si="212"/>
        <v>190-Pt</v>
      </c>
      <c r="C2278" s="39">
        <v>190</v>
      </c>
      <c r="D2278" s="40"/>
      <c r="E2278" s="39">
        <v>34</v>
      </c>
      <c r="F2278" s="39">
        <v>112</v>
      </c>
      <c r="G2278" s="39">
        <v>78</v>
      </c>
      <c r="H2278" s="39" t="s">
        <v>143</v>
      </c>
      <c r="I2278" s="40"/>
      <c r="J2278" s="18">
        <v>-37324.891000000003</v>
      </c>
      <c r="K2278" s="18">
        <v>6.1539999999999999</v>
      </c>
      <c r="L2278" s="18">
        <v>1509852.659</v>
      </c>
      <c r="M2278" s="18">
        <v>6.1589999999999998</v>
      </c>
      <c r="N2278" s="39" t="s">
        <v>28</v>
      </c>
      <c r="O2278" s="18">
        <v>-4442</v>
      </c>
      <c r="P2278" s="18">
        <v>15</v>
      </c>
      <c r="Q2278" s="18">
        <v>189959930.07300001</v>
      </c>
      <c r="R2278" s="18">
        <v>6.6059999999999999</v>
      </c>
      <c r="S2278" s="16">
        <f t="shared" si="213"/>
        <v>189.95993007300001</v>
      </c>
      <c r="T2278" s="16">
        <f t="shared" si="215"/>
        <v>176946.46193816746</v>
      </c>
      <c r="U2278" s="41">
        <f t="shared" si="214"/>
        <v>7946.5929421052633</v>
      </c>
      <c r="V2278" s="18">
        <f t="shared" si="216"/>
        <v>190</v>
      </c>
      <c r="W2278" s="154">
        <f t="shared" si="217"/>
        <v>931.29716809561819</v>
      </c>
    </row>
    <row r="2279" spans="1:23" ht="16" customHeight="1">
      <c r="A2279" s="37"/>
      <c r="B2279" s="38" t="str">
        <f t="shared" si="212"/>
        <v>190-Au</v>
      </c>
      <c r="C2279" s="39">
        <v>190</v>
      </c>
      <c r="D2279" s="40"/>
      <c r="E2279" s="39">
        <v>32</v>
      </c>
      <c r="F2279" s="39">
        <v>111</v>
      </c>
      <c r="G2279" s="39">
        <v>79</v>
      </c>
      <c r="H2279" s="39" t="s">
        <v>144</v>
      </c>
      <c r="I2279" s="39" t="s">
        <v>39</v>
      </c>
      <c r="J2279" s="18">
        <v>-32882.891000000003</v>
      </c>
      <c r="K2279" s="18">
        <v>16.213000000000001</v>
      </c>
      <c r="L2279" s="18">
        <v>1504628.3049999999</v>
      </c>
      <c r="M2279" s="18">
        <v>16.215</v>
      </c>
      <c r="N2279" s="39" t="s">
        <v>28</v>
      </c>
      <c r="O2279" s="18">
        <v>-1470</v>
      </c>
      <c r="P2279" s="18">
        <v>150</v>
      </c>
      <c r="Q2279" s="18">
        <v>189964698.757</v>
      </c>
      <c r="R2279" s="18">
        <v>17.405999999999999</v>
      </c>
      <c r="S2279" s="16">
        <f t="shared" si="213"/>
        <v>189.96469875700001</v>
      </c>
      <c r="T2279" s="16">
        <f t="shared" si="215"/>
        <v>176950.90393686463</v>
      </c>
      <c r="U2279" s="41">
        <f t="shared" si="214"/>
        <v>7919.0963421052629</v>
      </c>
      <c r="V2279" s="18">
        <f t="shared" si="216"/>
        <v>190</v>
      </c>
      <c r="W2279" s="154">
        <f t="shared" si="217"/>
        <v>931.3205470361296</v>
      </c>
    </row>
    <row r="2280" spans="1:23" ht="16" customHeight="1">
      <c r="A2280" s="37"/>
      <c r="B2280" s="38" t="str">
        <f t="shared" si="212"/>
        <v>190-Hg</v>
      </c>
      <c r="C2280" s="39">
        <v>190</v>
      </c>
      <c r="D2280" s="40"/>
      <c r="E2280" s="39">
        <v>30</v>
      </c>
      <c r="F2280" s="39">
        <v>110</v>
      </c>
      <c r="G2280" s="39">
        <v>80</v>
      </c>
      <c r="H2280" s="39" t="s">
        <v>145</v>
      </c>
      <c r="I2280" s="39" t="s">
        <v>39</v>
      </c>
      <c r="J2280" s="18">
        <v>-31413</v>
      </c>
      <c r="K2280" s="18">
        <v>151</v>
      </c>
      <c r="L2280" s="18">
        <v>1502376</v>
      </c>
      <c r="M2280" s="18">
        <v>151</v>
      </c>
      <c r="N2280" s="39" t="s">
        <v>28</v>
      </c>
      <c r="O2280" s="18">
        <v>-7000</v>
      </c>
      <c r="P2280" s="18">
        <v>400</v>
      </c>
      <c r="Q2280" s="18">
        <v>189966277</v>
      </c>
      <c r="R2280" s="18">
        <v>162</v>
      </c>
      <c r="S2280" s="16">
        <f t="shared" si="213"/>
        <v>189.96627699999999</v>
      </c>
      <c r="T2280" s="16">
        <f t="shared" si="215"/>
        <v>176952.3740601418</v>
      </c>
      <c r="U2280" s="41">
        <f t="shared" si="214"/>
        <v>7907.242105263158</v>
      </c>
      <c r="V2280" s="18">
        <f t="shared" si="216"/>
        <v>190</v>
      </c>
      <c r="W2280" s="154">
        <f t="shared" si="217"/>
        <v>931.32828452706212</v>
      </c>
    </row>
    <row r="2281" spans="1:23" ht="16" customHeight="1">
      <c r="A2281" s="37"/>
      <c r="B2281" s="38" t="str">
        <f t="shared" si="212"/>
        <v>190-Tl</v>
      </c>
      <c r="C2281" s="39">
        <v>190</v>
      </c>
      <c r="D2281" s="40"/>
      <c r="E2281" s="39">
        <v>28</v>
      </c>
      <c r="F2281" s="39">
        <v>109</v>
      </c>
      <c r="G2281" s="39">
        <v>81</v>
      </c>
      <c r="H2281" s="39" t="s">
        <v>146</v>
      </c>
      <c r="I2281" s="39" t="s">
        <v>39</v>
      </c>
      <c r="J2281" s="18">
        <v>-24413</v>
      </c>
      <c r="K2281" s="18">
        <v>428</v>
      </c>
      <c r="L2281" s="18">
        <v>1494594</v>
      </c>
      <c r="M2281" s="18">
        <v>428</v>
      </c>
      <c r="N2281" s="39" t="s">
        <v>28</v>
      </c>
      <c r="O2281" s="18">
        <v>-4088</v>
      </c>
      <c r="P2281" s="18">
        <v>473</v>
      </c>
      <c r="Q2281" s="18">
        <v>189973792</v>
      </c>
      <c r="R2281" s="18">
        <v>459</v>
      </c>
      <c r="S2281" s="16">
        <f t="shared" si="213"/>
        <v>189.973792</v>
      </c>
      <c r="T2281" s="16">
        <f t="shared" si="215"/>
        <v>176959.3742346573</v>
      </c>
      <c r="U2281" s="41">
        <f t="shared" si="214"/>
        <v>7866.2842105263162</v>
      </c>
      <c r="V2281" s="18">
        <f t="shared" si="216"/>
        <v>190</v>
      </c>
      <c r="W2281" s="154">
        <f t="shared" si="217"/>
        <v>931.36512755082788</v>
      </c>
    </row>
    <row r="2282" spans="1:23" ht="16" customHeight="1">
      <c r="A2282" s="37"/>
      <c r="B2282" s="38" t="str">
        <f t="shared" si="212"/>
        <v>190-Pb</v>
      </c>
      <c r="C2282" s="39">
        <v>190</v>
      </c>
      <c r="D2282" s="40"/>
      <c r="E2282" s="39">
        <v>26</v>
      </c>
      <c r="F2282" s="39">
        <v>108</v>
      </c>
      <c r="G2282" s="39">
        <v>82</v>
      </c>
      <c r="H2282" s="39" t="s">
        <v>147</v>
      </c>
      <c r="I2282" s="39" t="s">
        <v>83</v>
      </c>
      <c r="J2282" s="18">
        <v>-20325.187999999998</v>
      </c>
      <c r="K2282" s="18">
        <v>202.03100000000001</v>
      </c>
      <c r="L2282" s="18">
        <v>1489723.5430000001</v>
      </c>
      <c r="M2282" s="18">
        <v>202.03100000000001</v>
      </c>
      <c r="N2282" s="39" t="s">
        <v>28</v>
      </c>
      <c r="O2282" s="18">
        <v>-9630</v>
      </c>
      <c r="P2282" s="18">
        <v>305</v>
      </c>
      <c r="Q2282" s="18">
        <v>189978180.00799999</v>
      </c>
      <c r="R2282" s="18">
        <v>216.88900000000001</v>
      </c>
      <c r="S2282" s="16">
        <f t="shared" si="213"/>
        <v>189.97818000799998</v>
      </c>
      <c r="T2282" s="16">
        <f t="shared" si="215"/>
        <v>176963.46163609115</v>
      </c>
      <c r="U2282" s="41">
        <f t="shared" si="214"/>
        <v>7840.65022631579</v>
      </c>
      <c r="V2282" s="18">
        <f t="shared" si="216"/>
        <v>190</v>
      </c>
      <c r="W2282" s="154">
        <f t="shared" si="217"/>
        <v>931.38664018995337</v>
      </c>
    </row>
    <row r="2283" spans="1:23" ht="16" customHeight="1">
      <c r="A2283" s="37"/>
      <c r="B2283" s="38" t="str">
        <f t="shared" si="212"/>
        <v>190-Bi</v>
      </c>
      <c r="C2283" s="39">
        <v>190</v>
      </c>
      <c r="D2283" s="40"/>
      <c r="E2283" s="39">
        <v>24</v>
      </c>
      <c r="F2283" s="39">
        <v>107</v>
      </c>
      <c r="G2283" s="39">
        <v>83</v>
      </c>
      <c r="H2283" s="39" t="s">
        <v>148</v>
      </c>
      <c r="I2283" s="39" t="s">
        <v>83</v>
      </c>
      <c r="J2283" s="18">
        <v>-10695</v>
      </c>
      <c r="K2283" s="18">
        <v>365</v>
      </c>
      <c r="L2283" s="18">
        <v>1479311</v>
      </c>
      <c r="M2283" s="18">
        <v>365</v>
      </c>
      <c r="N2283" s="39" t="s">
        <v>28</v>
      </c>
      <c r="O2283" s="18">
        <v>-6140</v>
      </c>
      <c r="P2283" s="18">
        <v>305</v>
      </c>
      <c r="Q2283" s="18">
        <v>189988518</v>
      </c>
      <c r="R2283" s="18">
        <v>392</v>
      </c>
      <c r="S2283" s="16">
        <f t="shared" si="213"/>
        <v>189.988518</v>
      </c>
      <c r="T2283" s="16">
        <f t="shared" si="215"/>
        <v>176973.09140962941</v>
      </c>
      <c r="U2283" s="41">
        <f t="shared" si="214"/>
        <v>7785.847368421053</v>
      </c>
      <c r="V2283" s="18">
        <f t="shared" si="216"/>
        <v>190</v>
      </c>
      <c r="W2283" s="154">
        <f t="shared" si="217"/>
        <v>931.43732320857589</v>
      </c>
    </row>
    <row r="2284" spans="1:23" ht="16" customHeight="1">
      <c r="A2284" s="37"/>
      <c r="B2284" s="38" t="str">
        <f t="shared" si="212"/>
        <v>190-Po</v>
      </c>
      <c r="C2284" s="39">
        <v>190</v>
      </c>
      <c r="D2284" s="40"/>
      <c r="E2284" s="39">
        <v>22</v>
      </c>
      <c r="F2284" s="39">
        <v>106</v>
      </c>
      <c r="G2284" s="39">
        <v>84</v>
      </c>
      <c r="H2284" s="39" t="s">
        <v>149</v>
      </c>
      <c r="I2284" s="39" t="s">
        <v>83</v>
      </c>
      <c r="J2284" s="18">
        <v>-4555</v>
      </c>
      <c r="K2284" s="18">
        <v>470</v>
      </c>
      <c r="L2284" s="18">
        <v>1472389</v>
      </c>
      <c r="M2284" s="18">
        <v>470</v>
      </c>
      <c r="N2284" s="39" t="s">
        <v>28</v>
      </c>
      <c r="O2284" s="18" t="s">
        <v>30</v>
      </c>
      <c r="P2284" s="42"/>
      <c r="Q2284" s="18">
        <v>189995110</v>
      </c>
      <c r="R2284" s="18">
        <v>505</v>
      </c>
      <c r="S2284" s="16">
        <f t="shared" si="213"/>
        <v>189.99511000000001</v>
      </c>
      <c r="T2284" s="16">
        <f t="shared" si="215"/>
        <v>176979.23181553846</v>
      </c>
      <c r="U2284" s="41">
        <f t="shared" si="214"/>
        <v>7749.4157894736845</v>
      </c>
      <c r="V2284" s="18">
        <f t="shared" si="216"/>
        <v>190</v>
      </c>
      <c r="W2284" s="154">
        <f t="shared" si="217"/>
        <v>931.46964113441288</v>
      </c>
    </row>
    <row r="2285" spans="1:23" ht="16" customHeight="1">
      <c r="A2285" s="37"/>
      <c r="B2285" s="38" t="str">
        <f t="shared" si="212"/>
        <v>191-Re</v>
      </c>
      <c r="C2285" s="39">
        <v>191</v>
      </c>
      <c r="D2285" s="39">
        <v>0</v>
      </c>
      <c r="E2285" s="39">
        <v>41</v>
      </c>
      <c r="F2285" s="39">
        <v>116</v>
      </c>
      <c r="G2285" s="39">
        <v>75</v>
      </c>
      <c r="H2285" s="39" t="s">
        <v>140</v>
      </c>
      <c r="I2285" s="39" t="s">
        <v>74</v>
      </c>
      <c r="J2285" s="18">
        <v>-34350.148000000001</v>
      </c>
      <c r="K2285" s="18">
        <v>10.593999999999999</v>
      </c>
      <c r="L2285" s="18">
        <v>1517296.2990000001</v>
      </c>
      <c r="M2285" s="18">
        <v>10.598000000000001</v>
      </c>
      <c r="N2285" s="39" t="s">
        <v>28</v>
      </c>
      <c r="O2285" s="18">
        <v>2045.2260000000001</v>
      </c>
      <c r="P2285" s="18">
        <v>10.224</v>
      </c>
      <c r="Q2285" s="18">
        <v>190963123.59200001</v>
      </c>
      <c r="R2285" s="18">
        <v>11.374000000000001</v>
      </c>
      <c r="S2285" s="16">
        <f t="shared" si="213"/>
        <v>190.96312359200002</v>
      </c>
      <c r="T2285" s="16">
        <f t="shared" si="215"/>
        <v>177880.93029556333</v>
      </c>
      <c r="U2285" s="41">
        <f t="shared" si="214"/>
        <v>7943.9596806282725</v>
      </c>
      <c r="V2285" s="18">
        <f t="shared" si="216"/>
        <v>191</v>
      </c>
      <c r="W2285" s="154">
        <f t="shared" si="217"/>
        <v>931.31377118095986</v>
      </c>
    </row>
    <row r="2286" spans="1:23" ht="16" customHeight="1">
      <c r="A2286" s="37"/>
      <c r="B2286" s="38" t="str">
        <f t="shared" si="212"/>
        <v>191-Os</v>
      </c>
      <c r="C2286" s="39">
        <v>191</v>
      </c>
      <c r="D2286" s="40"/>
      <c r="E2286" s="39">
        <v>39</v>
      </c>
      <c r="F2286" s="39">
        <v>115</v>
      </c>
      <c r="G2286" s="39">
        <v>76</v>
      </c>
      <c r="H2286" s="39" t="s">
        <v>141</v>
      </c>
      <c r="I2286" s="40"/>
      <c r="J2286" s="18">
        <v>-36395.374000000003</v>
      </c>
      <c r="K2286" s="18">
        <v>2.8170000000000002</v>
      </c>
      <c r="L2286" s="18">
        <v>1518559.172</v>
      </c>
      <c r="M2286" s="18">
        <v>2.8290000000000002</v>
      </c>
      <c r="N2286" s="39" t="s">
        <v>28</v>
      </c>
      <c r="O2286" s="18">
        <v>313.68900000000002</v>
      </c>
      <c r="P2286" s="18">
        <v>1.145</v>
      </c>
      <c r="Q2286" s="18">
        <v>190960927.95100001</v>
      </c>
      <c r="R2286" s="18">
        <v>3.024</v>
      </c>
      <c r="S2286" s="16">
        <f t="shared" si="213"/>
        <v>190.960927951</v>
      </c>
      <c r="T2286" s="16">
        <f t="shared" si="215"/>
        <v>177878.88506999135</v>
      </c>
      <c r="U2286" s="41">
        <f t="shared" si="214"/>
        <v>7950.571581151833</v>
      </c>
      <c r="V2286" s="18">
        <f t="shared" si="216"/>
        <v>191</v>
      </c>
      <c r="W2286" s="154">
        <f t="shared" si="217"/>
        <v>931.30306319367196</v>
      </c>
    </row>
    <row r="2287" spans="1:23" ht="16" customHeight="1">
      <c r="A2287" s="37"/>
      <c r="B2287" s="38" t="str">
        <f t="shared" si="212"/>
        <v>191-Ir</v>
      </c>
      <c r="C2287" s="39">
        <v>191</v>
      </c>
      <c r="D2287" s="40"/>
      <c r="E2287" s="39">
        <v>37</v>
      </c>
      <c r="F2287" s="39">
        <v>114</v>
      </c>
      <c r="G2287" s="39">
        <v>77</v>
      </c>
      <c r="H2287" s="39" t="s">
        <v>142</v>
      </c>
      <c r="I2287" s="40"/>
      <c r="J2287" s="18">
        <v>-36709.063000000002</v>
      </c>
      <c r="K2287" s="18">
        <v>2.87</v>
      </c>
      <c r="L2287" s="18">
        <v>1518090.5079999999</v>
      </c>
      <c r="M2287" s="18">
        <v>2.8820000000000001</v>
      </c>
      <c r="N2287" s="39" t="s">
        <v>28</v>
      </c>
      <c r="O2287" s="18">
        <v>-1018.553</v>
      </c>
      <c r="P2287" s="18">
        <v>3.508</v>
      </c>
      <c r="Q2287" s="18">
        <v>190960591.19100001</v>
      </c>
      <c r="R2287" s="18">
        <v>3.081</v>
      </c>
      <c r="S2287" s="16">
        <f t="shared" si="213"/>
        <v>190.96059119100002</v>
      </c>
      <c r="T2287" s="16">
        <f t="shared" si="215"/>
        <v>177878.57138020161</v>
      </c>
      <c r="U2287" s="41">
        <f t="shared" si="214"/>
        <v>7948.117842931937</v>
      </c>
      <c r="V2287" s="18">
        <f t="shared" si="216"/>
        <v>191</v>
      </c>
      <c r="W2287" s="154">
        <f t="shared" si="217"/>
        <v>931.30142083875194</v>
      </c>
    </row>
    <row r="2288" spans="1:23" ht="16" customHeight="1">
      <c r="A2288" s="37"/>
      <c r="B2288" s="38" t="str">
        <f t="shared" si="212"/>
        <v>191-Pt</v>
      </c>
      <c r="C2288" s="39">
        <v>191</v>
      </c>
      <c r="D2288" s="40"/>
      <c r="E2288" s="39">
        <v>35</v>
      </c>
      <c r="F2288" s="39">
        <v>113</v>
      </c>
      <c r="G2288" s="39">
        <v>78</v>
      </c>
      <c r="H2288" s="39" t="s">
        <v>143</v>
      </c>
      <c r="I2288" s="40"/>
      <c r="J2288" s="18">
        <v>-35690.510999999999</v>
      </c>
      <c r="K2288" s="18">
        <v>4.7</v>
      </c>
      <c r="L2288" s="18">
        <v>1516289.601</v>
      </c>
      <c r="M2288" s="18">
        <v>4.7069999999999999</v>
      </c>
      <c r="N2288" s="39" t="s">
        <v>28</v>
      </c>
      <c r="O2288" s="18">
        <v>-1830</v>
      </c>
      <c r="P2288" s="18">
        <v>50</v>
      </c>
      <c r="Q2288" s="18">
        <v>190961684.653</v>
      </c>
      <c r="R2288" s="18">
        <v>5.0449999999999999</v>
      </c>
      <c r="S2288" s="16">
        <f t="shared" si="213"/>
        <v>190.96168465299999</v>
      </c>
      <c r="T2288" s="16">
        <f t="shared" si="215"/>
        <v>177879.58993307265</v>
      </c>
      <c r="U2288" s="41">
        <f t="shared" si="214"/>
        <v>7938.6890104712047</v>
      </c>
      <c r="V2288" s="18">
        <f t="shared" si="216"/>
        <v>191</v>
      </c>
      <c r="W2288" s="154">
        <f t="shared" si="217"/>
        <v>931.30675357629661</v>
      </c>
    </row>
    <row r="2289" spans="1:23" ht="16" customHeight="1">
      <c r="A2289" s="37"/>
      <c r="B2289" s="38" t="str">
        <f t="shared" si="212"/>
        <v>191-Au</v>
      </c>
      <c r="C2289" s="39">
        <v>191</v>
      </c>
      <c r="D2289" s="40"/>
      <c r="E2289" s="39">
        <v>33</v>
      </c>
      <c r="F2289" s="39">
        <v>112</v>
      </c>
      <c r="G2289" s="39">
        <v>79</v>
      </c>
      <c r="H2289" s="39" t="s">
        <v>144</v>
      </c>
      <c r="I2289" s="39" t="s">
        <v>39</v>
      </c>
      <c r="J2289" s="18">
        <v>-33860.510999999999</v>
      </c>
      <c r="K2289" s="18">
        <v>50.22</v>
      </c>
      <c r="L2289" s="18">
        <v>1513677.2479999999</v>
      </c>
      <c r="M2289" s="18">
        <v>50.220999999999997</v>
      </c>
      <c r="N2289" s="39" t="s">
        <v>28</v>
      </c>
      <c r="O2289" s="18">
        <v>-3180</v>
      </c>
      <c r="P2289" s="18">
        <v>70</v>
      </c>
      <c r="Q2289" s="18">
        <v>190963649.23899999</v>
      </c>
      <c r="R2289" s="18">
        <v>53.914000000000001</v>
      </c>
      <c r="S2289" s="16">
        <f t="shared" si="213"/>
        <v>190.96364923900001</v>
      </c>
      <c r="T2289" s="16">
        <f t="shared" si="215"/>
        <v>177881.41993238748</v>
      </c>
      <c r="U2289" s="41">
        <f t="shared" si="214"/>
        <v>7925.0117696335074</v>
      </c>
      <c r="V2289" s="18">
        <f t="shared" si="216"/>
        <v>191</v>
      </c>
      <c r="W2289" s="154">
        <f t="shared" si="217"/>
        <v>931.31633472454178</v>
      </c>
    </row>
    <row r="2290" spans="1:23" ht="16" customHeight="1">
      <c r="A2290" s="37"/>
      <c r="B2290" s="38" t="str">
        <f t="shared" si="212"/>
        <v>191-Hg</v>
      </c>
      <c r="C2290" s="39">
        <v>191</v>
      </c>
      <c r="D2290" s="40"/>
      <c r="E2290" s="39">
        <v>31</v>
      </c>
      <c r="F2290" s="39">
        <v>111</v>
      </c>
      <c r="G2290" s="39">
        <v>80</v>
      </c>
      <c r="H2290" s="39" t="s">
        <v>145</v>
      </c>
      <c r="I2290" s="39" t="s">
        <v>39</v>
      </c>
      <c r="J2290" s="18">
        <v>-30680.510999999999</v>
      </c>
      <c r="K2290" s="18">
        <v>86.152000000000001</v>
      </c>
      <c r="L2290" s="18">
        <v>1509714.895</v>
      </c>
      <c r="M2290" s="18">
        <v>86.152000000000001</v>
      </c>
      <c r="N2290" s="39" t="s">
        <v>28</v>
      </c>
      <c r="O2290" s="18">
        <v>-4493</v>
      </c>
      <c r="P2290" s="18">
        <v>200</v>
      </c>
      <c r="Q2290" s="18">
        <v>190967063.11000001</v>
      </c>
      <c r="R2290" s="18">
        <v>92.486999999999995</v>
      </c>
      <c r="S2290" s="16">
        <f t="shared" si="213"/>
        <v>190.96706311000003</v>
      </c>
      <c r="T2290" s="16">
        <f t="shared" si="215"/>
        <v>177884.59993142588</v>
      </c>
      <c r="U2290" s="41">
        <f t="shared" si="214"/>
        <v>7904.2664659685861</v>
      </c>
      <c r="V2290" s="18">
        <f t="shared" si="216"/>
        <v>191</v>
      </c>
      <c r="W2290" s="154">
        <f t="shared" si="217"/>
        <v>931.33298393416692</v>
      </c>
    </row>
    <row r="2291" spans="1:23" ht="16" customHeight="1">
      <c r="A2291" s="37"/>
      <c r="B2291" s="38" t="str">
        <f t="shared" si="212"/>
        <v>191-Tl</v>
      </c>
      <c r="C2291" s="39">
        <v>191</v>
      </c>
      <c r="D2291" s="40"/>
      <c r="E2291" s="39">
        <v>29</v>
      </c>
      <c r="F2291" s="39">
        <v>110</v>
      </c>
      <c r="G2291" s="39">
        <v>81</v>
      </c>
      <c r="H2291" s="39" t="s">
        <v>146</v>
      </c>
      <c r="I2291" s="39" t="s">
        <v>82</v>
      </c>
      <c r="J2291" s="18">
        <v>-26188</v>
      </c>
      <c r="K2291" s="18">
        <v>218</v>
      </c>
      <c r="L2291" s="18">
        <v>1504440</v>
      </c>
      <c r="M2291" s="18">
        <v>218</v>
      </c>
      <c r="N2291" s="39" t="s">
        <v>28</v>
      </c>
      <c r="O2291" s="18">
        <v>-5881</v>
      </c>
      <c r="P2291" s="18">
        <v>306</v>
      </c>
      <c r="Q2291" s="18">
        <v>190971886</v>
      </c>
      <c r="R2291" s="18">
        <v>234</v>
      </c>
      <c r="S2291" s="16">
        <f t="shared" si="213"/>
        <v>190.97188600000001</v>
      </c>
      <c r="T2291" s="16">
        <f t="shared" si="215"/>
        <v>177889.09242266594</v>
      </c>
      <c r="U2291" s="41">
        <f t="shared" si="214"/>
        <v>7876.6492146596856</v>
      </c>
      <c r="V2291" s="18">
        <f t="shared" si="216"/>
        <v>191</v>
      </c>
      <c r="W2291" s="154">
        <f t="shared" si="217"/>
        <v>931.35650483071174</v>
      </c>
    </row>
    <row r="2292" spans="1:23" ht="16" customHeight="1">
      <c r="A2292" s="37"/>
      <c r="B2292" s="38" t="str">
        <f t="shared" si="212"/>
        <v>191-Pb</v>
      </c>
      <c r="C2292" s="39">
        <v>191</v>
      </c>
      <c r="D2292" s="40"/>
      <c r="E2292" s="39">
        <v>27</v>
      </c>
      <c r="F2292" s="39">
        <v>109</v>
      </c>
      <c r="G2292" s="39">
        <v>82</v>
      </c>
      <c r="H2292" s="39" t="s">
        <v>147</v>
      </c>
      <c r="I2292" s="39" t="s">
        <v>37</v>
      </c>
      <c r="J2292" s="18">
        <v>-20307</v>
      </c>
      <c r="K2292" s="18">
        <v>214</v>
      </c>
      <c r="L2292" s="18">
        <v>1497776</v>
      </c>
      <c r="M2292" s="18">
        <v>214</v>
      </c>
      <c r="N2292" s="39" t="s">
        <v>28</v>
      </c>
      <c r="O2292" s="18">
        <v>-7315</v>
      </c>
      <c r="P2292" s="18">
        <v>454</v>
      </c>
      <c r="Q2292" s="18">
        <v>190978200</v>
      </c>
      <c r="R2292" s="18">
        <v>230</v>
      </c>
      <c r="S2292" s="16">
        <f t="shared" si="213"/>
        <v>190.97819999999999</v>
      </c>
      <c r="T2292" s="16">
        <f t="shared" si="215"/>
        <v>177894.97387335001</v>
      </c>
      <c r="U2292" s="41">
        <f t="shared" si="214"/>
        <v>7841.7591623036651</v>
      </c>
      <c r="V2292" s="18">
        <f t="shared" si="216"/>
        <v>191</v>
      </c>
      <c r="W2292" s="154">
        <f t="shared" si="217"/>
        <v>931.3872977662304</v>
      </c>
    </row>
    <row r="2293" spans="1:23" ht="16" customHeight="1">
      <c r="A2293" s="37"/>
      <c r="B2293" s="38" t="str">
        <f t="shared" si="212"/>
        <v>191-Bi</v>
      </c>
      <c r="C2293" s="39">
        <v>191</v>
      </c>
      <c r="D2293" s="40"/>
      <c r="E2293" s="39">
        <v>25</v>
      </c>
      <c r="F2293" s="39">
        <v>108</v>
      </c>
      <c r="G2293" s="39">
        <v>83</v>
      </c>
      <c r="H2293" s="39" t="s">
        <v>148</v>
      </c>
      <c r="I2293" s="39" t="s">
        <v>83</v>
      </c>
      <c r="J2293" s="18">
        <v>-12991</v>
      </c>
      <c r="K2293" s="18">
        <v>401</v>
      </c>
      <c r="L2293" s="18">
        <v>1489679</v>
      </c>
      <c r="M2293" s="18">
        <v>401</v>
      </c>
      <c r="N2293" s="39" t="s">
        <v>28</v>
      </c>
      <c r="O2293" s="18">
        <v>-8011</v>
      </c>
      <c r="P2293" s="18">
        <v>500</v>
      </c>
      <c r="Q2293" s="18">
        <v>190986053</v>
      </c>
      <c r="R2293" s="18">
        <v>430</v>
      </c>
      <c r="S2293" s="16">
        <f t="shared" si="213"/>
        <v>190.986053</v>
      </c>
      <c r="T2293" s="16">
        <f t="shared" si="215"/>
        <v>177902.28889270735</v>
      </c>
      <c r="U2293" s="41">
        <f t="shared" si="214"/>
        <v>7799.366492146597</v>
      </c>
      <c r="V2293" s="18">
        <f t="shared" si="216"/>
        <v>191</v>
      </c>
      <c r="W2293" s="154">
        <f t="shared" si="217"/>
        <v>931.42559629689708</v>
      </c>
    </row>
    <row r="2294" spans="1:23" ht="16" customHeight="1">
      <c r="A2294" s="37"/>
      <c r="B2294" s="38" t="str">
        <f t="shared" si="212"/>
        <v>191-Po</v>
      </c>
      <c r="C2294" s="39">
        <v>191</v>
      </c>
      <c r="D2294" s="40"/>
      <c r="E2294" s="39">
        <v>23</v>
      </c>
      <c r="F2294" s="39">
        <v>107</v>
      </c>
      <c r="G2294" s="39">
        <v>84</v>
      </c>
      <c r="H2294" s="39" t="s">
        <v>149</v>
      </c>
      <c r="I2294" s="39" t="s">
        <v>83</v>
      </c>
      <c r="J2294" s="18">
        <v>-4980</v>
      </c>
      <c r="K2294" s="18">
        <v>299</v>
      </c>
      <c r="L2294" s="18">
        <v>1480885</v>
      </c>
      <c r="M2294" s="18">
        <v>299</v>
      </c>
      <c r="N2294" s="39" t="s">
        <v>28</v>
      </c>
      <c r="O2294" s="18" t="s">
        <v>30</v>
      </c>
      <c r="P2294" s="42"/>
      <c r="Q2294" s="18">
        <v>190994653</v>
      </c>
      <c r="R2294" s="18">
        <v>321</v>
      </c>
      <c r="S2294" s="16">
        <f t="shared" si="213"/>
        <v>190.994653</v>
      </c>
      <c r="T2294" s="16">
        <f t="shared" si="215"/>
        <v>177910.29973779497</v>
      </c>
      <c r="U2294" s="41">
        <f t="shared" si="214"/>
        <v>7753.3246073298433</v>
      </c>
      <c r="V2294" s="18">
        <f t="shared" si="216"/>
        <v>191</v>
      </c>
      <c r="W2294" s="154">
        <f t="shared" si="217"/>
        <v>931.4675378942145</v>
      </c>
    </row>
    <row r="2295" spans="1:23" ht="16" customHeight="1">
      <c r="A2295" s="37"/>
      <c r="B2295" s="38" t="str">
        <f t="shared" si="212"/>
        <v>192-Re</v>
      </c>
      <c r="C2295" s="39">
        <v>192</v>
      </c>
      <c r="D2295" s="39">
        <v>0</v>
      </c>
      <c r="E2295" s="39">
        <v>42</v>
      </c>
      <c r="F2295" s="39">
        <v>117</v>
      </c>
      <c r="G2295" s="39">
        <v>75</v>
      </c>
      <c r="H2295" s="39" t="s">
        <v>140</v>
      </c>
      <c r="I2295" s="39" t="s">
        <v>37</v>
      </c>
      <c r="J2295" s="18">
        <v>-31708</v>
      </c>
      <c r="K2295" s="18">
        <v>196</v>
      </c>
      <c r="L2295" s="18">
        <v>1522726</v>
      </c>
      <c r="M2295" s="18">
        <v>196</v>
      </c>
      <c r="N2295" s="39" t="s">
        <v>28</v>
      </c>
      <c r="O2295" s="18">
        <v>4174</v>
      </c>
      <c r="P2295" s="18">
        <v>196</v>
      </c>
      <c r="Q2295" s="18">
        <v>191965960</v>
      </c>
      <c r="R2295" s="18">
        <v>210</v>
      </c>
      <c r="S2295" s="16">
        <f t="shared" si="213"/>
        <v>191.96596</v>
      </c>
      <c r="T2295" s="16">
        <f t="shared" si="215"/>
        <v>178815.06600634288</v>
      </c>
      <c r="U2295" s="41">
        <f t="shared" si="214"/>
        <v>7930.864583333333</v>
      </c>
      <c r="V2295" s="18">
        <f t="shared" si="216"/>
        <v>192</v>
      </c>
      <c r="W2295" s="154">
        <f t="shared" si="217"/>
        <v>931.32846878303587</v>
      </c>
    </row>
    <row r="2296" spans="1:23" ht="16" customHeight="1">
      <c r="A2296" s="37"/>
      <c r="B2296" s="38" t="str">
        <f t="shared" si="212"/>
        <v>192-Os</v>
      </c>
      <c r="C2296" s="39">
        <v>192</v>
      </c>
      <c r="D2296" s="40"/>
      <c r="E2296" s="39">
        <v>40</v>
      </c>
      <c r="F2296" s="39">
        <v>116</v>
      </c>
      <c r="G2296" s="39">
        <v>76</v>
      </c>
      <c r="H2296" s="39" t="s">
        <v>141</v>
      </c>
      <c r="I2296" s="40"/>
      <c r="J2296" s="18">
        <v>-35882.031000000003</v>
      </c>
      <c r="K2296" s="18">
        <v>3.4990000000000001</v>
      </c>
      <c r="L2296" s="18">
        <v>1526117.1510000001</v>
      </c>
      <c r="M2296" s="18">
        <v>3.5089999999999999</v>
      </c>
      <c r="N2296" s="39" t="s">
        <v>28</v>
      </c>
      <c r="O2296" s="18">
        <v>-1046.2080000000001</v>
      </c>
      <c r="P2296" s="18">
        <v>2.3220000000000001</v>
      </c>
      <c r="Q2296" s="18">
        <v>191961479.04699999</v>
      </c>
      <c r="R2296" s="18">
        <v>3.7559999999999998</v>
      </c>
      <c r="S2296" s="16">
        <f t="shared" si="213"/>
        <v>191.96147904699998</v>
      </c>
      <c r="T2296" s="16">
        <f t="shared" si="215"/>
        <v>178810.89202723498</v>
      </c>
      <c r="U2296" s="41">
        <f t="shared" si="214"/>
        <v>7948.5268281250001</v>
      </c>
      <c r="V2296" s="18">
        <f t="shared" si="216"/>
        <v>192</v>
      </c>
      <c r="W2296" s="154">
        <f t="shared" si="217"/>
        <v>931.30672930851551</v>
      </c>
    </row>
    <row r="2297" spans="1:23" ht="16" customHeight="1">
      <c r="A2297" s="37"/>
      <c r="B2297" s="38" t="str">
        <f t="shared" si="212"/>
        <v>192-Ir</v>
      </c>
      <c r="C2297" s="39">
        <v>192</v>
      </c>
      <c r="D2297" s="40"/>
      <c r="E2297" s="39">
        <v>38</v>
      </c>
      <c r="F2297" s="39">
        <v>115</v>
      </c>
      <c r="G2297" s="39">
        <v>77</v>
      </c>
      <c r="H2297" s="39" t="s">
        <v>142</v>
      </c>
      <c r="I2297" s="40"/>
      <c r="J2297" s="18">
        <v>-34835.822999999997</v>
      </c>
      <c r="K2297" s="18">
        <v>2.871</v>
      </c>
      <c r="L2297" s="18">
        <v>1524288.59</v>
      </c>
      <c r="M2297" s="18">
        <v>2.883</v>
      </c>
      <c r="N2297" s="39" t="s">
        <v>28</v>
      </c>
      <c r="O2297" s="18">
        <v>1459.6890000000001</v>
      </c>
      <c r="P2297" s="18">
        <v>1.853</v>
      </c>
      <c r="Q2297" s="18">
        <v>191962602.19800001</v>
      </c>
      <c r="R2297" s="18">
        <v>3.0819999999999999</v>
      </c>
      <c r="S2297" s="16">
        <f t="shared" si="213"/>
        <v>191.96260219800001</v>
      </c>
      <c r="T2297" s="16">
        <f t="shared" si="215"/>
        <v>178811.93823522</v>
      </c>
      <c r="U2297" s="41">
        <f t="shared" si="214"/>
        <v>7939.0030729166674</v>
      </c>
      <c r="V2297" s="18">
        <f t="shared" si="216"/>
        <v>192</v>
      </c>
      <c r="W2297" s="154">
        <f t="shared" si="217"/>
        <v>931.31217830843752</v>
      </c>
    </row>
    <row r="2298" spans="1:23" ht="16" customHeight="1">
      <c r="A2298" s="37"/>
      <c r="B2298" s="38" t="str">
        <f t="shared" si="212"/>
        <v>192-Pt</v>
      </c>
      <c r="C2298" s="39">
        <v>192</v>
      </c>
      <c r="D2298" s="40"/>
      <c r="E2298" s="39">
        <v>36</v>
      </c>
      <c r="F2298" s="39">
        <v>114</v>
      </c>
      <c r="G2298" s="39">
        <v>78</v>
      </c>
      <c r="H2298" s="39" t="s">
        <v>143</v>
      </c>
      <c r="I2298" s="40"/>
      <c r="J2298" s="18">
        <v>-36295.510999999999</v>
      </c>
      <c r="K2298" s="18">
        <v>3.399</v>
      </c>
      <c r="L2298" s="18">
        <v>1524965.925</v>
      </c>
      <c r="M2298" s="18">
        <v>3.4089999999999998</v>
      </c>
      <c r="N2298" s="39" t="s">
        <v>28</v>
      </c>
      <c r="O2298" s="18">
        <v>-3516.3409999999999</v>
      </c>
      <c r="P2298" s="18">
        <v>15.617000000000001</v>
      </c>
      <c r="Q2298" s="18">
        <v>191961035.15799999</v>
      </c>
      <c r="R2298" s="18">
        <v>3.649</v>
      </c>
      <c r="S2298" s="16">
        <f t="shared" si="213"/>
        <v>191.96103515799999</v>
      </c>
      <c r="T2298" s="16">
        <f t="shared" si="215"/>
        <v>178810.47854746578</v>
      </c>
      <c r="U2298" s="41">
        <f t="shared" si="214"/>
        <v>7942.5308593750005</v>
      </c>
      <c r="V2298" s="18">
        <f t="shared" si="216"/>
        <v>192</v>
      </c>
      <c r="W2298" s="154">
        <f t="shared" si="217"/>
        <v>931.304575768051</v>
      </c>
    </row>
    <row r="2299" spans="1:23" ht="16" customHeight="1">
      <c r="A2299" s="37"/>
      <c r="B2299" s="38" t="str">
        <f t="shared" si="212"/>
        <v>192-Au</v>
      </c>
      <c r="C2299" s="39">
        <v>192</v>
      </c>
      <c r="D2299" s="40"/>
      <c r="E2299" s="39">
        <v>34</v>
      </c>
      <c r="F2299" s="39">
        <v>113</v>
      </c>
      <c r="G2299" s="39">
        <v>79</v>
      </c>
      <c r="H2299" s="39" t="s">
        <v>144</v>
      </c>
      <c r="I2299" s="39" t="s">
        <v>39</v>
      </c>
      <c r="J2299" s="18">
        <v>-32779.17</v>
      </c>
      <c r="K2299" s="18">
        <v>15.983000000000001</v>
      </c>
      <c r="L2299" s="18">
        <v>1520667.23</v>
      </c>
      <c r="M2299" s="18">
        <v>15.984999999999999</v>
      </c>
      <c r="N2299" s="39" t="s">
        <v>28</v>
      </c>
      <c r="O2299" s="18">
        <v>-710</v>
      </c>
      <c r="P2299" s="18">
        <v>283</v>
      </c>
      <c r="Q2299" s="18">
        <v>191964810.10699999</v>
      </c>
      <c r="R2299" s="18">
        <v>17.158000000000001</v>
      </c>
      <c r="S2299" s="16">
        <f t="shared" si="213"/>
        <v>191.96481010700001</v>
      </c>
      <c r="T2299" s="16">
        <f t="shared" si="215"/>
        <v>178813.99488835566</v>
      </c>
      <c r="U2299" s="41">
        <f t="shared" si="214"/>
        <v>7920.1418229166666</v>
      </c>
      <c r="V2299" s="18">
        <f t="shared" si="216"/>
        <v>192</v>
      </c>
      <c r="W2299" s="154">
        <f t="shared" si="217"/>
        <v>931.32289004351912</v>
      </c>
    </row>
    <row r="2300" spans="1:23" ht="16" customHeight="1">
      <c r="A2300" s="37"/>
      <c r="B2300" s="38" t="str">
        <f t="shared" si="212"/>
        <v>192-Hg</v>
      </c>
      <c r="C2300" s="39">
        <v>192</v>
      </c>
      <c r="D2300" s="40"/>
      <c r="E2300" s="39">
        <v>32</v>
      </c>
      <c r="F2300" s="39">
        <v>112</v>
      </c>
      <c r="G2300" s="39">
        <v>80</v>
      </c>
      <c r="H2300" s="39" t="s">
        <v>145</v>
      </c>
      <c r="I2300" s="39" t="s">
        <v>40</v>
      </c>
      <c r="J2300" s="18">
        <v>-32069</v>
      </c>
      <c r="K2300" s="18">
        <v>283</v>
      </c>
      <c r="L2300" s="18">
        <v>1519175</v>
      </c>
      <c r="M2300" s="18">
        <v>283</v>
      </c>
      <c r="N2300" s="39" t="s">
        <v>28</v>
      </c>
      <c r="O2300" s="18">
        <v>-6120</v>
      </c>
      <c r="P2300" s="18">
        <v>200</v>
      </c>
      <c r="Q2300" s="18">
        <v>191965572</v>
      </c>
      <c r="R2300" s="18">
        <v>304</v>
      </c>
      <c r="S2300" s="16">
        <f t="shared" si="213"/>
        <v>191.96557200000001</v>
      </c>
      <c r="T2300" s="16">
        <f t="shared" si="215"/>
        <v>178814.70458682036</v>
      </c>
      <c r="U2300" s="41">
        <f t="shared" si="214"/>
        <v>7912.369791666667</v>
      </c>
      <c r="V2300" s="18">
        <f t="shared" si="216"/>
        <v>192</v>
      </c>
      <c r="W2300" s="154">
        <f t="shared" si="217"/>
        <v>931.3265863896894</v>
      </c>
    </row>
    <row r="2301" spans="1:23" ht="16" customHeight="1">
      <c r="A2301" s="37"/>
      <c r="B2301" s="38" t="str">
        <f t="shared" si="212"/>
        <v>192-Tl</v>
      </c>
      <c r="C2301" s="39">
        <v>192</v>
      </c>
      <c r="D2301" s="40"/>
      <c r="E2301" s="39">
        <v>30</v>
      </c>
      <c r="F2301" s="39">
        <v>111</v>
      </c>
      <c r="G2301" s="39">
        <v>81</v>
      </c>
      <c r="H2301" s="39" t="s">
        <v>146</v>
      </c>
      <c r="I2301" s="39" t="s">
        <v>54</v>
      </c>
      <c r="J2301" s="18">
        <v>-25949</v>
      </c>
      <c r="K2301" s="18">
        <v>201</v>
      </c>
      <c r="L2301" s="18">
        <v>1512273</v>
      </c>
      <c r="M2301" s="18">
        <v>201</v>
      </c>
      <c r="N2301" s="39" t="s">
        <v>28</v>
      </c>
      <c r="O2301" s="18">
        <v>-3372</v>
      </c>
      <c r="P2301" s="18">
        <v>270</v>
      </c>
      <c r="Q2301" s="18">
        <v>191972142</v>
      </c>
      <c r="R2301" s="18">
        <v>215</v>
      </c>
      <c r="S2301" s="16">
        <f t="shared" si="213"/>
        <v>191.97214199999999</v>
      </c>
      <c r="T2301" s="16">
        <f t="shared" si="215"/>
        <v>178820.82449986981</v>
      </c>
      <c r="U2301" s="41">
        <f t="shared" si="214"/>
        <v>7876.421875</v>
      </c>
      <c r="V2301" s="18">
        <f t="shared" si="216"/>
        <v>192</v>
      </c>
      <c r="W2301" s="154">
        <f t="shared" si="217"/>
        <v>931.35846093682187</v>
      </c>
    </row>
    <row r="2302" spans="1:23" ht="16" customHeight="1">
      <c r="A2302" s="37"/>
      <c r="B2302" s="38" t="str">
        <f t="shared" si="212"/>
        <v>192-Pb</v>
      </c>
      <c r="C2302" s="39">
        <v>192</v>
      </c>
      <c r="D2302" s="40"/>
      <c r="E2302" s="39">
        <v>28</v>
      </c>
      <c r="F2302" s="39">
        <v>110</v>
      </c>
      <c r="G2302" s="39">
        <v>82</v>
      </c>
      <c r="H2302" s="39" t="s">
        <v>147</v>
      </c>
      <c r="I2302" s="39" t="s">
        <v>83</v>
      </c>
      <c r="J2302" s="18">
        <v>-22577</v>
      </c>
      <c r="K2302" s="18">
        <v>180</v>
      </c>
      <c r="L2302" s="18">
        <v>1508118</v>
      </c>
      <c r="M2302" s="18">
        <v>180</v>
      </c>
      <c r="N2302" s="39" t="s">
        <v>28</v>
      </c>
      <c r="O2302" s="18">
        <v>-8947</v>
      </c>
      <c r="P2302" s="18">
        <v>287</v>
      </c>
      <c r="Q2302" s="18">
        <v>191975763</v>
      </c>
      <c r="R2302" s="18">
        <v>194</v>
      </c>
      <c r="S2302" s="16">
        <f t="shared" si="213"/>
        <v>191.975763</v>
      </c>
      <c r="T2302" s="16">
        <f t="shared" si="215"/>
        <v>178824.19743824916</v>
      </c>
      <c r="U2302" s="41">
        <f t="shared" si="214"/>
        <v>7854.78125</v>
      </c>
      <c r="V2302" s="18">
        <f t="shared" si="216"/>
        <v>192</v>
      </c>
      <c r="W2302" s="154">
        <f t="shared" si="217"/>
        <v>931.37602832421442</v>
      </c>
    </row>
    <row r="2303" spans="1:23" ht="16" customHeight="1">
      <c r="A2303" s="37"/>
      <c r="B2303" s="38" t="str">
        <f t="shared" si="212"/>
        <v>192-Bi</v>
      </c>
      <c r="C2303" s="39">
        <v>192</v>
      </c>
      <c r="D2303" s="40"/>
      <c r="E2303" s="39">
        <v>26</v>
      </c>
      <c r="F2303" s="39">
        <v>109</v>
      </c>
      <c r="G2303" s="39">
        <v>83</v>
      </c>
      <c r="H2303" s="39" t="s">
        <v>148</v>
      </c>
      <c r="I2303" s="39" t="s">
        <v>83</v>
      </c>
      <c r="J2303" s="18">
        <v>-13629</v>
      </c>
      <c r="K2303" s="18">
        <v>224</v>
      </c>
      <c r="L2303" s="18">
        <v>1498388</v>
      </c>
      <c r="M2303" s="18">
        <v>224</v>
      </c>
      <c r="N2303" s="39" t="s">
        <v>28</v>
      </c>
      <c r="O2303" s="18">
        <v>-5732</v>
      </c>
      <c r="P2303" s="18">
        <v>300</v>
      </c>
      <c r="Q2303" s="18">
        <v>191985368</v>
      </c>
      <c r="R2303" s="18">
        <v>240</v>
      </c>
      <c r="S2303" s="16">
        <f t="shared" si="213"/>
        <v>191.98536799999999</v>
      </c>
      <c r="T2303" s="16">
        <f t="shared" si="215"/>
        <v>178833.14443441966</v>
      </c>
      <c r="U2303" s="41">
        <f t="shared" si="214"/>
        <v>7804.104166666667</v>
      </c>
      <c r="V2303" s="18">
        <f t="shared" si="216"/>
        <v>192</v>
      </c>
      <c r="W2303" s="154">
        <f t="shared" si="217"/>
        <v>931.42262726260242</v>
      </c>
    </row>
    <row r="2304" spans="1:23" ht="16" customHeight="1">
      <c r="A2304" s="37"/>
      <c r="B2304" s="38" t="str">
        <f t="shared" si="212"/>
        <v>192-Po</v>
      </c>
      <c r="C2304" s="39">
        <v>192</v>
      </c>
      <c r="D2304" s="40"/>
      <c r="E2304" s="39">
        <v>24</v>
      </c>
      <c r="F2304" s="39">
        <v>108</v>
      </c>
      <c r="G2304" s="39">
        <v>84</v>
      </c>
      <c r="H2304" s="39" t="s">
        <v>149</v>
      </c>
      <c r="I2304" s="39" t="s">
        <v>83</v>
      </c>
      <c r="J2304" s="18">
        <v>-7897</v>
      </c>
      <c r="K2304" s="18">
        <v>201</v>
      </c>
      <c r="L2304" s="18">
        <v>1491873</v>
      </c>
      <c r="M2304" s="18">
        <v>201</v>
      </c>
      <c r="N2304" s="39" t="s">
        <v>28</v>
      </c>
      <c r="O2304" s="18" t="s">
        <v>30</v>
      </c>
      <c r="P2304" s="42"/>
      <c r="Q2304" s="18">
        <v>191991522</v>
      </c>
      <c r="R2304" s="18">
        <v>215</v>
      </c>
      <c r="S2304" s="16">
        <f t="shared" si="213"/>
        <v>191.991522</v>
      </c>
      <c r="T2304" s="16">
        <f t="shared" si="215"/>
        <v>178838.87684612541</v>
      </c>
      <c r="U2304" s="41">
        <f t="shared" si="214"/>
        <v>7770.171875</v>
      </c>
      <c r="V2304" s="18">
        <f t="shared" si="216"/>
        <v>192</v>
      </c>
      <c r="W2304" s="154">
        <f t="shared" si="217"/>
        <v>931.45248357356979</v>
      </c>
    </row>
    <row r="2305" spans="1:23" ht="16" customHeight="1">
      <c r="A2305" s="37"/>
      <c r="B2305" s="38" t="str">
        <f t="shared" si="212"/>
        <v>193-Os</v>
      </c>
      <c r="C2305" s="39">
        <v>193</v>
      </c>
      <c r="D2305" s="39">
        <v>0</v>
      </c>
      <c r="E2305" s="39">
        <v>41</v>
      </c>
      <c r="F2305" s="39">
        <v>117</v>
      </c>
      <c r="G2305" s="39">
        <v>76</v>
      </c>
      <c r="H2305" s="39" t="s">
        <v>141</v>
      </c>
      <c r="I2305" s="40"/>
      <c r="J2305" s="18">
        <v>-33395.839999999997</v>
      </c>
      <c r="K2305" s="18">
        <v>3.5680000000000001</v>
      </c>
      <c r="L2305" s="18">
        <v>1531702.284</v>
      </c>
      <c r="M2305" s="18">
        <v>3.5779999999999998</v>
      </c>
      <c r="N2305" s="39" t="s">
        <v>28</v>
      </c>
      <c r="O2305" s="18">
        <v>1140.5060000000001</v>
      </c>
      <c r="P2305" s="18">
        <v>2.4159999999999999</v>
      </c>
      <c r="Q2305" s="18">
        <v>192964148.083</v>
      </c>
      <c r="R2305" s="18">
        <v>3.83</v>
      </c>
      <c r="S2305" s="16">
        <f t="shared" si="213"/>
        <v>192.964148083</v>
      </c>
      <c r="T2305" s="16">
        <f t="shared" si="215"/>
        <v>179744.87183206528</v>
      </c>
      <c r="U2305" s="41">
        <f t="shared" si="214"/>
        <v>7936.2812642487042</v>
      </c>
      <c r="V2305" s="18">
        <f t="shared" si="216"/>
        <v>193</v>
      </c>
      <c r="W2305" s="154">
        <f t="shared" si="217"/>
        <v>931.32057944075279</v>
      </c>
    </row>
    <row r="2306" spans="1:23" ht="16" customHeight="1">
      <c r="A2306" s="37"/>
      <c r="B2306" s="38" t="str">
        <f t="shared" si="212"/>
        <v>193-Ir</v>
      </c>
      <c r="C2306" s="39">
        <v>193</v>
      </c>
      <c r="D2306" s="40"/>
      <c r="E2306" s="39">
        <v>39</v>
      </c>
      <c r="F2306" s="39">
        <v>116</v>
      </c>
      <c r="G2306" s="39">
        <v>77</v>
      </c>
      <c r="H2306" s="39" t="s">
        <v>142</v>
      </c>
      <c r="I2306" s="40"/>
      <c r="J2306" s="18">
        <v>-34536.345999999998</v>
      </c>
      <c r="K2306" s="18">
        <v>2.8719999999999999</v>
      </c>
      <c r="L2306" s="18">
        <v>1532060.436</v>
      </c>
      <c r="M2306" s="18">
        <v>2.8839999999999999</v>
      </c>
      <c r="N2306" s="39" t="s">
        <v>28</v>
      </c>
      <c r="O2306" s="18">
        <v>-56.639000000000003</v>
      </c>
      <c r="P2306" s="18">
        <v>0.29799999999999999</v>
      </c>
      <c r="Q2306" s="18">
        <v>192962923.69999999</v>
      </c>
      <c r="R2306" s="18">
        <v>3.0830000000000002</v>
      </c>
      <c r="S2306" s="16">
        <f t="shared" si="213"/>
        <v>192.96292369999998</v>
      </c>
      <c r="T2306" s="16">
        <f t="shared" si="215"/>
        <v>179743.73132711864</v>
      </c>
      <c r="U2306" s="41">
        <f t="shared" si="214"/>
        <v>7938.1369740932641</v>
      </c>
      <c r="V2306" s="18">
        <f t="shared" si="216"/>
        <v>193</v>
      </c>
      <c r="W2306" s="154">
        <f t="shared" si="217"/>
        <v>931.31467008869765</v>
      </c>
    </row>
    <row r="2307" spans="1:23" ht="16" customHeight="1">
      <c r="A2307" s="37"/>
      <c r="B2307" s="38" t="str">
        <f t="shared" si="212"/>
        <v>193-Pt</v>
      </c>
      <c r="C2307" s="39">
        <v>193</v>
      </c>
      <c r="D2307" s="40"/>
      <c r="E2307" s="39">
        <v>37</v>
      </c>
      <c r="F2307" s="39">
        <v>115</v>
      </c>
      <c r="G2307" s="39">
        <v>78</v>
      </c>
      <c r="H2307" s="39" t="s">
        <v>143</v>
      </c>
      <c r="I2307" s="40"/>
      <c r="J2307" s="18">
        <v>-34479.707000000002</v>
      </c>
      <c r="K2307" s="18">
        <v>2.883</v>
      </c>
      <c r="L2307" s="18">
        <v>1531221.4439999999</v>
      </c>
      <c r="M2307" s="18">
        <v>2.895</v>
      </c>
      <c r="N2307" s="39" t="s">
        <v>28</v>
      </c>
      <c r="O2307" s="18">
        <v>-1068.6479999999999</v>
      </c>
      <c r="P2307" s="18">
        <v>9.16</v>
      </c>
      <c r="Q2307" s="18">
        <v>192962984.50400001</v>
      </c>
      <c r="R2307" s="18">
        <v>3.0950000000000002</v>
      </c>
      <c r="S2307" s="16">
        <f t="shared" si="213"/>
        <v>192.96298450400002</v>
      </c>
      <c r="T2307" s="16">
        <f t="shared" si="215"/>
        <v>179743.78796565643</v>
      </c>
      <c r="U2307" s="41">
        <f t="shared" si="214"/>
        <v>7933.7898652849735</v>
      </c>
      <c r="V2307" s="18">
        <f t="shared" si="216"/>
        <v>193</v>
      </c>
      <c r="W2307" s="154">
        <f t="shared" si="217"/>
        <v>931.31496355262402</v>
      </c>
    </row>
    <row r="2308" spans="1:23" ht="16" customHeight="1">
      <c r="A2308" s="37"/>
      <c r="B2308" s="38" t="str">
        <f t="shared" si="212"/>
        <v>193-Au</v>
      </c>
      <c r="C2308" s="39">
        <v>193</v>
      </c>
      <c r="D2308" s="40"/>
      <c r="E2308" s="39">
        <v>35</v>
      </c>
      <c r="F2308" s="39">
        <v>114</v>
      </c>
      <c r="G2308" s="39">
        <v>79</v>
      </c>
      <c r="H2308" s="39" t="s">
        <v>144</v>
      </c>
      <c r="I2308" s="39" t="s">
        <v>44</v>
      </c>
      <c r="J2308" s="18">
        <v>-33411.06</v>
      </c>
      <c r="K2308" s="18">
        <v>9.4649999999999999</v>
      </c>
      <c r="L2308" s="18">
        <v>1529370.443</v>
      </c>
      <c r="M2308" s="18">
        <v>9.468</v>
      </c>
      <c r="N2308" s="39" t="s">
        <v>28</v>
      </c>
      <c r="O2308" s="18">
        <v>-2340.308</v>
      </c>
      <c r="P2308" s="18">
        <v>16.640999999999998</v>
      </c>
      <c r="Q2308" s="18">
        <v>192964131.745</v>
      </c>
      <c r="R2308" s="18">
        <v>10.161</v>
      </c>
      <c r="S2308" s="16">
        <f t="shared" si="213"/>
        <v>192.964131745</v>
      </c>
      <c r="T2308" s="16">
        <f t="shared" si="215"/>
        <v>179744.8566133226</v>
      </c>
      <c r="U2308" s="41">
        <f t="shared" si="214"/>
        <v>7924.1991865284972</v>
      </c>
      <c r="V2308" s="18">
        <f t="shared" si="216"/>
        <v>193</v>
      </c>
      <c r="W2308" s="154">
        <f t="shared" si="217"/>
        <v>931.32050058716368</v>
      </c>
    </row>
    <row r="2309" spans="1:23" ht="16" customHeight="1">
      <c r="A2309" s="37"/>
      <c r="B2309" s="38" t="str">
        <f t="shared" si="212"/>
        <v>193-Hg</v>
      </c>
      <c r="C2309" s="39">
        <v>193</v>
      </c>
      <c r="D2309" s="40"/>
      <c r="E2309" s="39">
        <v>33</v>
      </c>
      <c r="F2309" s="39">
        <v>113</v>
      </c>
      <c r="G2309" s="39">
        <v>80</v>
      </c>
      <c r="H2309" s="39" t="s">
        <v>145</v>
      </c>
      <c r="I2309" s="39" t="s">
        <v>39</v>
      </c>
      <c r="J2309" s="18">
        <v>-31070.752</v>
      </c>
      <c r="K2309" s="18">
        <v>19.143999999999998</v>
      </c>
      <c r="L2309" s="18">
        <v>1526247.7819999999</v>
      </c>
      <c r="M2309" s="18">
        <v>19.146000000000001</v>
      </c>
      <c r="N2309" s="39" t="s">
        <v>28</v>
      </c>
      <c r="O2309" s="18">
        <v>-3636</v>
      </c>
      <c r="P2309" s="18">
        <v>249</v>
      </c>
      <c r="Q2309" s="18">
        <v>192966644.169</v>
      </c>
      <c r="R2309" s="18">
        <v>20.552</v>
      </c>
      <c r="S2309" s="16">
        <f t="shared" si="213"/>
        <v>192.96664416900001</v>
      </c>
      <c r="T2309" s="16">
        <f t="shared" si="215"/>
        <v>179747.19692023637</v>
      </c>
      <c r="U2309" s="41">
        <f t="shared" si="214"/>
        <v>7908.019595854922</v>
      </c>
      <c r="V2309" s="18">
        <f t="shared" si="216"/>
        <v>193</v>
      </c>
      <c r="W2309" s="154">
        <f t="shared" si="217"/>
        <v>931.33262652972212</v>
      </c>
    </row>
    <row r="2310" spans="1:23" ht="16" customHeight="1">
      <c r="A2310" s="37"/>
      <c r="B2310" s="38" t="str">
        <f t="shared" si="212"/>
        <v>193-Tl</v>
      </c>
      <c r="C2310" s="39">
        <v>193</v>
      </c>
      <c r="D2310" s="40"/>
      <c r="E2310" s="39">
        <v>31</v>
      </c>
      <c r="F2310" s="39">
        <v>112</v>
      </c>
      <c r="G2310" s="39">
        <v>81</v>
      </c>
      <c r="H2310" s="39" t="s">
        <v>146</v>
      </c>
      <c r="I2310" s="39" t="s">
        <v>82</v>
      </c>
      <c r="J2310" s="18">
        <v>-27434</v>
      </c>
      <c r="K2310" s="18">
        <v>248</v>
      </c>
      <c r="L2310" s="18">
        <v>1521829</v>
      </c>
      <c r="M2310" s="18">
        <v>248</v>
      </c>
      <c r="N2310" s="39" t="s">
        <v>28</v>
      </c>
      <c r="O2310" s="18">
        <v>-5153</v>
      </c>
      <c r="P2310" s="18">
        <v>310</v>
      </c>
      <c r="Q2310" s="18">
        <v>192970548</v>
      </c>
      <c r="R2310" s="18">
        <v>266</v>
      </c>
      <c r="S2310" s="16">
        <f t="shared" si="213"/>
        <v>192.97054800000001</v>
      </c>
      <c r="T2310" s="16">
        <f t="shared" si="215"/>
        <v>179750.83331388628</v>
      </c>
      <c r="U2310" s="41">
        <f t="shared" si="214"/>
        <v>7885.1243523316061</v>
      </c>
      <c r="V2310" s="18">
        <f t="shared" si="216"/>
        <v>193</v>
      </c>
      <c r="W2310" s="154">
        <f t="shared" si="217"/>
        <v>931.35146794759726</v>
      </c>
    </row>
    <row r="2311" spans="1:23" ht="16" customHeight="1">
      <c r="A2311" s="37"/>
      <c r="B2311" s="38" t="str">
        <f t="shared" si="212"/>
        <v>193-Pb</v>
      </c>
      <c r="C2311" s="39">
        <v>193</v>
      </c>
      <c r="D2311" s="40"/>
      <c r="E2311" s="39">
        <v>29</v>
      </c>
      <c r="F2311" s="39">
        <v>111</v>
      </c>
      <c r="G2311" s="39">
        <v>82</v>
      </c>
      <c r="H2311" s="39" t="s">
        <v>147</v>
      </c>
      <c r="I2311" s="39" t="s">
        <v>37</v>
      </c>
      <c r="J2311" s="18">
        <v>-22281</v>
      </c>
      <c r="K2311" s="18">
        <v>186</v>
      </c>
      <c r="L2311" s="18">
        <v>1515894</v>
      </c>
      <c r="M2311" s="18">
        <v>186</v>
      </c>
      <c r="N2311" s="39" t="s">
        <v>28</v>
      </c>
      <c r="O2311" s="18">
        <v>-6503</v>
      </c>
      <c r="P2311" s="18">
        <v>394</v>
      </c>
      <c r="Q2311" s="18">
        <v>192976080</v>
      </c>
      <c r="R2311" s="18">
        <v>200</v>
      </c>
      <c r="S2311" s="16">
        <f t="shared" si="213"/>
        <v>192.97608</v>
      </c>
      <c r="T2311" s="16">
        <f t="shared" si="215"/>
        <v>179755.98633656357</v>
      </c>
      <c r="U2311" s="41">
        <f t="shared" si="214"/>
        <v>7854.3730569948184</v>
      </c>
      <c r="V2311" s="18">
        <f t="shared" si="216"/>
        <v>193</v>
      </c>
      <c r="W2311" s="154">
        <f t="shared" si="217"/>
        <v>931.37816754696155</v>
      </c>
    </row>
    <row r="2312" spans="1:23" ht="16" customHeight="1">
      <c r="A2312" s="37"/>
      <c r="B2312" s="38" t="str">
        <f t="shared" si="212"/>
        <v>193-Bi</v>
      </c>
      <c r="C2312" s="39">
        <v>193</v>
      </c>
      <c r="D2312" s="40"/>
      <c r="E2312" s="39">
        <v>27</v>
      </c>
      <c r="F2312" s="39">
        <v>110</v>
      </c>
      <c r="G2312" s="39">
        <v>83</v>
      </c>
      <c r="H2312" s="39" t="s">
        <v>148</v>
      </c>
      <c r="I2312" s="39" t="s">
        <v>83</v>
      </c>
      <c r="J2312" s="18">
        <v>-15779</v>
      </c>
      <c r="K2312" s="18">
        <v>347</v>
      </c>
      <c r="L2312" s="18">
        <v>1508609</v>
      </c>
      <c r="M2312" s="18">
        <v>347</v>
      </c>
      <c r="N2312" s="39" t="s">
        <v>28</v>
      </c>
      <c r="O2312" s="18">
        <v>-7490</v>
      </c>
      <c r="P2312" s="18">
        <v>442</v>
      </c>
      <c r="Q2312" s="18">
        <v>192983061</v>
      </c>
      <c r="R2312" s="18">
        <v>372</v>
      </c>
      <c r="S2312" s="16">
        <f t="shared" si="213"/>
        <v>192.98306099999999</v>
      </c>
      <c r="T2312" s="16">
        <f t="shared" si="215"/>
        <v>179762.48909348875</v>
      </c>
      <c r="U2312" s="41">
        <f t="shared" si="214"/>
        <v>7816.6269430051816</v>
      </c>
      <c r="V2312" s="18">
        <f t="shared" si="216"/>
        <v>193</v>
      </c>
      <c r="W2312" s="154">
        <f t="shared" si="217"/>
        <v>931.41186058802464</v>
      </c>
    </row>
    <row r="2313" spans="1:23" ht="16" customHeight="1">
      <c r="A2313" s="37"/>
      <c r="B2313" s="38" t="str">
        <f t="shared" si="212"/>
        <v>193-Po</v>
      </c>
      <c r="C2313" s="39">
        <v>193</v>
      </c>
      <c r="D2313" s="40"/>
      <c r="E2313" s="39">
        <v>25</v>
      </c>
      <c r="F2313" s="39">
        <v>109</v>
      </c>
      <c r="G2313" s="39">
        <v>84</v>
      </c>
      <c r="H2313" s="39" t="s">
        <v>149</v>
      </c>
      <c r="I2313" s="39" t="s">
        <v>83</v>
      </c>
      <c r="J2313" s="18">
        <v>-8289</v>
      </c>
      <c r="K2313" s="18">
        <v>275</v>
      </c>
      <c r="L2313" s="18">
        <v>1500336</v>
      </c>
      <c r="M2313" s="18">
        <v>275</v>
      </c>
      <c r="N2313" s="39" t="s">
        <v>28</v>
      </c>
      <c r="O2313" s="18">
        <v>-8464</v>
      </c>
      <c r="P2313" s="18">
        <v>487</v>
      </c>
      <c r="Q2313" s="18">
        <v>192991102</v>
      </c>
      <c r="R2313" s="18">
        <v>295</v>
      </c>
      <c r="S2313" s="16">
        <f t="shared" si="213"/>
        <v>192.99110200000001</v>
      </c>
      <c r="T2313" s="16">
        <f t="shared" si="215"/>
        <v>179769.97923364569</v>
      </c>
      <c r="U2313" s="41">
        <f t="shared" si="214"/>
        <v>7773.7616580310878</v>
      </c>
      <c r="V2313" s="18">
        <f t="shared" si="216"/>
        <v>193</v>
      </c>
      <c r="W2313" s="154">
        <f t="shared" si="217"/>
        <v>931.4506696043818</v>
      </c>
    </row>
    <row r="2314" spans="1:23" ht="16" customHeight="1">
      <c r="A2314" s="37"/>
      <c r="B2314" s="38" t="str">
        <f t="shared" si="212"/>
        <v>193-At</v>
      </c>
      <c r="C2314" s="39">
        <v>193</v>
      </c>
      <c r="D2314" s="40"/>
      <c r="E2314" s="39">
        <v>23</v>
      </c>
      <c r="F2314" s="39">
        <v>108</v>
      </c>
      <c r="G2314" s="39">
        <v>85</v>
      </c>
      <c r="H2314" s="39" t="s">
        <v>150</v>
      </c>
      <c r="I2314" s="39" t="s">
        <v>83</v>
      </c>
      <c r="J2314" s="18">
        <v>175</v>
      </c>
      <c r="K2314" s="18">
        <v>402</v>
      </c>
      <c r="L2314" s="18">
        <v>1491090</v>
      </c>
      <c r="M2314" s="18">
        <v>402</v>
      </c>
      <c r="N2314" s="39" t="s">
        <v>28</v>
      </c>
      <c r="O2314" s="18" t="s">
        <v>30</v>
      </c>
      <c r="P2314" s="42"/>
      <c r="Q2314" s="18">
        <v>193000188</v>
      </c>
      <c r="R2314" s="18">
        <v>431</v>
      </c>
      <c r="S2314" s="16">
        <f t="shared" si="213"/>
        <v>193.00018800000001</v>
      </c>
      <c r="T2314" s="16">
        <f t="shared" si="215"/>
        <v>179778.44278463008</v>
      </c>
      <c r="U2314" s="41">
        <f t="shared" si="214"/>
        <v>7725.8549222797928</v>
      </c>
      <c r="V2314" s="18">
        <f t="shared" si="216"/>
        <v>193</v>
      </c>
      <c r="W2314" s="154">
        <f t="shared" si="217"/>
        <v>931.49452220015587</v>
      </c>
    </row>
    <row r="2315" spans="1:23" ht="16" customHeight="1">
      <c r="A2315" s="37"/>
      <c r="B2315" s="38" t="str">
        <f t="shared" si="212"/>
        <v>194-Os</v>
      </c>
      <c r="C2315" s="39">
        <v>194</v>
      </c>
      <c r="D2315" s="39">
        <v>0</v>
      </c>
      <c r="E2315" s="39">
        <v>42</v>
      </c>
      <c r="F2315" s="39">
        <v>118</v>
      </c>
      <c r="G2315" s="39">
        <v>76</v>
      </c>
      <c r="H2315" s="39" t="s">
        <v>141</v>
      </c>
      <c r="I2315" s="39" t="s">
        <v>40</v>
      </c>
      <c r="J2315" s="18">
        <v>-32435.255000000001</v>
      </c>
      <c r="K2315" s="18">
        <v>3.5110000000000001</v>
      </c>
      <c r="L2315" s="18">
        <v>1538813.0209999999</v>
      </c>
      <c r="M2315" s="18">
        <v>3.5209999999999999</v>
      </c>
      <c r="N2315" s="39" t="s">
        <v>28</v>
      </c>
      <c r="O2315" s="18">
        <v>96.6</v>
      </c>
      <c r="P2315" s="18">
        <v>2</v>
      </c>
      <c r="Q2315" s="18">
        <v>193965179.31400001</v>
      </c>
      <c r="R2315" s="18">
        <v>3.7690000000000001</v>
      </c>
      <c r="S2315" s="16">
        <f t="shared" si="213"/>
        <v>193.96517931400001</v>
      </c>
      <c r="T2315" s="16">
        <f t="shared" si="215"/>
        <v>180677.3260319957</v>
      </c>
      <c r="U2315" s="41">
        <f t="shared" si="214"/>
        <v>7932.0258814432991</v>
      </c>
      <c r="V2315" s="18">
        <f t="shared" si="216"/>
        <v>194</v>
      </c>
      <c r="W2315" s="154">
        <f t="shared" si="217"/>
        <v>931.3264228453387</v>
      </c>
    </row>
    <row r="2316" spans="1:23" ht="16" customHeight="1">
      <c r="A2316" s="37"/>
      <c r="B2316" s="38" t="str">
        <f t="shared" si="212"/>
        <v>194-Ir</v>
      </c>
      <c r="C2316" s="39">
        <v>194</v>
      </c>
      <c r="D2316" s="40"/>
      <c r="E2316" s="39">
        <v>40</v>
      </c>
      <c r="F2316" s="39">
        <v>117</v>
      </c>
      <c r="G2316" s="39">
        <v>77</v>
      </c>
      <c r="H2316" s="39" t="s">
        <v>142</v>
      </c>
      <c r="I2316" s="40"/>
      <c r="J2316" s="18">
        <v>-32531.855</v>
      </c>
      <c r="K2316" s="18">
        <v>2.8849999999999998</v>
      </c>
      <c r="L2316" s="18">
        <v>1538127.2679999999</v>
      </c>
      <c r="M2316" s="18">
        <v>2.8969999999999998</v>
      </c>
      <c r="N2316" s="39" t="s">
        <v>28</v>
      </c>
      <c r="O2316" s="18">
        <v>2246.7910000000002</v>
      </c>
      <c r="P2316" s="18">
        <v>1.5629999999999999</v>
      </c>
      <c r="Q2316" s="18">
        <v>193965075.61000001</v>
      </c>
      <c r="R2316" s="18">
        <v>3.097</v>
      </c>
      <c r="S2316" s="16">
        <f t="shared" si="213"/>
        <v>193.96507561000001</v>
      </c>
      <c r="T2316" s="16">
        <f t="shared" si="215"/>
        <v>180677.22943238189</v>
      </c>
      <c r="U2316" s="41">
        <f t="shared" si="214"/>
        <v>7928.4910721649485</v>
      </c>
      <c r="V2316" s="18">
        <f t="shared" si="216"/>
        <v>194</v>
      </c>
      <c r="W2316" s="154">
        <f t="shared" si="217"/>
        <v>931.32592490918501</v>
      </c>
    </row>
    <row r="2317" spans="1:23" ht="16" customHeight="1">
      <c r="A2317" s="37"/>
      <c r="B2317" s="38" t="str">
        <f t="shared" si="212"/>
        <v>194-Pt</v>
      </c>
      <c r="C2317" s="39">
        <v>194</v>
      </c>
      <c r="D2317" s="40"/>
      <c r="E2317" s="39">
        <v>38</v>
      </c>
      <c r="F2317" s="39">
        <v>116</v>
      </c>
      <c r="G2317" s="39">
        <v>78</v>
      </c>
      <c r="H2317" s="39" t="s">
        <v>143</v>
      </c>
      <c r="I2317" s="40"/>
      <c r="J2317" s="18">
        <v>-34778.644999999997</v>
      </c>
      <c r="K2317" s="18">
        <v>2.927</v>
      </c>
      <c r="L2317" s="18">
        <v>1539591.7050000001</v>
      </c>
      <c r="M2317" s="18">
        <v>2.9390000000000001</v>
      </c>
      <c r="N2317" s="39" t="s">
        <v>28</v>
      </c>
      <c r="O2317" s="18">
        <v>-2492.0340000000001</v>
      </c>
      <c r="P2317" s="18">
        <v>11.141999999999999</v>
      </c>
      <c r="Q2317" s="18">
        <v>193962663.581</v>
      </c>
      <c r="R2317" s="18">
        <v>3.1419999999999999</v>
      </c>
      <c r="S2317" s="16">
        <f t="shared" si="213"/>
        <v>193.96266358099999</v>
      </c>
      <c r="T2317" s="16">
        <f t="shared" si="215"/>
        <v>180674.98264276955</v>
      </c>
      <c r="U2317" s="41">
        <f t="shared" si="214"/>
        <v>7936.0397164948454</v>
      </c>
      <c r="V2317" s="18">
        <f t="shared" si="216"/>
        <v>194</v>
      </c>
      <c r="W2317" s="154">
        <f t="shared" si="217"/>
        <v>931.31434351943062</v>
      </c>
    </row>
    <row r="2318" spans="1:23" ht="16" customHeight="1">
      <c r="A2318" s="37"/>
      <c r="B2318" s="38" t="str">
        <f t="shared" si="212"/>
        <v>194-Au</v>
      </c>
      <c r="C2318" s="39">
        <v>194</v>
      </c>
      <c r="D2318" s="40"/>
      <c r="E2318" s="39">
        <v>36</v>
      </c>
      <c r="F2318" s="39">
        <v>115</v>
      </c>
      <c r="G2318" s="39">
        <v>79</v>
      </c>
      <c r="H2318" s="39" t="s">
        <v>144</v>
      </c>
      <c r="I2318" s="39" t="s">
        <v>39</v>
      </c>
      <c r="J2318" s="18">
        <v>-32286.611000000001</v>
      </c>
      <c r="K2318" s="18">
        <v>11.52</v>
      </c>
      <c r="L2318" s="18">
        <v>1536317.317</v>
      </c>
      <c r="M2318" s="18">
        <v>11.523</v>
      </c>
      <c r="N2318" s="39" t="s">
        <v>28</v>
      </c>
      <c r="O2318" s="18">
        <v>-40</v>
      </c>
      <c r="P2318" s="18">
        <v>20</v>
      </c>
      <c r="Q2318" s="18">
        <v>193965338.88999999</v>
      </c>
      <c r="R2318" s="18">
        <v>12.367000000000001</v>
      </c>
      <c r="S2318" s="16">
        <f t="shared" si="213"/>
        <v>193.96533889</v>
      </c>
      <c r="T2318" s="16">
        <f t="shared" si="215"/>
        <v>180677.47467602079</v>
      </c>
      <c r="U2318" s="41">
        <f t="shared" si="214"/>
        <v>7919.1614278350517</v>
      </c>
      <c r="V2318" s="18">
        <f t="shared" si="216"/>
        <v>194</v>
      </c>
      <c r="W2318" s="154">
        <f t="shared" si="217"/>
        <v>931.32718905165359</v>
      </c>
    </row>
    <row r="2319" spans="1:23" ht="16" customHeight="1">
      <c r="A2319" s="37"/>
      <c r="B2319" s="38" t="str">
        <f t="shared" ref="B2319:B2382" si="218">CONCATENATE(C2319,"-",H2319)</f>
        <v>194-Hg</v>
      </c>
      <c r="C2319" s="39">
        <v>194</v>
      </c>
      <c r="D2319" s="40"/>
      <c r="E2319" s="39">
        <v>34</v>
      </c>
      <c r="F2319" s="39">
        <v>114</v>
      </c>
      <c r="G2319" s="39">
        <v>80</v>
      </c>
      <c r="H2319" s="39" t="s">
        <v>145</v>
      </c>
      <c r="I2319" s="39" t="s">
        <v>39</v>
      </c>
      <c r="J2319" s="18">
        <v>-32246.611000000001</v>
      </c>
      <c r="K2319" s="18">
        <v>23.08</v>
      </c>
      <c r="L2319" s="18">
        <v>1535494.963</v>
      </c>
      <c r="M2319" s="18">
        <v>23.082000000000001</v>
      </c>
      <c r="N2319" s="39" t="s">
        <v>28</v>
      </c>
      <c r="O2319" s="18">
        <v>-5283</v>
      </c>
      <c r="P2319" s="18">
        <v>207</v>
      </c>
      <c r="Q2319" s="18">
        <v>193965381.83199999</v>
      </c>
      <c r="R2319" s="18">
        <v>24.777999999999999</v>
      </c>
      <c r="S2319" s="16">
        <f t="shared" ref="S2319:S2382" si="219">Q2319/1000000</f>
        <v>193.96538183199999</v>
      </c>
      <c r="T2319" s="16">
        <f t="shared" si="215"/>
        <v>180677.51467621958</v>
      </c>
      <c r="U2319" s="41">
        <f t="shared" ref="U2319:U2382" si="220">L2319/C2319</f>
        <v>7914.9224896907217</v>
      </c>
      <c r="V2319" s="18">
        <f t="shared" si="216"/>
        <v>194</v>
      </c>
      <c r="W2319" s="154">
        <f t="shared" si="217"/>
        <v>931.32739523824523</v>
      </c>
    </row>
    <row r="2320" spans="1:23" ht="16" customHeight="1">
      <c r="A2320" s="37"/>
      <c r="B2320" s="38" t="str">
        <f t="shared" si="218"/>
        <v>194-Tl</v>
      </c>
      <c r="C2320" s="39">
        <v>194</v>
      </c>
      <c r="D2320" s="40"/>
      <c r="E2320" s="39">
        <v>32</v>
      </c>
      <c r="F2320" s="39">
        <v>113</v>
      </c>
      <c r="G2320" s="39">
        <v>81</v>
      </c>
      <c r="H2320" s="39" t="s">
        <v>146</v>
      </c>
      <c r="I2320" s="39" t="s">
        <v>82</v>
      </c>
      <c r="J2320" s="18">
        <v>-26964</v>
      </c>
      <c r="K2320" s="18">
        <v>206</v>
      </c>
      <c r="L2320" s="18">
        <v>1529430</v>
      </c>
      <c r="M2320" s="18">
        <v>206</v>
      </c>
      <c r="N2320" s="39" t="s">
        <v>28</v>
      </c>
      <c r="O2320" s="18">
        <v>-2713</v>
      </c>
      <c r="P2320" s="18">
        <v>256</v>
      </c>
      <c r="Q2320" s="18">
        <v>193971053</v>
      </c>
      <c r="R2320" s="18">
        <v>221</v>
      </c>
      <c r="S2320" s="16">
        <f t="shared" si="219"/>
        <v>193.97105300000001</v>
      </c>
      <c r="T2320" s="16">
        <f t="shared" ref="T2320:T2383" si="221">S2320*$W$9</f>
        <v>180682.79733300029</v>
      </c>
      <c r="U2320" s="41">
        <f t="shared" si="220"/>
        <v>7883.6597938144332</v>
      </c>
      <c r="V2320" s="18">
        <f t="shared" ref="V2320:V2383" si="222">C2320</f>
        <v>194</v>
      </c>
      <c r="W2320" s="154">
        <f t="shared" ref="W2320:W2383" si="223">T2320/V2320</f>
        <v>931.35462542783648</v>
      </c>
    </row>
    <row r="2321" spans="1:23" ht="16" customHeight="1">
      <c r="A2321" s="37"/>
      <c r="B2321" s="38" t="str">
        <f t="shared" si="218"/>
        <v>194-Pb</v>
      </c>
      <c r="C2321" s="39">
        <v>194</v>
      </c>
      <c r="D2321" s="40"/>
      <c r="E2321" s="39">
        <v>30</v>
      </c>
      <c r="F2321" s="39">
        <v>112</v>
      </c>
      <c r="G2321" s="39">
        <v>82</v>
      </c>
      <c r="H2321" s="39" t="s">
        <v>147</v>
      </c>
      <c r="I2321" s="39" t="s">
        <v>83</v>
      </c>
      <c r="J2321" s="18">
        <v>-24250</v>
      </c>
      <c r="K2321" s="18">
        <v>152</v>
      </c>
      <c r="L2321" s="18">
        <v>1525934</v>
      </c>
      <c r="M2321" s="18">
        <v>152</v>
      </c>
      <c r="N2321" s="39" t="s">
        <v>28</v>
      </c>
      <c r="O2321" s="18">
        <v>-8180.5010000000002</v>
      </c>
      <c r="P2321" s="18">
        <v>400.55200000000002</v>
      </c>
      <c r="Q2321" s="18">
        <v>193973966</v>
      </c>
      <c r="R2321" s="18">
        <v>163</v>
      </c>
      <c r="S2321" s="16">
        <f t="shared" si="219"/>
        <v>193.97396599999999</v>
      </c>
      <c r="T2321" s="16">
        <f t="shared" si="221"/>
        <v>180685.51077390029</v>
      </c>
      <c r="U2321" s="41">
        <f t="shared" si="220"/>
        <v>7865.6391752577319</v>
      </c>
      <c r="V2321" s="18">
        <f t="shared" si="222"/>
        <v>194</v>
      </c>
      <c r="W2321" s="154">
        <f t="shared" si="223"/>
        <v>931.36861223659946</v>
      </c>
    </row>
    <row r="2322" spans="1:23" ht="16" customHeight="1">
      <c r="A2322" s="37"/>
      <c r="B2322" s="38" t="str">
        <f t="shared" si="218"/>
        <v>194-Bi</v>
      </c>
      <c r="C2322" s="39">
        <v>194</v>
      </c>
      <c r="D2322" s="40"/>
      <c r="E2322" s="39">
        <v>28</v>
      </c>
      <c r="F2322" s="39">
        <v>111</v>
      </c>
      <c r="G2322" s="39">
        <v>83</v>
      </c>
      <c r="H2322" s="39" t="s">
        <v>148</v>
      </c>
      <c r="I2322" s="39" t="s">
        <v>83</v>
      </c>
      <c r="J2322" s="18">
        <v>-16070</v>
      </c>
      <c r="K2322" s="18">
        <v>428</v>
      </c>
      <c r="L2322" s="18">
        <v>1516971</v>
      </c>
      <c r="M2322" s="18">
        <v>428</v>
      </c>
      <c r="N2322" s="39" t="s">
        <v>28</v>
      </c>
      <c r="O2322" s="18">
        <v>-5156</v>
      </c>
      <c r="P2322" s="18">
        <v>473</v>
      </c>
      <c r="Q2322" s="18">
        <v>193982748</v>
      </c>
      <c r="R2322" s="18">
        <v>459</v>
      </c>
      <c r="S2322" s="16">
        <f t="shared" si="219"/>
        <v>193.98274799999999</v>
      </c>
      <c r="T2322" s="16">
        <f t="shared" si="221"/>
        <v>180693.69115082579</v>
      </c>
      <c r="U2322" s="41">
        <f t="shared" si="220"/>
        <v>7819.4381443298971</v>
      </c>
      <c r="V2322" s="18">
        <f t="shared" si="222"/>
        <v>194</v>
      </c>
      <c r="W2322" s="154">
        <f t="shared" si="223"/>
        <v>931.410779127968</v>
      </c>
    </row>
    <row r="2323" spans="1:23" ht="16" customHeight="1">
      <c r="A2323" s="37"/>
      <c r="B2323" s="38" t="str">
        <f t="shared" si="218"/>
        <v>194-Po</v>
      </c>
      <c r="C2323" s="39">
        <v>194</v>
      </c>
      <c r="D2323" s="40"/>
      <c r="E2323" s="39">
        <v>26</v>
      </c>
      <c r="F2323" s="39">
        <v>110</v>
      </c>
      <c r="G2323" s="39">
        <v>84</v>
      </c>
      <c r="H2323" s="39" t="s">
        <v>149</v>
      </c>
      <c r="I2323" s="39" t="s">
        <v>83</v>
      </c>
      <c r="J2323" s="18">
        <v>-10913.282999999999</v>
      </c>
      <c r="K2323" s="18">
        <v>202.05699999999999</v>
      </c>
      <c r="L2323" s="18">
        <v>1511032.2209999999</v>
      </c>
      <c r="M2323" s="18">
        <v>202.05699999999999</v>
      </c>
      <c r="N2323" s="39" t="s">
        <v>28</v>
      </c>
      <c r="O2323" s="18">
        <v>-9955</v>
      </c>
      <c r="P2323" s="18">
        <v>344</v>
      </c>
      <c r="Q2323" s="18">
        <v>193988284.10699999</v>
      </c>
      <c r="R2323" s="18">
        <v>216.917</v>
      </c>
      <c r="S2323" s="16">
        <f t="shared" si="219"/>
        <v>193.988284107</v>
      </c>
      <c r="T2323" s="16">
        <f t="shared" si="221"/>
        <v>180698.84799914737</v>
      </c>
      <c r="U2323" s="41">
        <f t="shared" si="220"/>
        <v>7788.8258814432984</v>
      </c>
      <c r="V2323" s="18">
        <f t="shared" si="222"/>
        <v>194</v>
      </c>
      <c r="W2323" s="154">
        <f t="shared" si="223"/>
        <v>931.43736082034729</v>
      </c>
    </row>
    <row r="2324" spans="1:23" ht="16" customHeight="1">
      <c r="A2324" s="37"/>
      <c r="B2324" s="38" t="str">
        <f t="shared" si="218"/>
        <v>194-At</v>
      </c>
      <c r="C2324" s="39">
        <v>194</v>
      </c>
      <c r="D2324" s="40"/>
      <c r="E2324" s="39">
        <v>24</v>
      </c>
      <c r="F2324" s="39">
        <v>109</v>
      </c>
      <c r="G2324" s="39">
        <v>85</v>
      </c>
      <c r="H2324" s="39" t="s">
        <v>150</v>
      </c>
      <c r="I2324" s="39" t="s">
        <v>49</v>
      </c>
      <c r="J2324" s="18">
        <v>-959</v>
      </c>
      <c r="K2324" s="18">
        <v>398</v>
      </c>
      <c r="L2324" s="18">
        <v>1500295</v>
      </c>
      <c r="M2324" s="18">
        <v>398</v>
      </c>
      <c r="N2324" s="39" t="s">
        <v>28</v>
      </c>
      <c r="O2324" s="18" t="s">
        <v>30</v>
      </c>
      <c r="P2324" s="42"/>
      <c r="Q2324" s="18">
        <v>193998971</v>
      </c>
      <c r="R2324" s="18">
        <v>427</v>
      </c>
      <c r="S2324" s="16">
        <f t="shared" si="219"/>
        <v>193.99897100000001</v>
      </c>
      <c r="T2324" s="16">
        <f t="shared" si="221"/>
        <v>180708.80277173934</v>
      </c>
      <c r="U2324" s="41">
        <f t="shared" si="220"/>
        <v>7733.4793814432987</v>
      </c>
      <c r="V2324" s="18">
        <f t="shared" si="222"/>
        <v>194</v>
      </c>
      <c r="W2324" s="154">
        <f t="shared" si="223"/>
        <v>931.48867408113063</v>
      </c>
    </row>
    <row r="2325" spans="1:23" ht="16" customHeight="1">
      <c r="A2325" s="37"/>
      <c r="B2325" s="38" t="str">
        <f t="shared" si="218"/>
        <v>195-Os</v>
      </c>
      <c r="C2325" s="39">
        <v>195</v>
      </c>
      <c r="D2325" s="39">
        <v>0</v>
      </c>
      <c r="E2325" s="39">
        <v>43</v>
      </c>
      <c r="F2325" s="39">
        <v>119</v>
      </c>
      <c r="G2325" s="39">
        <v>76</v>
      </c>
      <c r="H2325" s="39" t="s">
        <v>141</v>
      </c>
      <c r="I2325" s="39" t="s">
        <v>40</v>
      </c>
      <c r="J2325" s="18">
        <v>-29692.401999999998</v>
      </c>
      <c r="K2325" s="18">
        <v>500.00799999999998</v>
      </c>
      <c r="L2325" s="18">
        <v>1544141.4909999999</v>
      </c>
      <c r="M2325" s="18">
        <v>500.00799999999998</v>
      </c>
      <c r="N2325" s="39" t="s">
        <v>28</v>
      </c>
      <c r="O2325" s="18">
        <v>2000</v>
      </c>
      <c r="P2325" s="18">
        <v>500</v>
      </c>
      <c r="Q2325" s="18">
        <v>194968123.889</v>
      </c>
      <c r="R2325" s="18">
        <v>536.78099999999995</v>
      </c>
      <c r="S2325" s="16">
        <f t="shared" si="219"/>
        <v>194.968123889</v>
      </c>
      <c r="T2325" s="16">
        <f t="shared" si="221"/>
        <v>181611.56249964511</v>
      </c>
      <c r="U2325" s="41">
        <f t="shared" si="220"/>
        <v>7918.6743128205126</v>
      </c>
      <c r="V2325" s="18">
        <f t="shared" si="222"/>
        <v>195</v>
      </c>
      <c r="W2325" s="154">
        <f t="shared" si="223"/>
        <v>931.34134615202618</v>
      </c>
    </row>
    <row r="2326" spans="1:23" ht="16" customHeight="1">
      <c r="A2326" s="37"/>
      <c r="B2326" s="38" t="str">
        <f t="shared" si="218"/>
        <v>195-Ir</v>
      </c>
      <c r="C2326" s="39">
        <v>195</v>
      </c>
      <c r="D2326" s="40"/>
      <c r="E2326" s="39">
        <v>41</v>
      </c>
      <c r="F2326" s="39">
        <v>118</v>
      </c>
      <c r="G2326" s="39">
        <v>77</v>
      </c>
      <c r="H2326" s="39" t="s">
        <v>142</v>
      </c>
      <c r="I2326" s="39" t="s">
        <v>47</v>
      </c>
      <c r="J2326" s="18">
        <v>-31692.401999999998</v>
      </c>
      <c r="K2326" s="18">
        <v>2.887</v>
      </c>
      <c r="L2326" s="18">
        <v>1545359.1370000001</v>
      </c>
      <c r="M2326" s="18">
        <v>2.899</v>
      </c>
      <c r="N2326" s="39" t="s">
        <v>28</v>
      </c>
      <c r="O2326" s="18">
        <v>1119.9829999999999</v>
      </c>
      <c r="P2326" s="18">
        <v>1.57</v>
      </c>
      <c r="Q2326" s="18">
        <v>194965976.80000001</v>
      </c>
      <c r="R2326" s="18">
        <v>3.1</v>
      </c>
      <c r="S2326" s="16">
        <f t="shared" si="219"/>
        <v>194.96597680000002</v>
      </c>
      <c r="T2326" s="16">
        <f t="shared" si="221"/>
        <v>181609.56249995113</v>
      </c>
      <c r="U2326" s="41">
        <f t="shared" si="220"/>
        <v>7924.9186512820515</v>
      </c>
      <c r="V2326" s="18">
        <f t="shared" si="222"/>
        <v>195</v>
      </c>
      <c r="W2326" s="154">
        <f t="shared" si="223"/>
        <v>931.33108974333913</v>
      </c>
    </row>
    <row r="2327" spans="1:23" ht="16" customHeight="1">
      <c r="A2327" s="37"/>
      <c r="B2327" s="38" t="str">
        <f t="shared" si="218"/>
        <v>195-Pt</v>
      </c>
      <c r="C2327" s="39">
        <v>195</v>
      </c>
      <c r="D2327" s="40"/>
      <c r="E2327" s="39">
        <v>39</v>
      </c>
      <c r="F2327" s="39">
        <v>117</v>
      </c>
      <c r="G2327" s="39">
        <v>78</v>
      </c>
      <c r="H2327" s="39" t="s">
        <v>143</v>
      </c>
      <c r="I2327" s="40"/>
      <c r="J2327" s="18">
        <v>-32812.385000000002</v>
      </c>
      <c r="K2327" s="18">
        <v>2.927</v>
      </c>
      <c r="L2327" s="18">
        <v>1545696.767</v>
      </c>
      <c r="M2327" s="18">
        <v>2.9390000000000001</v>
      </c>
      <c r="N2327" s="39" t="s">
        <v>28</v>
      </c>
      <c r="O2327" s="18">
        <v>-226.8</v>
      </c>
      <c r="P2327" s="18">
        <v>1</v>
      </c>
      <c r="Q2327" s="18">
        <v>194964774.449</v>
      </c>
      <c r="R2327" s="18">
        <v>3.1419999999999999</v>
      </c>
      <c r="S2327" s="16">
        <f t="shared" si="219"/>
        <v>194.964774449</v>
      </c>
      <c r="T2327" s="16">
        <f t="shared" si="221"/>
        <v>181608.44251767182</v>
      </c>
      <c r="U2327" s="41">
        <f t="shared" si="220"/>
        <v>7926.6500871794869</v>
      </c>
      <c r="V2327" s="18">
        <f t="shared" si="222"/>
        <v>195</v>
      </c>
      <c r="W2327" s="154">
        <f t="shared" si="223"/>
        <v>931.32534624447089</v>
      </c>
    </row>
    <row r="2328" spans="1:23" ht="16" customHeight="1">
      <c r="A2328" s="37"/>
      <c r="B2328" s="38" t="str">
        <f t="shared" si="218"/>
        <v>195-Au</v>
      </c>
      <c r="C2328" s="39">
        <v>195</v>
      </c>
      <c r="D2328" s="40"/>
      <c r="E2328" s="39">
        <v>37</v>
      </c>
      <c r="F2328" s="39">
        <v>116</v>
      </c>
      <c r="G2328" s="39">
        <v>79</v>
      </c>
      <c r="H2328" s="39" t="s">
        <v>144</v>
      </c>
      <c r="I2328" s="39" t="s">
        <v>39</v>
      </c>
      <c r="J2328" s="18">
        <v>-32585.584999999999</v>
      </c>
      <c r="K2328" s="18">
        <v>3.093</v>
      </c>
      <c r="L2328" s="18">
        <v>1544687.6140000001</v>
      </c>
      <c r="M2328" s="18">
        <v>3.1040000000000001</v>
      </c>
      <c r="N2328" s="39" t="s">
        <v>28</v>
      </c>
      <c r="O2328" s="18">
        <v>-1510</v>
      </c>
      <c r="P2328" s="18">
        <v>50</v>
      </c>
      <c r="Q2328" s="18">
        <v>194965017.928</v>
      </c>
      <c r="R2328" s="18">
        <v>3.32</v>
      </c>
      <c r="S2328" s="16">
        <f t="shared" si="219"/>
        <v>194.96501792800001</v>
      </c>
      <c r="T2328" s="16">
        <f t="shared" si="221"/>
        <v>181608.6693168057</v>
      </c>
      <c r="U2328" s="41">
        <f t="shared" si="220"/>
        <v>7921.4749435897438</v>
      </c>
      <c r="V2328" s="18">
        <f t="shared" si="222"/>
        <v>195</v>
      </c>
      <c r="W2328" s="154">
        <f t="shared" si="223"/>
        <v>931.3265093169523</v>
      </c>
    </row>
    <row r="2329" spans="1:23" ht="16" customHeight="1">
      <c r="A2329" s="37"/>
      <c r="B2329" s="38" t="str">
        <f t="shared" si="218"/>
        <v>195-Hg</v>
      </c>
      <c r="C2329" s="39">
        <v>195</v>
      </c>
      <c r="D2329" s="40"/>
      <c r="E2329" s="39">
        <v>35</v>
      </c>
      <c r="F2329" s="39">
        <v>115</v>
      </c>
      <c r="G2329" s="39">
        <v>80</v>
      </c>
      <c r="H2329" s="39" t="s">
        <v>145</v>
      </c>
      <c r="I2329" s="39" t="s">
        <v>39</v>
      </c>
      <c r="J2329" s="18">
        <v>-31075.584999999999</v>
      </c>
      <c r="K2329" s="18">
        <v>50.095999999999997</v>
      </c>
      <c r="L2329" s="18">
        <v>1542395.26</v>
      </c>
      <c r="M2329" s="18">
        <v>50.095999999999997</v>
      </c>
      <c r="N2329" s="39" t="s">
        <v>28</v>
      </c>
      <c r="O2329" s="18">
        <v>-2805</v>
      </c>
      <c r="P2329" s="18">
        <v>139</v>
      </c>
      <c r="Q2329" s="18">
        <v>194966638.98100001</v>
      </c>
      <c r="R2329" s="18">
        <v>53.78</v>
      </c>
      <c r="S2329" s="16">
        <f t="shared" si="219"/>
        <v>194.96663898100002</v>
      </c>
      <c r="T2329" s="16">
        <f t="shared" si="221"/>
        <v>181610.17931732451</v>
      </c>
      <c r="U2329" s="41">
        <f t="shared" si="220"/>
        <v>7909.7192820512819</v>
      </c>
      <c r="V2329" s="18">
        <f t="shared" si="222"/>
        <v>195</v>
      </c>
      <c r="W2329" s="154">
        <f t="shared" si="223"/>
        <v>931.33425290935645</v>
      </c>
    </row>
    <row r="2330" spans="1:23" ht="16" customHeight="1">
      <c r="A2330" s="37"/>
      <c r="B2330" s="38" t="str">
        <f t="shared" si="218"/>
        <v>195-Tl</v>
      </c>
      <c r="C2330" s="39">
        <v>195</v>
      </c>
      <c r="D2330" s="40"/>
      <c r="E2330" s="39">
        <v>33</v>
      </c>
      <c r="F2330" s="39">
        <v>114</v>
      </c>
      <c r="G2330" s="39">
        <v>81</v>
      </c>
      <c r="H2330" s="39" t="s">
        <v>146</v>
      </c>
      <c r="I2330" s="39" t="s">
        <v>82</v>
      </c>
      <c r="J2330" s="18">
        <v>-28271</v>
      </c>
      <c r="K2330" s="18">
        <v>130</v>
      </c>
      <c r="L2330" s="18">
        <v>1538808</v>
      </c>
      <c r="M2330" s="18">
        <v>130</v>
      </c>
      <c r="N2330" s="39" t="s">
        <v>28</v>
      </c>
      <c r="O2330" s="18">
        <v>-4490</v>
      </c>
      <c r="P2330" s="18">
        <v>432</v>
      </c>
      <c r="Q2330" s="18">
        <v>194969650</v>
      </c>
      <c r="R2330" s="18">
        <v>139</v>
      </c>
      <c r="S2330" s="16">
        <f t="shared" si="219"/>
        <v>194.96965</v>
      </c>
      <c r="T2330" s="16">
        <f t="shared" si="221"/>
        <v>181612.98406229715</v>
      </c>
      <c r="U2330" s="41">
        <f t="shared" si="220"/>
        <v>7891.3230769230768</v>
      </c>
      <c r="V2330" s="18">
        <f t="shared" si="222"/>
        <v>195</v>
      </c>
      <c r="W2330" s="154">
        <f t="shared" si="223"/>
        <v>931.34863621690852</v>
      </c>
    </row>
    <row r="2331" spans="1:23" ht="16" customHeight="1">
      <c r="A2331" s="37"/>
      <c r="B2331" s="38" t="str">
        <f t="shared" si="218"/>
        <v>195-Pb</v>
      </c>
      <c r="C2331" s="39">
        <v>195</v>
      </c>
      <c r="D2331" s="40"/>
      <c r="E2331" s="39">
        <v>31</v>
      </c>
      <c r="F2331" s="39">
        <v>113</v>
      </c>
      <c r="G2331" s="39">
        <v>82</v>
      </c>
      <c r="H2331" s="39" t="s">
        <v>147</v>
      </c>
      <c r="I2331" s="39" t="s">
        <v>40</v>
      </c>
      <c r="J2331" s="18">
        <v>-23780</v>
      </c>
      <c r="K2331" s="18">
        <v>412</v>
      </c>
      <c r="L2331" s="18">
        <v>1533535</v>
      </c>
      <c r="M2331" s="18">
        <v>412</v>
      </c>
      <c r="N2331" s="39" t="s">
        <v>28</v>
      </c>
      <c r="O2331" s="18">
        <v>-5850</v>
      </c>
      <c r="P2331" s="18">
        <v>350</v>
      </c>
      <c r="Q2331" s="18">
        <v>194974471</v>
      </c>
      <c r="R2331" s="18">
        <v>443</v>
      </c>
      <c r="S2331" s="16">
        <f t="shared" si="219"/>
        <v>194.97447099999999</v>
      </c>
      <c r="T2331" s="16">
        <f t="shared" si="221"/>
        <v>181617.47479301429</v>
      </c>
      <c r="U2331" s="41">
        <f t="shared" si="220"/>
        <v>7864.2820512820517</v>
      </c>
      <c r="V2331" s="18">
        <f t="shared" si="222"/>
        <v>195</v>
      </c>
      <c r="W2331" s="154">
        <f t="shared" si="223"/>
        <v>931.37166560520154</v>
      </c>
    </row>
    <row r="2332" spans="1:23" ht="16" customHeight="1">
      <c r="A2332" s="37"/>
      <c r="B2332" s="38" t="str">
        <f t="shared" si="218"/>
        <v>195-Bi</v>
      </c>
      <c r="C2332" s="39">
        <v>195</v>
      </c>
      <c r="D2332" s="40"/>
      <c r="E2332" s="39">
        <v>29</v>
      </c>
      <c r="F2332" s="39">
        <v>112</v>
      </c>
      <c r="G2332" s="39">
        <v>83</v>
      </c>
      <c r="H2332" s="39" t="s">
        <v>148</v>
      </c>
      <c r="I2332" s="39" t="s">
        <v>83</v>
      </c>
      <c r="J2332" s="18">
        <v>-17930</v>
      </c>
      <c r="K2332" s="18">
        <v>218</v>
      </c>
      <c r="L2332" s="18">
        <v>1526903</v>
      </c>
      <c r="M2332" s="18">
        <v>218</v>
      </c>
      <c r="N2332" s="39" t="s">
        <v>28</v>
      </c>
      <c r="O2332" s="18">
        <v>-6795</v>
      </c>
      <c r="P2332" s="18">
        <v>310</v>
      </c>
      <c r="Q2332" s="18">
        <v>194980751</v>
      </c>
      <c r="R2332" s="18">
        <v>234</v>
      </c>
      <c r="S2332" s="16">
        <f t="shared" si="219"/>
        <v>194.980751</v>
      </c>
      <c r="T2332" s="16">
        <f t="shared" si="221"/>
        <v>181623.32457291547</v>
      </c>
      <c r="U2332" s="41">
        <f t="shared" si="220"/>
        <v>7830.2717948717946</v>
      </c>
      <c r="V2332" s="18">
        <f t="shared" si="222"/>
        <v>195</v>
      </c>
      <c r="W2332" s="154">
        <f t="shared" si="223"/>
        <v>931.4016644764896</v>
      </c>
    </row>
    <row r="2333" spans="1:23" ht="16" customHeight="1">
      <c r="A2333" s="37"/>
      <c r="B2333" s="38" t="str">
        <f t="shared" si="218"/>
        <v>195-Po</v>
      </c>
      <c r="C2333" s="39">
        <v>195</v>
      </c>
      <c r="D2333" s="40"/>
      <c r="E2333" s="39">
        <v>27</v>
      </c>
      <c r="F2333" s="39">
        <v>111</v>
      </c>
      <c r="G2333" s="39">
        <v>84</v>
      </c>
      <c r="H2333" s="39" t="s">
        <v>149</v>
      </c>
      <c r="I2333" s="39" t="s">
        <v>83</v>
      </c>
      <c r="J2333" s="18">
        <v>-11136</v>
      </c>
      <c r="K2333" s="18">
        <v>220</v>
      </c>
      <c r="L2333" s="18">
        <v>1519326</v>
      </c>
      <c r="M2333" s="18">
        <v>220</v>
      </c>
      <c r="N2333" s="39" t="s">
        <v>28</v>
      </c>
      <c r="O2333" s="18">
        <v>-7925</v>
      </c>
      <c r="P2333" s="18">
        <v>460</v>
      </c>
      <c r="Q2333" s="18">
        <v>194988045</v>
      </c>
      <c r="R2333" s="18">
        <v>236</v>
      </c>
      <c r="S2333" s="16">
        <f t="shared" si="219"/>
        <v>194.988045</v>
      </c>
      <c r="T2333" s="16">
        <f t="shared" si="221"/>
        <v>181630.11888734211</v>
      </c>
      <c r="U2333" s="41">
        <f t="shared" si="220"/>
        <v>7791.4153846153849</v>
      </c>
      <c r="V2333" s="18">
        <f t="shared" si="222"/>
        <v>195</v>
      </c>
      <c r="W2333" s="154">
        <f t="shared" si="223"/>
        <v>931.43650711457485</v>
      </c>
    </row>
    <row r="2334" spans="1:23" ht="16" customHeight="1">
      <c r="A2334" s="37"/>
      <c r="B2334" s="38" t="str">
        <f t="shared" si="218"/>
        <v>195-At</v>
      </c>
      <c r="C2334" s="39">
        <v>195</v>
      </c>
      <c r="D2334" s="40"/>
      <c r="E2334" s="39">
        <v>25</v>
      </c>
      <c r="F2334" s="39">
        <v>110</v>
      </c>
      <c r="G2334" s="39">
        <v>85</v>
      </c>
      <c r="H2334" s="39" t="s">
        <v>150</v>
      </c>
      <c r="I2334" s="39" t="s">
        <v>83</v>
      </c>
      <c r="J2334" s="18">
        <v>-3210</v>
      </c>
      <c r="K2334" s="18">
        <v>404</v>
      </c>
      <c r="L2334" s="18">
        <v>1510618</v>
      </c>
      <c r="M2334" s="18">
        <v>404</v>
      </c>
      <c r="N2334" s="39" t="s">
        <v>28</v>
      </c>
      <c r="O2334" s="18" t="s">
        <v>30</v>
      </c>
      <c r="P2334" s="42"/>
      <c r="Q2334" s="18">
        <v>194996554</v>
      </c>
      <c r="R2334" s="18">
        <v>433</v>
      </c>
      <c r="S2334" s="16">
        <f t="shared" si="219"/>
        <v>194.996554</v>
      </c>
      <c r="T2334" s="16">
        <f t="shared" si="221"/>
        <v>181638.04496651076</v>
      </c>
      <c r="U2334" s="41">
        <f t="shared" si="220"/>
        <v>7746.7589743589742</v>
      </c>
      <c r="V2334" s="18">
        <f t="shared" si="222"/>
        <v>195</v>
      </c>
      <c r="W2334" s="154">
        <f t="shared" si="223"/>
        <v>931.47715367441413</v>
      </c>
    </row>
    <row r="2335" spans="1:23" ht="16" customHeight="1">
      <c r="A2335" s="37"/>
      <c r="B2335" s="38" t="str">
        <f t="shared" si="218"/>
        <v>196-Os</v>
      </c>
      <c r="C2335" s="39">
        <v>196</v>
      </c>
      <c r="D2335" s="39">
        <v>0</v>
      </c>
      <c r="E2335" s="39">
        <v>44</v>
      </c>
      <c r="F2335" s="39">
        <v>120</v>
      </c>
      <c r="G2335" s="39">
        <v>76</v>
      </c>
      <c r="H2335" s="39" t="s">
        <v>141</v>
      </c>
      <c r="I2335" s="39" t="s">
        <v>72</v>
      </c>
      <c r="J2335" s="18">
        <v>-28296.407999999999</v>
      </c>
      <c r="K2335" s="18">
        <v>40.219000000000001</v>
      </c>
      <c r="L2335" s="18">
        <v>1550816.82</v>
      </c>
      <c r="M2335" s="18">
        <v>40.22</v>
      </c>
      <c r="N2335" s="39" t="s">
        <v>28</v>
      </c>
      <c r="O2335" s="18">
        <v>1157.5150000000001</v>
      </c>
      <c r="P2335" s="18">
        <v>55.537999999999997</v>
      </c>
      <c r="Q2335" s="18">
        <v>195969622.55000001</v>
      </c>
      <c r="R2335" s="18">
        <v>43.177</v>
      </c>
      <c r="S2335" s="16">
        <f t="shared" si="219"/>
        <v>195.96962255000003</v>
      </c>
      <c r="T2335" s="16">
        <f t="shared" si="221"/>
        <v>182544.45210763594</v>
      </c>
      <c r="U2335" s="41">
        <f t="shared" si="220"/>
        <v>7912.3307142857147</v>
      </c>
      <c r="V2335" s="18">
        <f t="shared" si="222"/>
        <v>196</v>
      </c>
      <c r="W2335" s="154">
        <f t="shared" si="223"/>
        <v>931.34924544712214</v>
      </c>
    </row>
    <row r="2336" spans="1:23" ht="16" customHeight="1">
      <c r="A2336" s="37"/>
      <c r="B2336" s="38" t="str">
        <f t="shared" si="218"/>
        <v>196-Ir</v>
      </c>
      <c r="C2336" s="39">
        <v>196</v>
      </c>
      <c r="D2336" s="40"/>
      <c r="E2336" s="39">
        <v>42</v>
      </c>
      <c r="F2336" s="39">
        <v>119</v>
      </c>
      <c r="G2336" s="39">
        <v>77</v>
      </c>
      <c r="H2336" s="39" t="s">
        <v>142</v>
      </c>
      <c r="I2336" s="39" t="s">
        <v>40</v>
      </c>
      <c r="J2336" s="18">
        <v>-29453.922999999999</v>
      </c>
      <c r="K2336" s="18">
        <v>38.521999999999998</v>
      </c>
      <c r="L2336" s="18">
        <v>1551191.9820000001</v>
      </c>
      <c r="M2336" s="18">
        <v>38.523000000000003</v>
      </c>
      <c r="N2336" s="39" t="s">
        <v>28</v>
      </c>
      <c r="O2336" s="18">
        <v>3209.0160000000001</v>
      </c>
      <c r="P2336" s="18">
        <v>38.411000000000001</v>
      </c>
      <c r="Q2336" s="18">
        <v>195968379.90599999</v>
      </c>
      <c r="R2336" s="18">
        <v>41.356000000000002</v>
      </c>
      <c r="S2336" s="16">
        <f t="shared" si="219"/>
        <v>195.968379906</v>
      </c>
      <c r="T2336" s="16">
        <f t="shared" si="221"/>
        <v>182543.2945926844</v>
      </c>
      <c r="U2336" s="41">
        <f t="shared" si="220"/>
        <v>7914.2448061224495</v>
      </c>
      <c r="V2336" s="18">
        <f t="shared" si="222"/>
        <v>196</v>
      </c>
      <c r="W2336" s="154">
        <f t="shared" si="223"/>
        <v>931.34333975859386</v>
      </c>
    </row>
    <row r="2337" spans="1:23" ht="16" customHeight="1">
      <c r="A2337" s="37"/>
      <c r="B2337" s="38" t="str">
        <f t="shared" si="218"/>
        <v>196-Pt</v>
      </c>
      <c r="C2337" s="39">
        <v>196</v>
      </c>
      <c r="D2337" s="40"/>
      <c r="E2337" s="39">
        <v>40</v>
      </c>
      <c r="F2337" s="39">
        <v>118</v>
      </c>
      <c r="G2337" s="39">
        <v>78</v>
      </c>
      <c r="H2337" s="39" t="s">
        <v>143</v>
      </c>
      <c r="I2337" s="40"/>
      <c r="J2337" s="18">
        <v>-32662.94</v>
      </c>
      <c r="K2337" s="18">
        <v>2.927</v>
      </c>
      <c r="L2337" s="18">
        <v>1553618.645</v>
      </c>
      <c r="M2337" s="18">
        <v>2.9390000000000001</v>
      </c>
      <c r="N2337" s="39" t="s">
        <v>28</v>
      </c>
      <c r="O2337" s="18">
        <v>-1505.6949999999999</v>
      </c>
      <c r="P2337" s="18">
        <v>2.863</v>
      </c>
      <c r="Q2337" s="18">
        <v>195964934.884</v>
      </c>
      <c r="R2337" s="18">
        <v>3.1419999999999999</v>
      </c>
      <c r="S2337" s="16">
        <f t="shared" si="219"/>
        <v>195.964934884</v>
      </c>
      <c r="T2337" s="16">
        <f t="shared" si="221"/>
        <v>182540.08557668843</v>
      </c>
      <c r="U2337" s="41">
        <f t="shared" si="220"/>
        <v>7926.6257397959189</v>
      </c>
      <c r="V2337" s="18">
        <f t="shared" si="222"/>
        <v>196</v>
      </c>
      <c r="W2337" s="154">
        <f t="shared" si="223"/>
        <v>931.32696722800222</v>
      </c>
    </row>
    <row r="2338" spans="1:23" ht="16" customHeight="1">
      <c r="A2338" s="37"/>
      <c r="B2338" s="38" t="str">
        <f t="shared" si="218"/>
        <v>196-Au</v>
      </c>
      <c r="C2338" s="39">
        <v>196</v>
      </c>
      <c r="D2338" s="40"/>
      <c r="E2338" s="39">
        <v>38</v>
      </c>
      <c r="F2338" s="39">
        <v>117</v>
      </c>
      <c r="G2338" s="39">
        <v>79</v>
      </c>
      <c r="H2338" s="39" t="s">
        <v>144</v>
      </c>
      <c r="I2338" s="40"/>
      <c r="J2338" s="18">
        <v>-31157.244999999999</v>
      </c>
      <c r="K2338" s="18">
        <v>4.0449999999999999</v>
      </c>
      <c r="L2338" s="18">
        <v>1551330.5959999999</v>
      </c>
      <c r="M2338" s="18">
        <v>4.0540000000000003</v>
      </c>
      <c r="N2338" s="39" t="s">
        <v>28</v>
      </c>
      <c r="O2338" s="18">
        <v>686.01599999999996</v>
      </c>
      <c r="P2338" s="18">
        <v>3.0859999999999999</v>
      </c>
      <c r="Q2338" s="18">
        <v>195966551.315</v>
      </c>
      <c r="R2338" s="18">
        <v>4.343</v>
      </c>
      <c r="S2338" s="16">
        <f t="shared" si="219"/>
        <v>195.966551315</v>
      </c>
      <c r="T2338" s="16">
        <f t="shared" si="221"/>
        <v>182541.59127184376</v>
      </c>
      <c r="U2338" s="41">
        <f t="shared" si="220"/>
        <v>7914.9520204081628</v>
      </c>
      <c r="V2338" s="18">
        <f t="shared" si="222"/>
        <v>196</v>
      </c>
      <c r="W2338" s="154">
        <f t="shared" si="223"/>
        <v>931.33464934614165</v>
      </c>
    </row>
    <row r="2339" spans="1:23" ht="16" customHeight="1">
      <c r="A2339" s="37"/>
      <c r="B2339" s="38" t="str">
        <f t="shared" si="218"/>
        <v>196-Hg</v>
      </c>
      <c r="C2339" s="39">
        <v>196</v>
      </c>
      <c r="D2339" s="40"/>
      <c r="E2339" s="39">
        <v>36</v>
      </c>
      <c r="F2339" s="39">
        <v>116</v>
      </c>
      <c r="G2339" s="39">
        <v>80</v>
      </c>
      <c r="H2339" s="39" t="s">
        <v>145</v>
      </c>
      <c r="I2339" s="40"/>
      <c r="J2339" s="18">
        <v>-31843.260999999999</v>
      </c>
      <c r="K2339" s="18">
        <v>4.1109999999999998</v>
      </c>
      <c r="L2339" s="18">
        <v>1551234.2590000001</v>
      </c>
      <c r="M2339" s="18">
        <v>4.1189999999999998</v>
      </c>
      <c r="N2339" s="39" t="s">
        <v>28</v>
      </c>
      <c r="O2339" s="18">
        <v>-4378</v>
      </c>
      <c r="P2339" s="18">
        <v>136</v>
      </c>
      <c r="Q2339" s="18">
        <v>195965814.84599999</v>
      </c>
      <c r="R2339" s="18">
        <v>4.4130000000000003</v>
      </c>
      <c r="S2339" s="16">
        <f t="shared" si="219"/>
        <v>195.96581484599997</v>
      </c>
      <c r="T2339" s="16">
        <f t="shared" si="221"/>
        <v>182540.9052556727</v>
      </c>
      <c r="U2339" s="41">
        <f t="shared" si="220"/>
        <v>7914.4605051020408</v>
      </c>
      <c r="V2339" s="18">
        <f t="shared" si="222"/>
        <v>196</v>
      </c>
      <c r="W2339" s="154">
        <f t="shared" si="223"/>
        <v>931.33114926363623</v>
      </c>
    </row>
    <row r="2340" spans="1:23" ht="16" customHeight="1">
      <c r="A2340" s="37"/>
      <c r="B2340" s="38" t="str">
        <f t="shared" si="218"/>
        <v>196-Tl</v>
      </c>
      <c r="C2340" s="39">
        <v>196</v>
      </c>
      <c r="D2340" s="40"/>
      <c r="E2340" s="39">
        <v>34</v>
      </c>
      <c r="F2340" s="39">
        <v>115</v>
      </c>
      <c r="G2340" s="39">
        <v>81</v>
      </c>
      <c r="H2340" s="39" t="s">
        <v>146</v>
      </c>
      <c r="I2340" s="39" t="s">
        <v>82</v>
      </c>
      <c r="J2340" s="18">
        <v>-27466</v>
      </c>
      <c r="K2340" s="18">
        <v>136</v>
      </c>
      <c r="L2340" s="18">
        <v>1546074</v>
      </c>
      <c r="M2340" s="18">
        <v>136</v>
      </c>
      <c r="N2340" s="39" t="s">
        <v>28</v>
      </c>
      <c r="O2340" s="18">
        <v>-2045</v>
      </c>
      <c r="P2340" s="18">
        <v>195</v>
      </c>
      <c r="Q2340" s="18">
        <v>195970515</v>
      </c>
      <c r="R2340" s="18">
        <v>146</v>
      </c>
      <c r="S2340" s="16">
        <f t="shared" si="219"/>
        <v>195.97051500000001</v>
      </c>
      <c r="T2340" s="16">
        <f t="shared" si="221"/>
        <v>182545.2834191125</v>
      </c>
      <c r="U2340" s="41">
        <f t="shared" si="220"/>
        <v>7888.1326530612241</v>
      </c>
      <c r="V2340" s="18">
        <f t="shared" si="222"/>
        <v>196</v>
      </c>
      <c r="W2340" s="154">
        <f t="shared" si="223"/>
        <v>931.35348683220661</v>
      </c>
    </row>
    <row r="2341" spans="1:23" ht="16" customHeight="1">
      <c r="A2341" s="37"/>
      <c r="B2341" s="38" t="str">
        <f t="shared" si="218"/>
        <v>196-Pb</v>
      </c>
      <c r="C2341" s="39">
        <v>196</v>
      </c>
      <c r="D2341" s="40"/>
      <c r="E2341" s="39">
        <v>32</v>
      </c>
      <c r="F2341" s="39">
        <v>114</v>
      </c>
      <c r="G2341" s="39">
        <v>82</v>
      </c>
      <c r="H2341" s="39" t="s">
        <v>147</v>
      </c>
      <c r="I2341" s="39" t="s">
        <v>37</v>
      </c>
      <c r="J2341" s="18">
        <v>-25420</v>
      </c>
      <c r="K2341" s="18">
        <v>140</v>
      </c>
      <c r="L2341" s="18">
        <v>1543247</v>
      </c>
      <c r="M2341" s="18">
        <v>140</v>
      </c>
      <c r="N2341" s="39" t="s">
        <v>28</v>
      </c>
      <c r="O2341" s="18">
        <v>-7357</v>
      </c>
      <c r="P2341" s="18">
        <v>250</v>
      </c>
      <c r="Q2341" s="18">
        <v>195972710</v>
      </c>
      <c r="R2341" s="18">
        <v>150</v>
      </c>
      <c r="S2341" s="16">
        <f t="shared" si="219"/>
        <v>195.97271000000001</v>
      </c>
      <c r="T2341" s="16">
        <f t="shared" si="221"/>
        <v>182547.32804759705</v>
      </c>
      <c r="U2341" s="41">
        <f t="shared" si="220"/>
        <v>7873.7091836734689</v>
      </c>
      <c r="V2341" s="18">
        <f t="shared" si="222"/>
        <v>196</v>
      </c>
      <c r="W2341" s="154">
        <f t="shared" si="223"/>
        <v>931.3639186101891</v>
      </c>
    </row>
    <row r="2342" spans="1:23" ht="16" customHeight="1">
      <c r="A2342" s="37"/>
      <c r="B2342" s="38" t="str">
        <f t="shared" si="218"/>
        <v>196-Bi</v>
      </c>
      <c r="C2342" s="39">
        <v>196</v>
      </c>
      <c r="D2342" s="40"/>
      <c r="E2342" s="39">
        <v>30</v>
      </c>
      <c r="F2342" s="39">
        <v>113</v>
      </c>
      <c r="G2342" s="39">
        <v>83</v>
      </c>
      <c r="H2342" s="39" t="s">
        <v>148</v>
      </c>
      <c r="I2342" s="39" t="s">
        <v>83</v>
      </c>
      <c r="J2342" s="18">
        <v>-18064</v>
      </c>
      <c r="K2342" s="18">
        <v>207</v>
      </c>
      <c r="L2342" s="18">
        <v>1535108</v>
      </c>
      <c r="M2342" s="18">
        <v>207</v>
      </c>
      <c r="N2342" s="39" t="s">
        <v>28</v>
      </c>
      <c r="O2342" s="18">
        <v>-4569</v>
      </c>
      <c r="P2342" s="18">
        <v>274</v>
      </c>
      <c r="Q2342" s="18">
        <v>195980608</v>
      </c>
      <c r="R2342" s="18">
        <v>222</v>
      </c>
      <c r="S2342" s="16">
        <f t="shared" si="219"/>
        <v>195.98060799999999</v>
      </c>
      <c r="T2342" s="16">
        <f t="shared" si="221"/>
        <v>182554.68498416705</v>
      </c>
      <c r="U2342" s="41">
        <f t="shared" si="220"/>
        <v>7832.1836734693879</v>
      </c>
      <c r="V2342" s="18">
        <f t="shared" si="222"/>
        <v>196</v>
      </c>
      <c r="W2342" s="154">
        <f t="shared" si="223"/>
        <v>931.40145400085225</v>
      </c>
    </row>
    <row r="2343" spans="1:23" ht="16" customHeight="1">
      <c r="A2343" s="37"/>
      <c r="B2343" s="38" t="str">
        <f t="shared" si="218"/>
        <v>196-Po</v>
      </c>
      <c r="C2343" s="39">
        <v>196</v>
      </c>
      <c r="D2343" s="40"/>
      <c r="E2343" s="39">
        <v>28</v>
      </c>
      <c r="F2343" s="39">
        <v>112</v>
      </c>
      <c r="G2343" s="39">
        <v>84</v>
      </c>
      <c r="H2343" s="39" t="s">
        <v>149</v>
      </c>
      <c r="I2343" s="39" t="s">
        <v>83</v>
      </c>
      <c r="J2343" s="18">
        <v>-13495</v>
      </c>
      <c r="K2343" s="18">
        <v>180</v>
      </c>
      <c r="L2343" s="18">
        <v>1529757</v>
      </c>
      <c r="M2343" s="18">
        <v>180</v>
      </c>
      <c r="N2343" s="39" t="s">
        <v>28</v>
      </c>
      <c r="O2343" s="18">
        <v>-9492</v>
      </c>
      <c r="P2343" s="18">
        <v>292</v>
      </c>
      <c r="Q2343" s="18">
        <v>195985512</v>
      </c>
      <c r="R2343" s="18">
        <v>194</v>
      </c>
      <c r="S2343" s="16">
        <f t="shared" si="219"/>
        <v>195.985512</v>
      </c>
      <c r="T2343" s="16">
        <f t="shared" si="221"/>
        <v>182559.2530288542</v>
      </c>
      <c r="U2343" s="41">
        <f t="shared" si="220"/>
        <v>7804.8826530612241</v>
      </c>
      <c r="V2343" s="18">
        <f t="shared" si="222"/>
        <v>196</v>
      </c>
      <c r="W2343" s="154">
        <f t="shared" si="223"/>
        <v>931.42476035129698</v>
      </c>
    </row>
    <row r="2344" spans="1:23" ht="16" customHeight="1">
      <c r="A2344" s="37"/>
      <c r="B2344" s="38" t="str">
        <f t="shared" si="218"/>
        <v>196-At</v>
      </c>
      <c r="C2344" s="39">
        <v>196</v>
      </c>
      <c r="D2344" s="40"/>
      <c r="E2344" s="39">
        <v>26</v>
      </c>
      <c r="F2344" s="39">
        <v>111</v>
      </c>
      <c r="G2344" s="39">
        <v>85</v>
      </c>
      <c r="H2344" s="39" t="s">
        <v>150</v>
      </c>
      <c r="I2344" s="39" t="s">
        <v>83</v>
      </c>
      <c r="J2344" s="18">
        <v>-4003</v>
      </c>
      <c r="K2344" s="18">
        <v>229</v>
      </c>
      <c r="L2344" s="18">
        <v>1519483</v>
      </c>
      <c r="M2344" s="18">
        <v>229</v>
      </c>
      <c r="N2344" s="39" t="s">
        <v>28</v>
      </c>
      <c r="O2344" s="18">
        <v>-6154</v>
      </c>
      <c r="P2344" s="18">
        <v>306</v>
      </c>
      <c r="Q2344" s="18">
        <v>195995702</v>
      </c>
      <c r="R2344" s="18">
        <v>246</v>
      </c>
      <c r="S2344" s="16">
        <f t="shared" si="219"/>
        <v>195.99570199999999</v>
      </c>
      <c r="T2344" s="16">
        <f t="shared" si="221"/>
        <v>182568.74494878942</v>
      </c>
      <c r="U2344" s="41">
        <f t="shared" si="220"/>
        <v>7752.4642857142853</v>
      </c>
      <c r="V2344" s="18">
        <f t="shared" si="222"/>
        <v>196</v>
      </c>
      <c r="W2344" s="154">
        <f t="shared" si="223"/>
        <v>931.47318851423177</v>
      </c>
    </row>
    <row r="2345" spans="1:23" ht="16" customHeight="1">
      <c r="A2345" s="37"/>
      <c r="B2345" s="38" t="str">
        <f t="shared" si="218"/>
        <v>196-Rn</v>
      </c>
      <c r="C2345" s="39">
        <v>196</v>
      </c>
      <c r="D2345" s="40"/>
      <c r="E2345" s="39">
        <v>24</v>
      </c>
      <c r="F2345" s="39">
        <v>110</v>
      </c>
      <c r="G2345" s="39">
        <v>86</v>
      </c>
      <c r="H2345" s="39" t="s">
        <v>151</v>
      </c>
      <c r="I2345" s="39" t="s">
        <v>83</v>
      </c>
      <c r="J2345" s="18">
        <v>2151</v>
      </c>
      <c r="K2345" s="18">
        <v>203</v>
      </c>
      <c r="L2345" s="18">
        <v>1512546</v>
      </c>
      <c r="M2345" s="18">
        <v>203</v>
      </c>
      <c r="N2345" s="39" t="s">
        <v>28</v>
      </c>
      <c r="O2345" s="18" t="s">
        <v>30</v>
      </c>
      <c r="P2345" s="42"/>
      <c r="Q2345" s="18">
        <v>196002309</v>
      </c>
      <c r="R2345" s="18">
        <v>218</v>
      </c>
      <c r="S2345" s="16">
        <f t="shared" si="219"/>
        <v>196.002309</v>
      </c>
      <c r="T2345" s="16">
        <f t="shared" si="221"/>
        <v>182574.89932710264</v>
      </c>
      <c r="U2345" s="41">
        <f t="shared" si="220"/>
        <v>7717.0714285714284</v>
      </c>
      <c r="V2345" s="18">
        <f t="shared" si="222"/>
        <v>196</v>
      </c>
      <c r="W2345" s="154">
        <f t="shared" si="223"/>
        <v>931.50458840358488</v>
      </c>
    </row>
    <row r="2346" spans="1:23" ht="16" customHeight="1">
      <c r="A2346" s="37"/>
      <c r="B2346" s="38" t="str">
        <f t="shared" si="218"/>
        <v>197-Ir</v>
      </c>
      <c r="C2346" s="39">
        <v>197</v>
      </c>
      <c r="D2346" s="39">
        <v>0</v>
      </c>
      <c r="E2346" s="39">
        <v>43</v>
      </c>
      <c r="F2346" s="39">
        <v>120</v>
      </c>
      <c r="G2346" s="39">
        <v>77</v>
      </c>
      <c r="H2346" s="39" t="s">
        <v>142</v>
      </c>
      <c r="I2346" s="39" t="s">
        <v>74</v>
      </c>
      <c r="J2346" s="18">
        <v>-28283.417000000001</v>
      </c>
      <c r="K2346" s="18">
        <v>20.434999999999999</v>
      </c>
      <c r="L2346" s="18">
        <v>1558092.798</v>
      </c>
      <c r="M2346" s="18">
        <v>20.436</v>
      </c>
      <c r="N2346" s="39" t="s">
        <v>28</v>
      </c>
      <c r="O2346" s="18">
        <v>2154.634</v>
      </c>
      <c r="P2346" s="18">
        <v>20.224</v>
      </c>
      <c r="Q2346" s="18">
        <v>196969636.49599999</v>
      </c>
      <c r="R2346" s="18">
        <v>21.937000000000001</v>
      </c>
      <c r="S2346" s="16">
        <f t="shared" si="219"/>
        <v>196.96963649599999</v>
      </c>
      <c r="T2346" s="16">
        <f t="shared" si="221"/>
        <v>183475.95871308437</v>
      </c>
      <c r="U2346" s="41">
        <f t="shared" si="220"/>
        <v>7909.1004974619291</v>
      </c>
      <c r="V2346" s="18">
        <f t="shared" si="222"/>
        <v>197</v>
      </c>
      <c r="W2346" s="154">
        <f t="shared" si="223"/>
        <v>931.3500442288547</v>
      </c>
    </row>
    <row r="2347" spans="1:23" ht="16" customHeight="1">
      <c r="A2347" s="37"/>
      <c r="B2347" s="38" t="str">
        <f t="shared" si="218"/>
        <v>197-Pt</v>
      </c>
      <c r="C2347" s="39">
        <v>197</v>
      </c>
      <c r="D2347" s="40"/>
      <c r="E2347" s="39">
        <v>41</v>
      </c>
      <c r="F2347" s="39">
        <v>119</v>
      </c>
      <c r="G2347" s="39">
        <v>78</v>
      </c>
      <c r="H2347" s="39" t="s">
        <v>143</v>
      </c>
      <c r="I2347" s="40"/>
      <c r="J2347" s="18">
        <v>-30438.050999999999</v>
      </c>
      <c r="K2347" s="18">
        <v>2.9279999999999999</v>
      </c>
      <c r="L2347" s="18">
        <v>1559465.0789999999</v>
      </c>
      <c r="M2347" s="18">
        <v>2.94</v>
      </c>
      <c r="N2347" s="39" t="s">
        <v>28</v>
      </c>
      <c r="O2347" s="18">
        <v>718.91899999999998</v>
      </c>
      <c r="P2347" s="18">
        <v>0.59399999999999997</v>
      </c>
      <c r="Q2347" s="18">
        <v>196967323.40099999</v>
      </c>
      <c r="R2347" s="18">
        <v>3.1429999999999998</v>
      </c>
      <c r="S2347" s="16">
        <f t="shared" si="219"/>
        <v>196.96732340099999</v>
      </c>
      <c r="T2347" s="16">
        <f t="shared" si="221"/>
        <v>183473.80407986135</v>
      </c>
      <c r="U2347" s="41">
        <f t="shared" si="220"/>
        <v>7916.066390862944</v>
      </c>
      <c r="V2347" s="18">
        <f t="shared" si="222"/>
        <v>197</v>
      </c>
      <c r="W2347" s="154">
        <f t="shared" si="223"/>
        <v>931.33910700437229</v>
      </c>
    </row>
    <row r="2348" spans="1:23" ht="16" customHeight="1">
      <c r="A2348" s="37"/>
      <c r="B2348" s="38" t="str">
        <f t="shared" si="218"/>
        <v>197-Au</v>
      </c>
      <c r="C2348" s="39">
        <v>197</v>
      </c>
      <c r="D2348" s="40"/>
      <c r="E2348" s="39">
        <v>39</v>
      </c>
      <c r="F2348" s="39">
        <v>118</v>
      </c>
      <c r="G2348" s="39">
        <v>79</v>
      </c>
      <c r="H2348" s="39" t="s">
        <v>144</v>
      </c>
      <c r="I2348" s="40"/>
      <c r="J2348" s="18">
        <v>-31156.971000000001</v>
      </c>
      <c r="K2348" s="18">
        <v>2.9289999999999998</v>
      </c>
      <c r="L2348" s="18">
        <v>1559401.645</v>
      </c>
      <c r="M2348" s="18">
        <v>2.9409999999999998</v>
      </c>
      <c r="N2348" s="39" t="s">
        <v>28</v>
      </c>
      <c r="O2348" s="18">
        <v>-599.62400000000002</v>
      </c>
      <c r="P2348" s="18">
        <v>3.1869999999999998</v>
      </c>
      <c r="Q2348" s="18">
        <v>196966551.609</v>
      </c>
      <c r="R2348" s="18">
        <v>3.1440000000000001</v>
      </c>
      <c r="S2348" s="16">
        <f t="shared" si="219"/>
        <v>196.96655160899999</v>
      </c>
      <c r="T2348" s="16">
        <f t="shared" si="221"/>
        <v>183473.08516054138</v>
      </c>
      <c r="U2348" s="41">
        <f t="shared" si="220"/>
        <v>7915.7443908629439</v>
      </c>
      <c r="V2348" s="18">
        <f t="shared" si="222"/>
        <v>197</v>
      </c>
      <c r="W2348" s="154">
        <f t="shared" si="223"/>
        <v>931.33545766772272</v>
      </c>
    </row>
    <row r="2349" spans="1:23" ht="16" customHeight="1">
      <c r="A2349" s="37"/>
      <c r="B2349" s="38" t="str">
        <f t="shared" si="218"/>
        <v>197-Hg</v>
      </c>
      <c r="C2349" s="39">
        <v>197</v>
      </c>
      <c r="D2349" s="40"/>
      <c r="E2349" s="39">
        <v>37</v>
      </c>
      <c r="F2349" s="39">
        <v>117</v>
      </c>
      <c r="G2349" s="39">
        <v>80</v>
      </c>
      <c r="H2349" s="39" t="s">
        <v>145</v>
      </c>
      <c r="I2349" s="40"/>
      <c r="J2349" s="18">
        <v>-30557.346000000001</v>
      </c>
      <c r="K2349" s="18">
        <v>4.3019999999999996</v>
      </c>
      <c r="L2349" s="18">
        <v>1558019.6669999999</v>
      </c>
      <c r="M2349" s="18">
        <v>4.3099999999999996</v>
      </c>
      <c r="N2349" s="39" t="s">
        <v>28</v>
      </c>
      <c r="O2349" s="18">
        <v>-2180.5030000000002</v>
      </c>
      <c r="P2349" s="18">
        <v>32.216000000000001</v>
      </c>
      <c r="Q2349" s="18">
        <v>196967195.333</v>
      </c>
      <c r="R2349" s="18">
        <v>4.6180000000000003</v>
      </c>
      <c r="S2349" s="16">
        <f t="shared" si="219"/>
        <v>196.96719533300001</v>
      </c>
      <c r="T2349" s="16">
        <f t="shared" si="221"/>
        <v>183473.6847853371</v>
      </c>
      <c r="U2349" s="41">
        <f t="shared" si="220"/>
        <v>7908.7292741116744</v>
      </c>
      <c r="V2349" s="18">
        <f t="shared" si="222"/>
        <v>197</v>
      </c>
      <c r="W2349" s="154">
        <f t="shared" si="223"/>
        <v>931.33850144841165</v>
      </c>
    </row>
    <row r="2350" spans="1:23" ht="16" customHeight="1">
      <c r="A2350" s="37"/>
      <c r="B2350" s="38" t="str">
        <f t="shared" si="218"/>
        <v>197-Tl</v>
      </c>
      <c r="C2350" s="39">
        <v>197</v>
      </c>
      <c r="D2350" s="40"/>
      <c r="E2350" s="39">
        <v>35</v>
      </c>
      <c r="F2350" s="39">
        <v>116</v>
      </c>
      <c r="G2350" s="39">
        <v>81</v>
      </c>
      <c r="H2350" s="39" t="s">
        <v>146</v>
      </c>
      <c r="I2350" s="39" t="s">
        <v>82</v>
      </c>
      <c r="J2350" s="18">
        <v>-28376.843000000001</v>
      </c>
      <c r="K2350" s="18">
        <v>32.015999999999998</v>
      </c>
      <c r="L2350" s="18">
        <v>1555056.811</v>
      </c>
      <c r="M2350" s="18">
        <v>32.017000000000003</v>
      </c>
      <c r="N2350" s="39" t="s">
        <v>28</v>
      </c>
      <c r="O2350" s="18">
        <v>-3580</v>
      </c>
      <c r="P2350" s="18">
        <v>107</v>
      </c>
      <c r="Q2350" s="18">
        <v>196969536.19999999</v>
      </c>
      <c r="R2350" s="18">
        <v>34.371000000000002</v>
      </c>
      <c r="S2350" s="16">
        <f t="shared" si="219"/>
        <v>196.96953619999999</v>
      </c>
      <c r="T2350" s="16">
        <f t="shared" si="221"/>
        <v>183475.86528800079</v>
      </c>
      <c r="U2350" s="41">
        <f t="shared" si="220"/>
        <v>7893.6893959390864</v>
      </c>
      <c r="V2350" s="18">
        <f t="shared" si="222"/>
        <v>197</v>
      </c>
      <c r="W2350" s="154">
        <f t="shared" si="223"/>
        <v>931.34956998985172</v>
      </c>
    </row>
    <row r="2351" spans="1:23" ht="16" customHeight="1">
      <c r="A2351" s="37"/>
      <c r="B2351" s="38" t="str">
        <f t="shared" si="218"/>
        <v>197-Pb</v>
      </c>
      <c r="C2351" s="39">
        <v>197</v>
      </c>
      <c r="D2351" s="40"/>
      <c r="E2351" s="39">
        <v>33</v>
      </c>
      <c r="F2351" s="39">
        <v>115</v>
      </c>
      <c r="G2351" s="39">
        <v>82</v>
      </c>
      <c r="H2351" s="39" t="s">
        <v>147</v>
      </c>
      <c r="I2351" s="39" t="s">
        <v>37</v>
      </c>
      <c r="J2351" s="18">
        <v>-24796</v>
      </c>
      <c r="K2351" s="18">
        <v>102</v>
      </c>
      <c r="L2351" s="18">
        <v>1550694</v>
      </c>
      <c r="M2351" s="18">
        <v>102</v>
      </c>
      <c r="N2351" s="39" t="s">
        <v>28</v>
      </c>
      <c r="O2351" s="18">
        <v>-5174</v>
      </c>
      <c r="P2351" s="18">
        <v>263</v>
      </c>
      <c r="Q2351" s="18">
        <v>196973380</v>
      </c>
      <c r="R2351" s="18">
        <v>110</v>
      </c>
      <c r="S2351" s="16">
        <f t="shared" si="219"/>
        <v>196.97337999999999</v>
      </c>
      <c r="T2351" s="16">
        <f t="shared" si="221"/>
        <v>183479.44576315748</v>
      </c>
      <c r="U2351" s="41">
        <f t="shared" si="220"/>
        <v>7871.5431472081218</v>
      </c>
      <c r="V2351" s="18">
        <f t="shared" si="222"/>
        <v>197</v>
      </c>
      <c r="W2351" s="154">
        <f t="shared" si="223"/>
        <v>931.36774499064711</v>
      </c>
    </row>
    <row r="2352" spans="1:23" ht="16" customHeight="1">
      <c r="A2352" s="37"/>
      <c r="B2352" s="38" t="str">
        <f t="shared" si="218"/>
        <v>197-Bi</v>
      </c>
      <c r="C2352" s="39">
        <v>197</v>
      </c>
      <c r="D2352" s="40"/>
      <c r="E2352" s="39">
        <v>31</v>
      </c>
      <c r="F2352" s="39">
        <v>114</v>
      </c>
      <c r="G2352" s="39">
        <v>83</v>
      </c>
      <c r="H2352" s="39" t="s">
        <v>148</v>
      </c>
      <c r="I2352" s="39" t="s">
        <v>82</v>
      </c>
      <c r="J2352" s="18">
        <v>-19622.581999999999</v>
      </c>
      <c r="K2352" s="18">
        <v>242.69800000000001</v>
      </c>
      <c r="L2352" s="18">
        <v>1544737.8430000001</v>
      </c>
      <c r="M2352" s="18">
        <v>242.69800000000001</v>
      </c>
      <c r="N2352" s="39" t="s">
        <v>28</v>
      </c>
      <c r="O2352" s="18">
        <v>-6178</v>
      </c>
      <c r="P2352" s="18">
        <v>310</v>
      </c>
      <c r="Q2352" s="18">
        <v>196978934.287</v>
      </c>
      <c r="R2352" s="18">
        <v>260.54700000000003</v>
      </c>
      <c r="S2352" s="16">
        <f t="shared" si="219"/>
        <v>196.97893428699999</v>
      </c>
      <c r="T2352" s="16">
        <f t="shared" si="221"/>
        <v>183484.61954603298</v>
      </c>
      <c r="U2352" s="41">
        <f t="shared" si="220"/>
        <v>7841.3088477157362</v>
      </c>
      <c r="V2352" s="18">
        <f t="shared" si="222"/>
        <v>197</v>
      </c>
      <c r="W2352" s="154">
        <f t="shared" si="223"/>
        <v>931.39400784788313</v>
      </c>
    </row>
    <row r="2353" spans="1:23" ht="16" customHeight="1">
      <c r="A2353" s="37"/>
      <c r="B2353" s="38" t="str">
        <f t="shared" si="218"/>
        <v>197-Po</v>
      </c>
      <c r="C2353" s="39">
        <v>197</v>
      </c>
      <c r="D2353" s="40"/>
      <c r="E2353" s="39">
        <v>29</v>
      </c>
      <c r="F2353" s="39">
        <v>113</v>
      </c>
      <c r="G2353" s="39">
        <v>84</v>
      </c>
      <c r="H2353" s="39" t="s">
        <v>149</v>
      </c>
      <c r="I2353" s="39" t="s">
        <v>83</v>
      </c>
      <c r="J2353" s="18">
        <v>-13445</v>
      </c>
      <c r="K2353" s="18">
        <v>193</v>
      </c>
      <c r="L2353" s="18">
        <v>1537778</v>
      </c>
      <c r="M2353" s="18">
        <v>193</v>
      </c>
      <c r="N2353" s="39" t="s">
        <v>28</v>
      </c>
      <c r="O2353" s="18">
        <v>-7194</v>
      </c>
      <c r="P2353" s="18">
        <v>400</v>
      </c>
      <c r="Q2353" s="18">
        <v>196985567</v>
      </c>
      <c r="R2353" s="18">
        <v>207</v>
      </c>
      <c r="S2353" s="16">
        <f t="shared" si="219"/>
        <v>196.985567</v>
      </c>
      <c r="T2353" s="16">
        <f t="shared" si="221"/>
        <v>183490.79787584153</v>
      </c>
      <c r="U2353" s="41">
        <f t="shared" si="220"/>
        <v>7805.9796954314725</v>
      </c>
      <c r="V2353" s="18">
        <f t="shared" si="222"/>
        <v>197</v>
      </c>
      <c r="W2353" s="154">
        <f t="shared" si="223"/>
        <v>931.42536992812961</v>
      </c>
    </row>
    <row r="2354" spans="1:23" ht="16" customHeight="1">
      <c r="A2354" s="37"/>
      <c r="B2354" s="38" t="str">
        <f t="shared" si="218"/>
        <v>197-At</v>
      </c>
      <c r="C2354" s="39">
        <v>197</v>
      </c>
      <c r="D2354" s="40"/>
      <c r="E2354" s="39">
        <v>27</v>
      </c>
      <c r="F2354" s="39">
        <v>112</v>
      </c>
      <c r="G2354" s="39">
        <v>85</v>
      </c>
      <c r="H2354" s="39" t="s">
        <v>150</v>
      </c>
      <c r="I2354" s="39" t="s">
        <v>83</v>
      </c>
      <c r="J2354" s="18">
        <v>-6250</v>
      </c>
      <c r="K2354" s="18">
        <v>350</v>
      </c>
      <c r="L2354" s="18">
        <v>1529801</v>
      </c>
      <c r="M2354" s="18">
        <v>350</v>
      </c>
      <c r="N2354" s="39" t="s">
        <v>28</v>
      </c>
      <c r="O2354" s="18">
        <v>-7797</v>
      </c>
      <c r="P2354" s="18">
        <v>448</v>
      </c>
      <c r="Q2354" s="18">
        <v>196993290</v>
      </c>
      <c r="R2354" s="18">
        <v>376</v>
      </c>
      <c r="S2354" s="16">
        <f t="shared" si="219"/>
        <v>196.99329</v>
      </c>
      <c r="T2354" s="16">
        <f t="shared" si="221"/>
        <v>183497.99180102893</v>
      </c>
      <c r="U2354" s="41">
        <f t="shared" si="220"/>
        <v>7765.4873096446699</v>
      </c>
      <c r="V2354" s="18">
        <f t="shared" si="222"/>
        <v>197</v>
      </c>
      <c r="W2354" s="154">
        <f t="shared" si="223"/>
        <v>931.46188731486768</v>
      </c>
    </row>
    <row r="2355" spans="1:23" ht="16" customHeight="1">
      <c r="A2355" s="37"/>
      <c r="B2355" s="38" t="str">
        <f t="shared" si="218"/>
        <v>197-Rn</v>
      </c>
      <c r="C2355" s="39">
        <v>197</v>
      </c>
      <c r="D2355" s="40"/>
      <c r="E2355" s="39">
        <v>25</v>
      </c>
      <c r="F2355" s="39">
        <v>111</v>
      </c>
      <c r="G2355" s="39">
        <v>86</v>
      </c>
      <c r="H2355" s="39" t="s">
        <v>151</v>
      </c>
      <c r="I2355" s="39" t="s">
        <v>83</v>
      </c>
      <c r="J2355" s="18">
        <v>1547</v>
      </c>
      <c r="K2355" s="18">
        <v>279</v>
      </c>
      <c r="L2355" s="18">
        <v>1521221</v>
      </c>
      <c r="M2355" s="18">
        <v>279</v>
      </c>
      <c r="N2355" s="39" t="s">
        <v>28</v>
      </c>
      <c r="O2355" s="18" t="s">
        <v>30</v>
      </c>
      <c r="P2355" s="42"/>
      <c r="Q2355" s="18">
        <v>197001661</v>
      </c>
      <c r="R2355" s="18">
        <v>300</v>
      </c>
      <c r="S2355" s="16">
        <f t="shared" si="219"/>
        <v>197.00166100000001</v>
      </c>
      <c r="T2355" s="16">
        <f t="shared" si="221"/>
        <v>183505.78933407876</v>
      </c>
      <c r="U2355" s="41">
        <f t="shared" si="220"/>
        <v>7721.9340101522839</v>
      </c>
      <c r="V2355" s="18">
        <f t="shared" si="222"/>
        <v>197</v>
      </c>
      <c r="W2355" s="154">
        <f t="shared" si="223"/>
        <v>931.50146870090737</v>
      </c>
    </row>
    <row r="2356" spans="1:23" ht="16" customHeight="1">
      <c r="A2356" s="37"/>
      <c r="B2356" s="38" t="str">
        <f t="shared" si="218"/>
        <v>198-Ir</v>
      </c>
      <c r="C2356" s="39">
        <v>198</v>
      </c>
      <c r="D2356" s="39">
        <v>0</v>
      </c>
      <c r="E2356" s="39">
        <v>44</v>
      </c>
      <c r="F2356" s="39">
        <v>121</v>
      </c>
      <c r="G2356" s="39">
        <v>77</v>
      </c>
      <c r="H2356" s="39" t="s">
        <v>142</v>
      </c>
      <c r="I2356" s="39" t="s">
        <v>37</v>
      </c>
      <c r="J2356" s="18">
        <v>-25821</v>
      </c>
      <c r="K2356" s="18">
        <v>196</v>
      </c>
      <c r="L2356" s="18">
        <v>1563702</v>
      </c>
      <c r="M2356" s="18">
        <v>196</v>
      </c>
      <c r="N2356" s="39" t="s">
        <v>28</v>
      </c>
      <c r="O2356" s="18">
        <v>4102</v>
      </c>
      <c r="P2356" s="18">
        <v>196</v>
      </c>
      <c r="Q2356" s="18">
        <v>197972280</v>
      </c>
      <c r="R2356" s="18">
        <v>210</v>
      </c>
      <c r="S2356" s="16">
        <f t="shared" si="219"/>
        <v>197.97228000000001</v>
      </c>
      <c r="T2356" s="16">
        <f t="shared" si="221"/>
        <v>184409.91473501967</v>
      </c>
      <c r="U2356" s="41">
        <f t="shared" si="220"/>
        <v>7897.484848484848</v>
      </c>
      <c r="V2356" s="18">
        <f t="shared" si="222"/>
        <v>198</v>
      </c>
      <c r="W2356" s="154">
        <f t="shared" si="223"/>
        <v>931.36320573242256</v>
      </c>
    </row>
    <row r="2357" spans="1:23" ht="16" customHeight="1">
      <c r="A2357" s="37"/>
      <c r="B2357" s="38" t="str">
        <f t="shared" si="218"/>
        <v>198-Pt</v>
      </c>
      <c r="C2357" s="39">
        <v>198</v>
      </c>
      <c r="D2357" s="40"/>
      <c r="E2357" s="39">
        <v>42</v>
      </c>
      <c r="F2357" s="39">
        <v>120</v>
      </c>
      <c r="G2357" s="39">
        <v>78</v>
      </c>
      <c r="H2357" s="39" t="s">
        <v>143</v>
      </c>
      <c r="I2357" s="39" t="s">
        <v>47</v>
      </c>
      <c r="J2357" s="18">
        <v>-29923.3</v>
      </c>
      <c r="K2357" s="18">
        <v>4.1920000000000002</v>
      </c>
      <c r="L2357" s="18">
        <v>1567021.6510000001</v>
      </c>
      <c r="M2357" s="18">
        <v>4.2</v>
      </c>
      <c r="N2357" s="39" t="s">
        <v>28</v>
      </c>
      <c r="O2357" s="18">
        <v>-325.31</v>
      </c>
      <c r="P2357" s="18">
        <v>3.06</v>
      </c>
      <c r="Q2357" s="18">
        <v>197967876.009</v>
      </c>
      <c r="R2357" s="18">
        <v>4.5</v>
      </c>
      <c r="S2357" s="16">
        <f t="shared" si="219"/>
        <v>197.96787600900001</v>
      </c>
      <c r="T2357" s="16">
        <f t="shared" si="221"/>
        <v>184405.81244552336</v>
      </c>
      <c r="U2357" s="41">
        <f t="shared" si="220"/>
        <v>7914.2507626262632</v>
      </c>
      <c r="V2357" s="18">
        <f t="shared" si="222"/>
        <v>198</v>
      </c>
      <c r="W2357" s="154">
        <f t="shared" si="223"/>
        <v>931.34248709860287</v>
      </c>
    </row>
    <row r="2358" spans="1:23" ht="16" customHeight="1">
      <c r="A2358" s="37"/>
      <c r="B2358" s="38" t="str">
        <f t="shared" si="218"/>
        <v>198-Au</v>
      </c>
      <c r="C2358" s="39">
        <v>198</v>
      </c>
      <c r="D2358" s="40"/>
      <c r="E2358" s="39">
        <v>40</v>
      </c>
      <c r="F2358" s="39">
        <v>119</v>
      </c>
      <c r="G2358" s="39">
        <v>79</v>
      </c>
      <c r="H2358" s="39" t="s">
        <v>144</v>
      </c>
      <c r="I2358" s="40"/>
      <c r="J2358" s="18">
        <v>-29597.99</v>
      </c>
      <c r="K2358" s="18">
        <v>2.9289999999999998</v>
      </c>
      <c r="L2358" s="18">
        <v>1565913.9879999999</v>
      </c>
      <c r="M2358" s="18">
        <v>2.9409999999999998</v>
      </c>
      <c r="N2358" s="39" t="s">
        <v>28</v>
      </c>
      <c r="O2358" s="18">
        <v>1372.4749999999999</v>
      </c>
      <c r="P2358" s="18">
        <v>0.53900000000000003</v>
      </c>
      <c r="Q2358" s="18">
        <v>197968225.24399999</v>
      </c>
      <c r="R2358" s="18">
        <v>3.1440000000000001</v>
      </c>
      <c r="S2358" s="16">
        <f t="shared" si="219"/>
        <v>197.968225244</v>
      </c>
      <c r="T2358" s="16">
        <f t="shared" si="221"/>
        <v>184406.13775569593</v>
      </c>
      <c r="U2358" s="41">
        <f t="shared" si="220"/>
        <v>7908.6565050505042</v>
      </c>
      <c r="V2358" s="18">
        <f t="shared" si="222"/>
        <v>198</v>
      </c>
      <c r="W2358" s="154">
        <f t="shared" si="223"/>
        <v>931.34413007927242</v>
      </c>
    </row>
    <row r="2359" spans="1:23" ht="16" customHeight="1">
      <c r="A2359" s="37"/>
      <c r="B2359" s="38" t="str">
        <f t="shared" si="218"/>
        <v>198-Hg</v>
      </c>
      <c r="C2359" s="39">
        <v>198</v>
      </c>
      <c r="D2359" s="40"/>
      <c r="E2359" s="39">
        <v>38</v>
      </c>
      <c r="F2359" s="39">
        <v>118</v>
      </c>
      <c r="G2359" s="39">
        <v>80</v>
      </c>
      <c r="H2359" s="39" t="s">
        <v>145</v>
      </c>
      <c r="I2359" s="40"/>
      <c r="J2359" s="18">
        <v>-30970.466</v>
      </c>
      <c r="K2359" s="18">
        <v>2.9430000000000001</v>
      </c>
      <c r="L2359" s="18">
        <v>1566504.11</v>
      </c>
      <c r="M2359" s="18">
        <v>2.9550000000000001</v>
      </c>
      <c r="N2359" s="39" t="s">
        <v>28</v>
      </c>
      <c r="O2359" s="18">
        <v>-3460</v>
      </c>
      <c r="P2359" s="18">
        <v>80</v>
      </c>
      <c r="Q2359" s="18">
        <v>197966751.83000001</v>
      </c>
      <c r="R2359" s="18">
        <v>3.1589999999999998</v>
      </c>
      <c r="S2359" s="16">
        <f t="shared" si="219"/>
        <v>197.96675183000002</v>
      </c>
      <c r="T2359" s="16">
        <f t="shared" si="221"/>
        <v>184404.76527996294</v>
      </c>
      <c r="U2359" s="41">
        <f t="shared" si="220"/>
        <v>7911.6369191919193</v>
      </c>
      <c r="V2359" s="18">
        <f t="shared" si="222"/>
        <v>198</v>
      </c>
      <c r="W2359" s="154">
        <f t="shared" si="223"/>
        <v>931.33719838365118</v>
      </c>
    </row>
    <row r="2360" spans="1:23" ht="16" customHeight="1">
      <c r="A2360" s="37"/>
      <c r="B2360" s="38" t="str">
        <f t="shared" si="218"/>
        <v>198-Tl</v>
      </c>
      <c r="C2360" s="39">
        <v>198</v>
      </c>
      <c r="D2360" s="40"/>
      <c r="E2360" s="39">
        <v>36</v>
      </c>
      <c r="F2360" s="39">
        <v>117</v>
      </c>
      <c r="G2360" s="39">
        <v>81</v>
      </c>
      <c r="H2360" s="39" t="s">
        <v>146</v>
      </c>
      <c r="I2360" s="39" t="s">
        <v>39</v>
      </c>
      <c r="J2360" s="18">
        <v>-27510.466</v>
      </c>
      <c r="K2360" s="18">
        <v>80.054000000000002</v>
      </c>
      <c r="L2360" s="18">
        <v>1562261.7560000001</v>
      </c>
      <c r="M2360" s="18">
        <v>80.055000000000007</v>
      </c>
      <c r="N2360" s="39" t="s">
        <v>28</v>
      </c>
      <c r="O2360" s="18">
        <v>-1410</v>
      </c>
      <c r="P2360" s="18">
        <v>123</v>
      </c>
      <c r="Q2360" s="18">
        <v>197970466.294</v>
      </c>
      <c r="R2360" s="18">
        <v>85.941999999999993</v>
      </c>
      <c r="S2360" s="16">
        <f t="shared" si="219"/>
        <v>197.970466294</v>
      </c>
      <c r="T2360" s="16">
        <f t="shared" si="221"/>
        <v>184408.22527946148</v>
      </c>
      <c r="U2360" s="41">
        <f t="shared" si="220"/>
        <v>7890.2108888888888</v>
      </c>
      <c r="V2360" s="18">
        <f t="shared" si="222"/>
        <v>198</v>
      </c>
      <c r="W2360" s="154">
        <f t="shared" si="223"/>
        <v>931.35467312859328</v>
      </c>
    </row>
    <row r="2361" spans="1:23" ht="16" customHeight="1">
      <c r="A2361" s="37"/>
      <c r="B2361" s="38" t="str">
        <f t="shared" si="218"/>
        <v>198-Pb</v>
      </c>
      <c r="C2361" s="39">
        <v>198</v>
      </c>
      <c r="D2361" s="40"/>
      <c r="E2361" s="39">
        <v>34</v>
      </c>
      <c r="F2361" s="39">
        <v>116</v>
      </c>
      <c r="G2361" s="39">
        <v>82</v>
      </c>
      <c r="H2361" s="39" t="s">
        <v>147</v>
      </c>
      <c r="I2361" s="39" t="s">
        <v>37</v>
      </c>
      <c r="J2361" s="18">
        <v>-26100</v>
      </c>
      <c r="K2361" s="18">
        <v>93</v>
      </c>
      <c r="L2361" s="18">
        <v>1560069</v>
      </c>
      <c r="M2361" s="18">
        <v>93</v>
      </c>
      <c r="N2361" s="39" t="s">
        <v>28</v>
      </c>
      <c r="O2361" s="18">
        <v>-6562</v>
      </c>
      <c r="P2361" s="18">
        <v>203</v>
      </c>
      <c r="Q2361" s="18">
        <v>197971980</v>
      </c>
      <c r="R2361" s="18">
        <v>100</v>
      </c>
      <c r="S2361" s="16">
        <f t="shared" si="219"/>
        <v>197.97198</v>
      </c>
      <c r="T2361" s="16">
        <f t="shared" si="221"/>
        <v>184409.63528693523</v>
      </c>
      <c r="U2361" s="41">
        <f t="shared" si="220"/>
        <v>7879.136363636364</v>
      </c>
      <c r="V2361" s="18">
        <f t="shared" si="222"/>
        <v>198</v>
      </c>
      <c r="W2361" s="154">
        <f t="shared" si="223"/>
        <v>931.36179437846079</v>
      </c>
    </row>
    <row r="2362" spans="1:23" ht="16" customHeight="1">
      <c r="A2362" s="37"/>
      <c r="B2362" s="38" t="str">
        <f t="shared" si="218"/>
        <v>198-Bi</v>
      </c>
      <c r="C2362" s="39">
        <v>198</v>
      </c>
      <c r="D2362" s="40"/>
      <c r="E2362" s="39">
        <v>32</v>
      </c>
      <c r="F2362" s="39">
        <v>115</v>
      </c>
      <c r="G2362" s="39">
        <v>83</v>
      </c>
      <c r="H2362" s="39" t="s">
        <v>148</v>
      </c>
      <c r="I2362" s="39" t="s">
        <v>82</v>
      </c>
      <c r="J2362" s="18">
        <v>-19538.646000000001</v>
      </c>
      <c r="K2362" s="18">
        <v>180.20699999999999</v>
      </c>
      <c r="L2362" s="18">
        <v>1552725.23</v>
      </c>
      <c r="M2362" s="18">
        <v>180.20699999999999</v>
      </c>
      <c r="N2362" s="39" t="s">
        <v>28</v>
      </c>
      <c r="O2362" s="18">
        <v>-4022</v>
      </c>
      <c r="P2362" s="18">
        <v>236</v>
      </c>
      <c r="Q2362" s="18">
        <v>197979024.396</v>
      </c>
      <c r="R2362" s="18">
        <v>193.46</v>
      </c>
      <c r="S2362" s="16">
        <f t="shared" si="219"/>
        <v>197.979024396</v>
      </c>
      <c r="T2362" s="16">
        <f t="shared" si="221"/>
        <v>184416.19709682962</v>
      </c>
      <c r="U2362" s="41">
        <f t="shared" si="220"/>
        <v>7842.0466161616159</v>
      </c>
      <c r="V2362" s="18">
        <f t="shared" si="222"/>
        <v>198</v>
      </c>
      <c r="W2362" s="154">
        <f t="shared" si="223"/>
        <v>931.39493483247281</v>
      </c>
    </row>
    <row r="2363" spans="1:23" ht="16" customHeight="1">
      <c r="A2363" s="37"/>
      <c r="B2363" s="38" t="str">
        <f t="shared" si="218"/>
        <v>198-Po</v>
      </c>
      <c r="C2363" s="39">
        <v>198</v>
      </c>
      <c r="D2363" s="40"/>
      <c r="E2363" s="39">
        <v>30</v>
      </c>
      <c r="F2363" s="39">
        <v>114</v>
      </c>
      <c r="G2363" s="39">
        <v>84</v>
      </c>
      <c r="H2363" s="39" t="s">
        <v>149</v>
      </c>
      <c r="I2363" s="39" t="s">
        <v>83</v>
      </c>
      <c r="J2363" s="18">
        <v>-15516</v>
      </c>
      <c r="K2363" s="18">
        <v>152</v>
      </c>
      <c r="L2363" s="18">
        <v>1547920</v>
      </c>
      <c r="M2363" s="18">
        <v>152</v>
      </c>
      <c r="N2363" s="39" t="s">
        <v>28</v>
      </c>
      <c r="O2363" s="18">
        <v>-8764.7009999999991</v>
      </c>
      <c r="P2363" s="18">
        <v>400.56599999999997</v>
      </c>
      <c r="Q2363" s="18">
        <v>197983343</v>
      </c>
      <c r="R2363" s="18">
        <v>163</v>
      </c>
      <c r="S2363" s="16">
        <f t="shared" si="219"/>
        <v>197.98334299999999</v>
      </c>
      <c r="T2363" s="16">
        <f t="shared" si="221"/>
        <v>184420.21984888063</v>
      </c>
      <c r="U2363" s="41">
        <f t="shared" si="220"/>
        <v>7817.7777777777774</v>
      </c>
      <c r="V2363" s="18">
        <f t="shared" si="222"/>
        <v>198</v>
      </c>
      <c r="W2363" s="154">
        <f t="shared" si="223"/>
        <v>931.41525176202344</v>
      </c>
    </row>
    <row r="2364" spans="1:23" ht="16" customHeight="1">
      <c r="A2364" s="37"/>
      <c r="B2364" s="38" t="str">
        <f t="shared" si="218"/>
        <v>198-At</v>
      </c>
      <c r="C2364" s="39">
        <v>198</v>
      </c>
      <c r="D2364" s="40"/>
      <c r="E2364" s="39">
        <v>28</v>
      </c>
      <c r="F2364" s="39">
        <v>113</v>
      </c>
      <c r="G2364" s="39">
        <v>85</v>
      </c>
      <c r="H2364" s="39" t="s">
        <v>150</v>
      </c>
      <c r="I2364" s="39" t="s">
        <v>83</v>
      </c>
      <c r="J2364" s="18">
        <v>-6751</v>
      </c>
      <c r="K2364" s="18">
        <v>428</v>
      </c>
      <c r="L2364" s="18">
        <v>1538373</v>
      </c>
      <c r="M2364" s="18">
        <v>428</v>
      </c>
      <c r="N2364" s="39" t="s">
        <v>28</v>
      </c>
      <c r="O2364" s="18">
        <v>-5615</v>
      </c>
      <c r="P2364" s="18">
        <v>473</v>
      </c>
      <c r="Q2364" s="18">
        <v>197992752</v>
      </c>
      <c r="R2364" s="18">
        <v>459</v>
      </c>
      <c r="S2364" s="16">
        <f t="shared" si="219"/>
        <v>197.992752</v>
      </c>
      <c r="T2364" s="16">
        <f t="shared" si="221"/>
        <v>184428.98427230265</v>
      </c>
      <c r="U2364" s="41">
        <f t="shared" si="220"/>
        <v>7769.560606060606</v>
      </c>
      <c r="V2364" s="18">
        <f t="shared" si="222"/>
        <v>198</v>
      </c>
      <c r="W2364" s="154">
        <f t="shared" si="223"/>
        <v>931.45951652678104</v>
      </c>
    </row>
    <row r="2365" spans="1:23" ht="16" customHeight="1">
      <c r="A2365" s="37"/>
      <c r="B2365" s="38" t="str">
        <f t="shared" si="218"/>
        <v>198-Rn</v>
      </c>
      <c r="C2365" s="39">
        <v>198</v>
      </c>
      <c r="D2365" s="40"/>
      <c r="E2365" s="39">
        <v>26</v>
      </c>
      <c r="F2365" s="39">
        <v>112</v>
      </c>
      <c r="G2365" s="39">
        <v>86</v>
      </c>
      <c r="H2365" s="39" t="s">
        <v>151</v>
      </c>
      <c r="I2365" s="39" t="s">
        <v>83</v>
      </c>
      <c r="J2365" s="18">
        <v>-1136.443</v>
      </c>
      <c r="K2365" s="18">
        <v>202.10900000000001</v>
      </c>
      <c r="L2365" s="18">
        <v>1531975.966</v>
      </c>
      <c r="M2365" s="18">
        <v>202.10900000000001</v>
      </c>
      <c r="N2365" s="39" t="s">
        <v>28</v>
      </c>
      <c r="O2365" s="18" t="s">
        <v>30</v>
      </c>
      <c r="P2365" s="42"/>
      <c r="Q2365" s="18">
        <v>197998779.97799999</v>
      </c>
      <c r="R2365" s="18">
        <v>216.97300000000001</v>
      </c>
      <c r="S2365" s="16">
        <f t="shared" si="219"/>
        <v>197.99877997799999</v>
      </c>
      <c r="T2365" s="16">
        <f t="shared" si="221"/>
        <v>184434.59929532002</v>
      </c>
      <c r="U2365" s="41">
        <f t="shared" si="220"/>
        <v>7737.2523535353539</v>
      </c>
      <c r="V2365" s="18">
        <f t="shared" si="222"/>
        <v>198</v>
      </c>
      <c r="W2365" s="154">
        <f t="shared" si="223"/>
        <v>931.48787522888904</v>
      </c>
    </row>
    <row r="2366" spans="1:23" ht="16" customHeight="1">
      <c r="A2366" s="37"/>
      <c r="B2366" s="38" t="str">
        <f t="shared" si="218"/>
        <v>199-Ir</v>
      </c>
      <c r="C2366" s="39">
        <v>199</v>
      </c>
      <c r="D2366" s="39">
        <v>0</v>
      </c>
      <c r="E2366" s="39">
        <v>45</v>
      </c>
      <c r="F2366" s="39">
        <v>122</v>
      </c>
      <c r="G2366" s="39">
        <v>77</v>
      </c>
      <c r="H2366" s="39" t="s">
        <v>142</v>
      </c>
      <c r="I2366" s="39" t="s">
        <v>58</v>
      </c>
      <c r="J2366" s="18">
        <v>-24417.1</v>
      </c>
      <c r="K2366" s="18">
        <v>41.213999999999999</v>
      </c>
      <c r="L2366" s="18">
        <v>1570369.1270000001</v>
      </c>
      <c r="M2366" s="18">
        <v>41.215000000000003</v>
      </c>
      <c r="N2366" s="39" t="s">
        <v>28</v>
      </c>
      <c r="O2366" s="18">
        <v>2990.9769999999999</v>
      </c>
      <c r="P2366" s="18">
        <v>41.003</v>
      </c>
      <c r="Q2366" s="18">
        <v>198973787.15900001</v>
      </c>
      <c r="R2366" s="18">
        <v>44.244999999999997</v>
      </c>
      <c r="S2366" s="16">
        <f t="shared" si="219"/>
        <v>198.97378715900001</v>
      </c>
      <c r="T2366" s="16">
        <f t="shared" si="221"/>
        <v>185342.81225884322</v>
      </c>
      <c r="U2366" s="41">
        <f t="shared" si="220"/>
        <v>7891.3021457286441</v>
      </c>
      <c r="V2366" s="18">
        <f t="shared" si="222"/>
        <v>199</v>
      </c>
      <c r="W2366" s="154">
        <f t="shared" si="223"/>
        <v>931.37091587358395</v>
      </c>
    </row>
    <row r="2367" spans="1:23" ht="16" customHeight="1">
      <c r="A2367" s="37"/>
      <c r="B2367" s="38" t="str">
        <f t="shared" si="218"/>
        <v>199-Pt</v>
      </c>
      <c r="C2367" s="39">
        <v>199</v>
      </c>
      <c r="D2367" s="40"/>
      <c r="E2367" s="39">
        <v>43</v>
      </c>
      <c r="F2367" s="39">
        <v>121</v>
      </c>
      <c r="G2367" s="39">
        <v>78</v>
      </c>
      <c r="H2367" s="39" t="s">
        <v>143</v>
      </c>
      <c r="I2367" s="39" t="s">
        <v>47</v>
      </c>
      <c r="J2367" s="18">
        <v>-27408.077000000001</v>
      </c>
      <c r="K2367" s="18">
        <v>4.2210000000000001</v>
      </c>
      <c r="L2367" s="18">
        <v>1572577.7509999999</v>
      </c>
      <c r="M2367" s="18">
        <v>4.2300000000000004</v>
      </c>
      <c r="N2367" s="39" t="s">
        <v>28</v>
      </c>
      <c r="O2367" s="18">
        <v>1702.954</v>
      </c>
      <c r="P2367" s="18">
        <v>3.1040000000000001</v>
      </c>
      <c r="Q2367" s="18">
        <v>198970576.213</v>
      </c>
      <c r="R2367" s="18">
        <v>4.532</v>
      </c>
      <c r="S2367" s="16">
        <f t="shared" si="219"/>
        <v>198.97057621299999</v>
      </c>
      <c r="T2367" s="16">
        <f t="shared" si="221"/>
        <v>185339.82128314662</v>
      </c>
      <c r="U2367" s="41">
        <f t="shared" si="220"/>
        <v>7902.4007587939695</v>
      </c>
      <c r="V2367" s="18">
        <f t="shared" si="222"/>
        <v>199</v>
      </c>
      <c r="W2367" s="154">
        <f t="shared" si="223"/>
        <v>931.35588584495792</v>
      </c>
    </row>
    <row r="2368" spans="1:23" ht="16" customHeight="1">
      <c r="A2368" s="37"/>
      <c r="B2368" s="38" t="str">
        <f t="shared" si="218"/>
        <v>199-Au</v>
      </c>
      <c r="C2368" s="39">
        <v>199</v>
      </c>
      <c r="D2368" s="40"/>
      <c r="E2368" s="39">
        <v>41</v>
      </c>
      <c r="F2368" s="39">
        <v>120</v>
      </c>
      <c r="G2368" s="39">
        <v>79</v>
      </c>
      <c r="H2368" s="39" t="s">
        <v>144</v>
      </c>
      <c r="I2368" s="40"/>
      <c r="J2368" s="18">
        <v>-29111.030999999999</v>
      </c>
      <c r="K2368" s="18">
        <v>2.931</v>
      </c>
      <c r="L2368" s="18">
        <v>1573498.351</v>
      </c>
      <c r="M2368" s="18">
        <v>2.9430000000000001</v>
      </c>
      <c r="N2368" s="39" t="s">
        <v>28</v>
      </c>
      <c r="O2368" s="18">
        <v>452.26499999999999</v>
      </c>
      <c r="P2368" s="18">
        <v>0.67300000000000004</v>
      </c>
      <c r="Q2368" s="18">
        <v>198968748.016</v>
      </c>
      <c r="R2368" s="18">
        <v>3.1459999999999999</v>
      </c>
      <c r="S2368" s="16">
        <f t="shared" si="219"/>
        <v>198.96874801600001</v>
      </c>
      <c r="T2368" s="16">
        <f t="shared" si="221"/>
        <v>185338.11832931446</v>
      </c>
      <c r="U2368" s="41">
        <f t="shared" si="220"/>
        <v>7907.0268894472365</v>
      </c>
      <c r="V2368" s="18">
        <f t="shared" si="222"/>
        <v>199</v>
      </c>
      <c r="W2368" s="154">
        <f t="shared" si="223"/>
        <v>931.34732828801236</v>
      </c>
    </row>
    <row r="2369" spans="1:23" ht="16" customHeight="1">
      <c r="A2369" s="37"/>
      <c r="B2369" s="38" t="str">
        <f t="shared" si="218"/>
        <v>199-Hg</v>
      </c>
      <c r="C2369" s="39">
        <v>199</v>
      </c>
      <c r="D2369" s="40"/>
      <c r="E2369" s="39">
        <v>39</v>
      </c>
      <c r="F2369" s="39">
        <v>119</v>
      </c>
      <c r="G2369" s="39">
        <v>80</v>
      </c>
      <c r="H2369" s="39" t="s">
        <v>145</v>
      </c>
      <c r="I2369" s="40"/>
      <c r="J2369" s="18">
        <v>-29563.296999999999</v>
      </c>
      <c r="K2369" s="18">
        <v>2.9319999999999999</v>
      </c>
      <c r="L2369" s="18">
        <v>1573168.263</v>
      </c>
      <c r="M2369" s="18">
        <v>2.9430000000000001</v>
      </c>
      <c r="N2369" s="39" t="s">
        <v>28</v>
      </c>
      <c r="O2369" s="18">
        <v>-1445.0709999999999</v>
      </c>
      <c r="P2369" s="18">
        <v>98.504000000000005</v>
      </c>
      <c r="Q2369" s="18">
        <v>198968262.48899999</v>
      </c>
      <c r="R2369" s="18">
        <v>3.1469999999999998</v>
      </c>
      <c r="S2369" s="16">
        <f t="shared" si="219"/>
        <v>198.96826248899998</v>
      </c>
      <c r="T2369" s="16">
        <f t="shared" si="221"/>
        <v>185337.66606401411</v>
      </c>
      <c r="U2369" s="41">
        <f t="shared" si="220"/>
        <v>7905.368155778895</v>
      </c>
      <c r="V2369" s="18">
        <f t="shared" si="222"/>
        <v>199</v>
      </c>
      <c r="W2369" s="154">
        <f t="shared" si="223"/>
        <v>931.34505559806087</v>
      </c>
    </row>
    <row r="2370" spans="1:23" ht="16" customHeight="1">
      <c r="A2370" s="37"/>
      <c r="B2370" s="38" t="str">
        <f t="shared" si="218"/>
        <v>199-Tl</v>
      </c>
      <c r="C2370" s="39">
        <v>199</v>
      </c>
      <c r="D2370" s="40"/>
      <c r="E2370" s="39">
        <v>37</v>
      </c>
      <c r="F2370" s="39">
        <v>118</v>
      </c>
      <c r="G2370" s="39">
        <v>81</v>
      </c>
      <c r="H2370" s="39" t="s">
        <v>146</v>
      </c>
      <c r="I2370" s="40"/>
      <c r="J2370" s="18">
        <v>-28118.224999999999</v>
      </c>
      <c r="K2370" s="18">
        <v>98.518000000000001</v>
      </c>
      <c r="L2370" s="18">
        <v>1570940.8389999999</v>
      </c>
      <c r="M2370" s="18">
        <v>98.519000000000005</v>
      </c>
      <c r="N2370" s="39" t="s">
        <v>28</v>
      </c>
      <c r="O2370" s="18">
        <v>-2883.4830000000002</v>
      </c>
      <c r="P2370" s="18">
        <v>91.646000000000001</v>
      </c>
      <c r="Q2370" s="18">
        <v>198969813.83700001</v>
      </c>
      <c r="R2370" s="18">
        <v>105.764</v>
      </c>
      <c r="S2370" s="16">
        <f t="shared" si="219"/>
        <v>198.969813837</v>
      </c>
      <c r="T2370" s="16">
        <f t="shared" si="221"/>
        <v>185339.11113477053</v>
      </c>
      <c r="U2370" s="41">
        <f t="shared" si="220"/>
        <v>7894.1750703517582</v>
      </c>
      <c r="V2370" s="18">
        <f t="shared" si="222"/>
        <v>199</v>
      </c>
      <c r="W2370" s="154">
        <f t="shared" si="223"/>
        <v>931.35231726015343</v>
      </c>
    </row>
    <row r="2371" spans="1:23" ht="16" customHeight="1">
      <c r="A2371" s="37"/>
      <c r="B2371" s="38" t="str">
        <f t="shared" si="218"/>
        <v>199-Pb</v>
      </c>
      <c r="C2371" s="39">
        <v>199</v>
      </c>
      <c r="D2371" s="40"/>
      <c r="E2371" s="39">
        <v>35</v>
      </c>
      <c r="F2371" s="39">
        <v>117</v>
      </c>
      <c r="G2371" s="39">
        <v>82</v>
      </c>
      <c r="H2371" s="39" t="s">
        <v>147</v>
      </c>
      <c r="I2371" s="40"/>
      <c r="J2371" s="18">
        <v>-25234.742999999999</v>
      </c>
      <c r="K2371" s="18">
        <v>65.864000000000004</v>
      </c>
      <c r="L2371" s="18">
        <v>1567275.0020000001</v>
      </c>
      <c r="M2371" s="18">
        <v>65.864000000000004</v>
      </c>
      <c r="N2371" s="39" t="s">
        <v>28</v>
      </c>
      <c r="O2371" s="18">
        <v>-4347.8119999999999</v>
      </c>
      <c r="P2371" s="18">
        <v>124.98399999999999</v>
      </c>
      <c r="Q2371" s="18">
        <v>198972909.384</v>
      </c>
      <c r="R2371" s="18">
        <v>70.707999999999998</v>
      </c>
      <c r="S2371" s="16">
        <f t="shared" si="219"/>
        <v>198.97290938399999</v>
      </c>
      <c r="T2371" s="16">
        <f t="shared" si="221"/>
        <v>185341.99461703544</v>
      </c>
      <c r="U2371" s="41">
        <f t="shared" si="220"/>
        <v>7875.7537788944728</v>
      </c>
      <c r="V2371" s="18">
        <f t="shared" si="222"/>
        <v>199</v>
      </c>
      <c r="W2371" s="154">
        <f t="shared" si="223"/>
        <v>931.36680712078112</v>
      </c>
    </row>
    <row r="2372" spans="1:23" ht="16" customHeight="1">
      <c r="A2372" s="37"/>
      <c r="B2372" s="38" t="str">
        <f t="shared" si="218"/>
        <v>199-Bi</v>
      </c>
      <c r="C2372" s="39">
        <v>199</v>
      </c>
      <c r="D2372" s="40"/>
      <c r="E2372" s="39">
        <v>33</v>
      </c>
      <c r="F2372" s="39">
        <v>116</v>
      </c>
      <c r="G2372" s="39">
        <v>83</v>
      </c>
      <c r="H2372" s="39" t="s">
        <v>148</v>
      </c>
      <c r="I2372" s="39" t="s">
        <v>82</v>
      </c>
      <c r="J2372" s="18">
        <v>-20886.93</v>
      </c>
      <c r="K2372" s="18">
        <v>119.73</v>
      </c>
      <c r="L2372" s="18">
        <v>1562144.8370000001</v>
      </c>
      <c r="M2372" s="18">
        <v>119.73099999999999</v>
      </c>
      <c r="N2372" s="39" t="s">
        <v>28</v>
      </c>
      <c r="O2372" s="18">
        <v>-5606</v>
      </c>
      <c r="P2372" s="18">
        <v>429</v>
      </c>
      <c r="Q2372" s="18">
        <v>198977576.95300001</v>
      </c>
      <c r="R2372" s="18">
        <v>128.536</v>
      </c>
      <c r="S2372" s="16">
        <f t="shared" si="219"/>
        <v>198.97757695300001</v>
      </c>
      <c r="T2372" s="16">
        <f t="shared" si="221"/>
        <v>185346.34242775579</v>
      </c>
      <c r="U2372" s="41">
        <f t="shared" si="220"/>
        <v>7849.9740552763824</v>
      </c>
      <c r="V2372" s="18">
        <f t="shared" si="222"/>
        <v>199</v>
      </c>
      <c r="W2372" s="154">
        <f t="shared" si="223"/>
        <v>931.38865541585824</v>
      </c>
    </row>
    <row r="2373" spans="1:23" ht="16" customHeight="1">
      <c r="A2373" s="37"/>
      <c r="B2373" s="38" t="str">
        <f t="shared" si="218"/>
        <v>199-Po</v>
      </c>
      <c r="C2373" s="39">
        <v>199</v>
      </c>
      <c r="D2373" s="40"/>
      <c r="E2373" s="39">
        <v>31</v>
      </c>
      <c r="F2373" s="39">
        <v>115</v>
      </c>
      <c r="G2373" s="39">
        <v>84</v>
      </c>
      <c r="H2373" s="39" t="s">
        <v>149</v>
      </c>
      <c r="I2373" s="39" t="s">
        <v>83</v>
      </c>
      <c r="J2373" s="18">
        <v>-15281</v>
      </c>
      <c r="K2373" s="18">
        <v>412</v>
      </c>
      <c r="L2373" s="18">
        <v>1555757</v>
      </c>
      <c r="M2373" s="18">
        <v>412</v>
      </c>
      <c r="N2373" s="39" t="s">
        <v>28</v>
      </c>
      <c r="O2373" s="18">
        <v>-6555</v>
      </c>
      <c r="P2373" s="18">
        <v>354</v>
      </c>
      <c r="Q2373" s="18">
        <v>198983595</v>
      </c>
      <c r="R2373" s="18">
        <v>443</v>
      </c>
      <c r="S2373" s="16">
        <f t="shared" si="219"/>
        <v>198.98359500000001</v>
      </c>
      <c r="T2373" s="16">
        <f t="shared" si="221"/>
        <v>185351.94820011008</v>
      </c>
      <c r="U2373" s="41">
        <f t="shared" si="220"/>
        <v>7817.8743718592968</v>
      </c>
      <c r="V2373" s="18">
        <f t="shared" si="222"/>
        <v>199</v>
      </c>
      <c r="W2373" s="154">
        <f t="shared" si="223"/>
        <v>931.41682512618138</v>
      </c>
    </row>
    <row r="2374" spans="1:23" ht="16" customHeight="1">
      <c r="A2374" s="37"/>
      <c r="B2374" s="38" t="str">
        <f t="shared" si="218"/>
        <v>199-At</v>
      </c>
      <c r="C2374" s="39">
        <v>199</v>
      </c>
      <c r="D2374" s="40"/>
      <c r="E2374" s="39">
        <v>29</v>
      </c>
      <c r="F2374" s="39">
        <v>114</v>
      </c>
      <c r="G2374" s="39">
        <v>85</v>
      </c>
      <c r="H2374" s="39" t="s">
        <v>150</v>
      </c>
      <c r="I2374" s="39" t="s">
        <v>83</v>
      </c>
      <c r="J2374" s="18">
        <v>-8725</v>
      </c>
      <c r="K2374" s="18">
        <v>223</v>
      </c>
      <c r="L2374" s="18">
        <v>1548419</v>
      </c>
      <c r="M2374" s="18">
        <v>223</v>
      </c>
      <c r="N2374" s="39" t="s">
        <v>28</v>
      </c>
      <c r="O2374" s="18">
        <v>-7150</v>
      </c>
      <c r="P2374" s="18">
        <v>318</v>
      </c>
      <c r="Q2374" s="18">
        <v>198990633</v>
      </c>
      <c r="R2374" s="18">
        <v>240</v>
      </c>
      <c r="S2374" s="16">
        <f t="shared" si="219"/>
        <v>198.990633</v>
      </c>
      <c r="T2374" s="16">
        <f t="shared" si="221"/>
        <v>185358.50405217131</v>
      </c>
      <c r="U2374" s="41">
        <f t="shared" si="220"/>
        <v>7781</v>
      </c>
      <c r="V2374" s="18">
        <f t="shared" si="222"/>
        <v>199</v>
      </c>
      <c r="W2374" s="154">
        <f t="shared" si="223"/>
        <v>931.44976910638854</v>
      </c>
    </row>
    <row r="2375" spans="1:23" ht="16" customHeight="1">
      <c r="A2375" s="37"/>
      <c r="B2375" s="38" t="str">
        <f t="shared" si="218"/>
        <v>199-Rn</v>
      </c>
      <c r="C2375" s="39">
        <v>199</v>
      </c>
      <c r="D2375" s="40"/>
      <c r="E2375" s="39">
        <v>27</v>
      </c>
      <c r="F2375" s="39">
        <v>113</v>
      </c>
      <c r="G2375" s="39">
        <v>86</v>
      </c>
      <c r="H2375" s="39" t="s">
        <v>151</v>
      </c>
      <c r="I2375" s="39" t="s">
        <v>83</v>
      </c>
      <c r="J2375" s="18">
        <v>-1575</v>
      </c>
      <c r="K2375" s="18">
        <v>226</v>
      </c>
      <c r="L2375" s="18">
        <v>1540486</v>
      </c>
      <c r="M2375" s="18">
        <v>226</v>
      </c>
      <c r="N2375" s="39" t="s">
        <v>28</v>
      </c>
      <c r="O2375" s="18" t="s">
        <v>30</v>
      </c>
      <c r="P2375" s="42"/>
      <c r="Q2375" s="18">
        <v>198998309</v>
      </c>
      <c r="R2375" s="18">
        <v>242</v>
      </c>
      <c r="S2375" s="16">
        <f t="shared" si="219"/>
        <v>198.99830900000001</v>
      </c>
      <c r="T2375" s="16">
        <f t="shared" si="221"/>
        <v>185365.65419715882</v>
      </c>
      <c r="U2375" s="41">
        <f t="shared" si="220"/>
        <v>7741.13567839196</v>
      </c>
      <c r="V2375" s="18">
        <f t="shared" si="222"/>
        <v>199</v>
      </c>
      <c r="W2375" s="154">
        <f t="shared" si="223"/>
        <v>931.48569948321017</v>
      </c>
    </row>
    <row r="2376" spans="1:23" ht="16" customHeight="1">
      <c r="A2376" s="37"/>
      <c r="B2376" s="38" t="str">
        <f t="shared" si="218"/>
        <v>200-Pt</v>
      </c>
      <c r="C2376" s="39">
        <v>200</v>
      </c>
      <c r="D2376" s="39">
        <v>0</v>
      </c>
      <c r="E2376" s="39">
        <v>44</v>
      </c>
      <c r="F2376" s="39">
        <v>122</v>
      </c>
      <c r="G2376" s="39">
        <v>78</v>
      </c>
      <c r="H2376" s="39" t="s">
        <v>143</v>
      </c>
      <c r="I2376" s="39" t="s">
        <v>35</v>
      </c>
      <c r="J2376" s="18">
        <v>-26618.474999999999</v>
      </c>
      <c r="K2376" s="18">
        <v>20.434999999999999</v>
      </c>
      <c r="L2376" s="18">
        <v>1579859.4720000001</v>
      </c>
      <c r="M2376" s="18">
        <v>20.436</v>
      </c>
      <c r="N2376" s="39" t="s">
        <v>28</v>
      </c>
      <c r="O2376" s="18">
        <v>657.63400000000001</v>
      </c>
      <c r="P2376" s="18">
        <v>55.289000000000001</v>
      </c>
      <c r="Q2376" s="18">
        <v>199971423.88499999</v>
      </c>
      <c r="R2376" s="18">
        <v>21.937000000000001</v>
      </c>
      <c r="S2376" s="16">
        <f t="shared" si="219"/>
        <v>199.97142388499998</v>
      </c>
      <c r="T2376" s="16">
        <f t="shared" si="221"/>
        <v>186272.10449904058</v>
      </c>
      <c r="U2376" s="41">
        <f t="shared" si="220"/>
        <v>7899.2973600000005</v>
      </c>
      <c r="V2376" s="18">
        <f t="shared" si="222"/>
        <v>200</v>
      </c>
      <c r="W2376" s="154">
        <f t="shared" si="223"/>
        <v>931.36052249520287</v>
      </c>
    </row>
    <row r="2377" spans="1:23" ht="16" customHeight="1">
      <c r="A2377" s="37"/>
      <c r="B2377" s="38" t="str">
        <f t="shared" si="218"/>
        <v>200-Au</v>
      </c>
      <c r="C2377" s="39">
        <v>200</v>
      </c>
      <c r="D2377" s="40"/>
      <c r="E2377" s="39">
        <v>42</v>
      </c>
      <c r="F2377" s="39">
        <v>121</v>
      </c>
      <c r="G2377" s="39">
        <v>79</v>
      </c>
      <c r="H2377" s="39" t="s">
        <v>144</v>
      </c>
      <c r="I2377" s="39" t="s">
        <v>40</v>
      </c>
      <c r="J2377" s="18">
        <v>-27276.109</v>
      </c>
      <c r="K2377" s="18">
        <v>51.533000000000001</v>
      </c>
      <c r="L2377" s="18">
        <v>1579734.7520000001</v>
      </c>
      <c r="M2377" s="18">
        <v>51.533999999999999</v>
      </c>
      <c r="N2377" s="39" t="s">
        <v>28</v>
      </c>
      <c r="O2377" s="18">
        <v>2244.1179999999999</v>
      </c>
      <c r="P2377" s="18">
        <v>51.45</v>
      </c>
      <c r="Q2377" s="18">
        <v>199970717.88600001</v>
      </c>
      <c r="R2377" s="18">
        <v>55.323</v>
      </c>
      <c r="S2377" s="16">
        <f t="shared" si="219"/>
        <v>199.97071788600002</v>
      </c>
      <c r="T2377" s="16">
        <f t="shared" si="221"/>
        <v>186271.44686548004</v>
      </c>
      <c r="U2377" s="41">
        <f t="shared" si="220"/>
        <v>7898.6737600000006</v>
      </c>
      <c r="V2377" s="18">
        <f t="shared" si="222"/>
        <v>200</v>
      </c>
      <c r="W2377" s="154">
        <f t="shared" si="223"/>
        <v>931.35723432740019</v>
      </c>
    </row>
    <row r="2378" spans="1:23" ht="16" customHeight="1">
      <c r="A2378" s="37"/>
      <c r="B2378" s="38" t="str">
        <f t="shared" si="218"/>
        <v>200-Hg</v>
      </c>
      <c r="C2378" s="39">
        <v>200</v>
      </c>
      <c r="D2378" s="40"/>
      <c r="E2378" s="39">
        <v>40</v>
      </c>
      <c r="F2378" s="39">
        <v>120</v>
      </c>
      <c r="G2378" s="39">
        <v>80</v>
      </c>
      <c r="H2378" s="39" t="s">
        <v>145</v>
      </c>
      <c r="I2378" s="40"/>
      <c r="J2378" s="18">
        <v>-29520.226999999999</v>
      </c>
      <c r="K2378" s="18">
        <v>2.9340000000000002</v>
      </c>
      <c r="L2378" s="18">
        <v>1581196.5160000001</v>
      </c>
      <c r="M2378" s="18">
        <v>2.9460000000000002</v>
      </c>
      <c r="N2378" s="39" t="s">
        <v>28</v>
      </c>
      <c r="O2378" s="18">
        <v>-2456.04</v>
      </c>
      <c r="P2378" s="18">
        <v>5.7350000000000003</v>
      </c>
      <c r="Q2378" s="18">
        <v>199968308.72600001</v>
      </c>
      <c r="R2378" s="18">
        <v>3.15</v>
      </c>
      <c r="S2378" s="16">
        <f t="shared" si="219"/>
        <v>199.968308726</v>
      </c>
      <c r="T2378" s="16">
        <f t="shared" si="221"/>
        <v>186269.20274832289</v>
      </c>
      <c r="U2378" s="41">
        <f t="shared" si="220"/>
        <v>7905.9825799999999</v>
      </c>
      <c r="V2378" s="18">
        <f t="shared" si="222"/>
        <v>200</v>
      </c>
      <c r="W2378" s="154">
        <f t="shared" si="223"/>
        <v>931.34601374161446</v>
      </c>
    </row>
    <row r="2379" spans="1:23" ht="16" customHeight="1">
      <c r="A2379" s="37"/>
      <c r="B2379" s="38" t="str">
        <f t="shared" si="218"/>
        <v>200-Tl</v>
      </c>
      <c r="C2379" s="39">
        <v>200</v>
      </c>
      <c r="D2379" s="40"/>
      <c r="E2379" s="39">
        <v>38</v>
      </c>
      <c r="F2379" s="39">
        <v>119</v>
      </c>
      <c r="G2379" s="39">
        <v>81</v>
      </c>
      <c r="H2379" s="39" t="s">
        <v>146</v>
      </c>
      <c r="I2379" s="39" t="s">
        <v>39</v>
      </c>
      <c r="J2379" s="18">
        <v>-27064.187000000002</v>
      </c>
      <c r="K2379" s="18">
        <v>6.4420000000000002</v>
      </c>
      <c r="L2379" s="18">
        <v>1577958.1229999999</v>
      </c>
      <c r="M2379" s="18">
        <v>6.4470000000000001</v>
      </c>
      <c r="N2379" s="39" t="s">
        <v>28</v>
      </c>
      <c r="O2379" s="18">
        <v>-810.55399999999997</v>
      </c>
      <c r="P2379" s="18">
        <v>14.273</v>
      </c>
      <c r="Q2379" s="18">
        <v>199970945.39399999</v>
      </c>
      <c r="R2379" s="18">
        <v>6.915</v>
      </c>
      <c r="S2379" s="16">
        <f t="shared" si="219"/>
        <v>199.97094539399998</v>
      </c>
      <c r="T2379" s="16">
        <f t="shared" si="221"/>
        <v>186271.65878772934</v>
      </c>
      <c r="U2379" s="41">
        <f t="shared" si="220"/>
        <v>7889.7906149999999</v>
      </c>
      <c r="V2379" s="18">
        <f t="shared" si="222"/>
        <v>200</v>
      </c>
      <c r="W2379" s="154">
        <f t="shared" si="223"/>
        <v>931.35829393864663</v>
      </c>
    </row>
    <row r="2380" spans="1:23" ht="16" customHeight="1">
      <c r="A2380" s="37"/>
      <c r="B2380" s="38" t="str">
        <f t="shared" si="218"/>
        <v>200-Pb</v>
      </c>
      <c r="C2380" s="39">
        <v>200</v>
      </c>
      <c r="D2380" s="40"/>
      <c r="E2380" s="39">
        <v>36</v>
      </c>
      <c r="F2380" s="39">
        <v>118</v>
      </c>
      <c r="G2380" s="39">
        <v>82</v>
      </c>
      <c r="H2380" s="39" t="s">
        <v>147</v>
      </c>
      <c r="I2380" s="39" t="s">
        <v>44</v>
      </c>
      <c r="J2380" s="18">
        <v>-26253.633000000002</v>
      </c>
      <c r="K2380" s="18">
        <v>13.326000000000001</v>
      </c>
      <c r="L2380" s="18">
        <v>1576365.2150000001</v>
      </c>
      <c r="M2380" s="18">
        <v>13.329000000000001</v>
      </c>
      <c r="N2380" s="39" t="s">
        <v>28</v>
      </c>
      <c r="O2380" s="18">
        <v>-5893.0240000000003</v>
      </c>
      <c r="P2380" s="18">
        <v>93.763999999999996</v>
      </c>
      <c r="Q2380" s="18">
        <v>199971815.56</v>
      </c>
      <c r="R2380" s="18">
        <v>14.305999999999999</v>
      </c>
      <c r="S2380" s="16">
        <f t="shared" si="219"/>
        <v>199.97181556000001</v>
      </c>
      <c r="T2380" s="16">
        <f t="shared" si="221"/>
        <v>186272.46934180221</v>
      </c>
      <c r="U2380" s="41">
        <f t="shared" si="220"/>
        <v>7881.8260750000009</v>
      </c>
      <c r="V2380" s="18">
        <f t="shared" si="222"/>
        <v>200</v>
      </c>
      <c r="W2380" s="154">
        <f t="shared" si="223"/>
        <v>931.36234670901104</v>
      </c>
    </row>
    <row r="2381" spans="1:23" ht="16" customHeight="1">
      <c r="A2381" s="37"/>
      <c r="B2381" s="38" t="str">
        <f t="shared" si="218"/>
        <v>200-Bi</v>
      </c>
      <c r="C2381" s="39">
        <v>200</v>
      </c>
      <c r="D2381" s="40"/>
      <c r="E2381" s="39">
        <v>34</v>
      </c>
      <c r="F2381" s="39">
        <v>117</v>
      </c>
      <c r="G2381" s="39">
        <v>83</v>
      </c>
      <c r="H2381" s="39" t="s">
        <v>148</v>
      </c>
      <c r="I2381" s="39" t="s">
        <v>82</v>
      </c>
      <c r="J2381" s="18">
        <v>-20360.609</v>
      </c>
      <c r="K2381" s="18">
        <v>92.840999999999994</v>
      </c>
      <c r="L2381" s="18">
        <v>1569689.838</v>
      </c>
      <c r="M2381" s="18">
        <v>92.840999999999994</v>
      </c>
      <c r="N2381" s="39" t="s">
        <v>28</v>
      </c>
      <c r="O2381" s="18">
        <v>-3347</v>
      </c>
      <c r="P2381" s="18">
        <v>168</v>
      </c>
      <c r="Q2381" s="18">
        <v>199978141.98300001</v>
      </c>
      <c r="R2381" s="18">
        <v>99.668999999999997</v>
      </c>
      <c r="S2381" s="16">
        <f t="shared" si="219"/>
        <v>199.978141983</v>
      </c>
      <c r="T2381" s="16">
        <f t="shared" si="221"/>
        <v>186278.36236443146</v>
      </c>
      <c r="U2381" s="41">
        <f t="shared" si="220"/>
        <v>7848.4491900000003</v>
      </c>
      <c r="V2381" s="18">
        <f t="shared" si="222"/>
        <v>200</v>
      </c>
      <c r="W2381" s="154">
        <f t="shared" si="223"/>
        <v>931.39181182215736</v>
      </c>
    </row>
    <row r="2382" spans="1:23" ht="16" customHeight="1">
      <c r="A2382" s="37"/>
      <c r="B2382" s="38" t="str">
        <f t="shared" si="218"/>
        <v>200-Po</v>
      </c>
      <c r="C2382" s="39">
        <v>200</v>
      </c>
      <c r="D2382" s="40"/>
      <c r="E2382" s="39">
        <v>32</v>
      </c>
      <c r="F2382" s="39">
        <v>116</v>
      </c>
      <c r="G2382" s="39">
        <v>84</v>
      </c>
      <c r="H2382" s="39" t="s">
        <v>149</v>
      </c>
      <c r="I2382" s="39" t="s">
        <v>83</v>
      </c>
      <c r="J2382" s="18">
        <v>-17014</v>
      </c>
      <c r="K2382" s="18">
        <v>140</v>
      </c>
      <c r="L2382" s="18">
        <v>1565561</v>
      </c>
      <c r="M2382" s="18">
        <v>140</v>
      </c>
      <c r="N2382" s="39" t="s">
        <v>28</v>
      </c>
      <c r="O2382" s="18">
        <v>-7972</v>
      </c>
      <c r="P2382" s="18">
        <v>250</v>
      </c>
      <c r="Q2382" s="18">
        <v>199981735</v>
      </c>
      <c r="R2382" s="18">
        <v>150</v>
      </c>
      <c r="S2382" s="16">
        <f t="shared" si="219"/>
        <v>199.98173499999999</v>
      </c>
      <c r="T2382" s="16">
        <f t="shared" si="221"/>
        <v>186281.70923682497</v>
      </c>
      <c r="U2382" s="41">
        <f t="shared" si="220"/>
        <v>7827.8050000000003</v>
      </c>
      <c r="V2382" s="18">
        <f t="shared" si="222"/>
        <v>200</v>
      </c>
      <c r="W2382" s="154">
        <f t="shared" si="223"/>
        <v>931.40854618412482</v>
      </c>
    </row>
    <row r="2383" spans="1:23" ht="16" customHeight="1">
      <c r="A2383" s="37"/>
      <c r="B2383" s="38" t="str">
        <f t="shared" ref="B2383:B2446" si="224">CONCATENATE(C2383,"-",H2383)</f>
        <v>200-At</v>
      </c>
      <c r="C2383" s="39">
        <v>200</v>
      </c>
      <c r="D2383" s="40"/>
      <c r="E2383" s="39">
        <v>30</v>
      </c>
      <c r="F2383" s="39">
        <v>115</v>
      </c>
      <c r="G2383" s="39">
        <v>85</v>
      </c>
      <c r="H2383" s="39" t="s">
        <v>150</v>
      </c>
      <c r="I2383" s="39" t="s">
        <v>83</v>
      </c>
      <c r="J2383" s="18">
        <v>-9042</v>
      </c>
      <c r="K2383" s="18">
        <v>207</v>
      </c>
      <c r="L2383" s="18">
        <v>1556807</v>
      </c>
      <c r="M2383" s="18">
        <v>207</v>
      </c>
      <c r="N2383" s="39" t="s">
        <v>28</v>
      </c>
      <c r="O2383" s="18">
        <v>-5016</v>
      </c>
      <c r="P2383" s="18">
        <v>274</v>
      </c>
      <c r="Q2383" s="18">
        <v>199990293</v>
      </c>
      <c r="R2383" s="18">
        <v>222</v>
      </c>
      <c r="S2383" s="16">
        <f t="shared" ref="S2383:S2446" si="225">Q2383/1000000</f>
        <v>199.99029300000001</v>
      </c>
      <c r="T2383" s="16">
        <f t="shared" si="221"/>
        <v>186289.68095918075</v>
      </c>
      <c r="U2383" s="41">
        <f t="shared" ref="U2383:U2446" si="226">L2383/C2383</f>
        <v>7784.0349999999999</v>
      </c>
      <c r="V2383" s="18">
        <f t="shared" si="222"/>
        <v>200</v>
      </c>
      <c r="W2383" s="154">
        <f t="shared" si="223"/>
        <v>931.4484047959038</v>
      </c>
    </row>
    <row r="2384" spans="1:23" ht="16" customHeight="1">
      <c r="A2384" s="37"/>
      <c r="B2384" s="38" t="str">
        <f t="shared" si="224"/>
        <v>200-Rn</v>
      </c>
      <c r="C2384" s="39">
        <v>200</v>
      </c>
      <c r="D2384" s="40"/>
      <c r="E2384" s="39">
        <v>28</v>
      </c>
      <c r="F2384" s="39">
        <v>114</v>
      </c>
      <c r="G2384" s="39">
        <v>86</v>
      </c>
      <c r="H2384" s="39" t="s">
        <v>151</v>
      </c>
      <c r="I2384" s="39" t="s">
        <v>83</v>
      </c>
      <c r="J2384" s="18">
        <v>-4027</v>
      </c>
      <c r="K2384" s="18">
        <v>180</v>
      </c>
      <c r="L2384" s="18">
        <v>1551009</v>
      </c>
      <c r="M2384" s="18">
        <v>180</v>
      </c>
      <c r="N2384" s="39" t="s">
        <v>28</v>
      </c>
      <c r="O2384" s="18">
        <v>-10080</v>
      </c>
      <c r="P2384" s="18">
        <v>296</v>
      </c>
      <c r="Q2384" s="18">
        <v>199995677</v>
      </c>
      <c r="R2384" s="18">
        <v>194</v>
      </c>
      <c r="S2384" s="16">
        <f t="shared" si="225"/>
        <v>199.995677</v>
      </c>
      <c r="T2384" s="16">
        <f t="shared" ref="T2384:T2447" si="227">S2384*$W$9</f>
        <v>186294.69612080304</v>
      </c>
      <c r="U2384" s="41">
        <f t="shared" si="226"/>
        <v>7755.0450000000001</v>
      </c>
      <c r="V2384" s="18">
        <f t="shared" ref="V2384:V2447" si="228">C2384</f>
        <v>200</v>
      </c>
      <c r="W2384" s="154">
        <f t="shared" ref="W2384:W2447" si="229">T2384/V2384</f>
        <v>931.47348060401521</v>
      </c>
    </row>
    <row r="2385" spans="1:23" ht="16" customHeight="1">
      <c r="A2385" s="37"/>
      <c r="B2385" s="38" t="str">
        <f t="shared" si="224"/>
        <v>200-Fr</v>
      </c>
      <c r="C2385" s="39">
        <v>200</v>
      </c>
      <c r="D2385" s="40"/>
      <c r="E2385" s="39">
        <v>26</v>
      </c>
      <c r="F2385" s="39">
        <v>113</v>
      </c>
      <c r="G2385" s="39">
        <v>87</v>
      </c>
      <c r="H2385" s="39" t="s">
        <v>152</v>
      </c>
      <c r="I2385" s="39" t="s">
        <v>83</v>
      </c>
      <c r="J2385" s="18">
        <v>6054</v>
      </c>
      <c r="K2385" s="18">
        <v>235</v>
      </c>
      <c r="L2385" s="18">
        <v>1540146</v>
      </c>
      <c r="M2385" s="18">
        <v>235</v>
      </c>
      <c r="N2385" s="39" t="s">
        <v>28</v>
      </c>
      <c r="O2385" s="18" t="s">
        <v>30</v>
      </c>
      <c r="P2385" s="42"/>
      <c r="Q2385" s="18">
        <v>200006499</v>
      </c>
      <c r="R2385" s="18">
        <v>252</v>
      </c>
      <c r="S2385" s="16">
        <f t="shared" si="225"/>
        <v>200.00649899999999</v>
      </c>
      <c r="T2385" s="16">
        <f t="shared" si="227"/>
        <v>186304.77674470283</v>
      </c>
      <c r="U2385" s="41">
        <f t="shared" si="226"/>
        <v>7700.73</v>
      </c>
      <c r="V2385" s="18">
        <f t="shared" si="228"/>
        <v>200</v>
      </c>
      <c r="W2385" s="154">
        <f t="shared" si="229"/>
        <v>931.52388372351413</v>
      </c>
    </row>
    <row r="2386" spans="1:23" ht="16" customHeight="1">
      <c r="A2386" s="37"/>
      <c r="B2386" s="38" t="str">
        <f t="shared" si="224"/>
        <v>201-Pt</v>
      </c>
      <c r="C2386" s="39">
        <v>201</v>
      </c>
      <c r="D2386" s="39">
        <v>0</v>
      </c>
      <c r="E2386" s="39">
        <v>45</v>
      </c>
      <c r="F2386" s="39">
        <v>123</v>
      </c>
      <c r="G2386" s="39">
        <v>78</v>
      </c>
      <c r="H2386" s="39" t="s">
        <v>143</v>
      </c>
      <c r="I2386" s="39" t="s">
        <v>40</v>
      </c>
      <c r="J2386" s="18">
        <v>-23756.384999999998</v>
      </c>
      <c r="K2386" s="18">
        <v>50.185000000000002</v>
      </c>
      <c r="L2386" s="18">
        <v>1585068.7039999999</v>
      </c>
      <c r="M2386" s="18">
        <v>50.185000000000002</v>
      </c>
      <c r="N2386" s="39" t="s">
        <v>28</v>
      </c>
      <c r="O2386" s="18">
        <v>2660</v>
      </c>
      <c r="P2386" s="18">
        <v>50</v>
      </c>
      <c r="Q2386" s="18">
        <v>200974496.46700001</v>
      </c>
      <c r="R2386" s="18">
        <v>53.875999999999998</v>
      </c>
      <c r="S2386" s="16">
        <f t="shared" si="225"/>
        <v>200.97449646699999</v>
      </c>
      <c r="T2386" s="16">
        <f t="shared" si="227"/>
        <v>187206.46020439317</v>
      </c>
      <c r="U2386" s="41">
        <f t="shared" si="226"/>
        <v>7885.913950248756</v>
      </c>
      <c r="V2386" s="18">
        <f t="shared" si="228"/>
        <v>201</v>
      </c>
      <c r="W2386" s="154">
        <f t="shared" si="229"/>
        <v>931.37542390245358</v>
      </c>
    </row>
    <row r="2387" spans="1:23" ht="16" customHeight="1">
      <c r="A2387" s="37"/>
      <c r="B2387" s="38" t="str">
        <f t="shared" si="224"/>
        <v>201-Au</v>
      </c>
      <c r="C2387" s="39">
        <v>201</v>
      </c>
      <c r="D2387" s="40"/>
      <c r="E2387" s="39">
        <v>43</v>
      </c>
      <c r="F2387" s="39">
        <v>122</v>
      </c>
      <c r="G2387" s="39">
        <v>79</v>
      </c>
      <c r="H2387" s="39" t="s">
        <v>144</v>
      </c>
      <c r="I2387" s="40"/>
      <c r="J2387" s="18">
        <v>-26416.384999999998</v>
      </c>
      <c r="K2387" s="18">
        <v>4.3019999999999996</v>
      </c>
      <c r="L2387" s="18">
        <v>1586946.35</v>
      </c>
      <c r="M2387" s="18">
        <v>4.3099999999999996</v>
      </c>
      <c r="N2387" s="39" t="s">
        <v>28</v>
      </c>
      <c r="O2387" s="18">
        <v>1262.6990000000001</v>
      </c>
      <c r="P2387" s="18">
        <v>3.161</v>
      </c>
      <c r="Q2387" s="18">
        <v>200971640.83899999</v>
      </c>
      <c r="R2387" s="18">
        <v>4.6180000000000003</v>
      </c>
      <c r="S2387" s="16">
        <f t="shared" si="225"/>
        <v>200.97164083899997</v>
      </c>
      <c r="T2387" s="16">
        <f t="shared" si="227"/>
        <v>187203.8002051448</v>
      </c>
      <c r="U2387" s="41">
        <f t="shared" si="226"/>
        <v>7895.2554726368162</v>
      </c>
      <c r="V2387" s="18">
        <f t="shared" si="228"/>
        <v>201</v>
      </c>
      <c r="W2387" s="154">
        <f t="shared" si="229"/>
        <v>931.36219007534726</v>
      </c>
    </row>
    <row r="2388" spans="1:23" ht="16" customHeight="1">
      <c r="A2388" s="37"/>
      <c r="B2388" s="38" t="str">
        <f t="shared" si="224"/>
        <v>201-Hg</v>
      </c>
      <c r="C2388" s="39">
        <v>201</v>
      </c>
      <c r="D2388" s="40"/>
      <c r="E2388" s="39">
        <v>41</v>
      </c>
      <c r="F2388" s="39">
        <v>121</v>
      </c>
      <c r="G2388" s="39">
        <v>80</v>
      </c>
      <c r="H2388" s="39" t="s">
        <v>145</v>
      </c>
      <c r="I2388" s="40"/>
      <c r="J2388" s="18">
        <v>-27679.083999999999</v>
      </c>
      <c r="K2388" s="18">
        <v>2.931</v>
      </c>
      <c r="L2388" s="18">
        <v>1587426.696</v>
      </c>
      <c r="M2388" s="18">
        <v>2.944</v>
      </c>
      <c r="N2388" s="39" t="s">
        <v>28</v>
      </c>
      <c r="O2388" s="18">
        <v>-482.97500000000002</v>
      </c>
      <c r="P2388" s="18">
        <v>15.053000000000001</v>
      </c>
      <c r="Q2388" s="18">
        <v>200970285.27500001</v>
      </c>
      <c r="R2388" s="18">
        <v>3.1469999999999998</v>
      </c>
      <c r="S2388" s="16">
        <f t="shared" si="225"/>
        <v>200.97028527500001</v>
      </c>
      <c r="T2388" s="16">
        <f t="shared" si="227"/>
        <v>187202.53750593434</v>
      </c>
      <c r="U2388" s="41">
        <f t="shared" si="226"/>
        <v>7897.6452537313435</v>
      </c>
      <c r="V2388" s="18">
        <f t="shared" si="228"/>
        <v>201</v>
      </c>
      <c r="W2388" s="154">
        <f t="shared" si="229"/>
        <v>931.35590798972305</v>
      </c>
    </row>
    <row r="2389" spans="1:23" ht="16" customHeight="1">
      <c r="A2389" s="37"/>
      <c r="B2389" s="38" t="str">
        <f t="shared" si="224"/>
        <v>201-Tl</v>
      </c>
      <c r="C2389" s="39">
        <v>201</v>
      </c>
      <c r="D2389" s="40"/>
      <c r="E2389" s="39">
        <v>39</v>
      </c>
      <c r="F2389" s="39">
        <v>120</v>
      </c>
      <c r="G2389" s="39">
        <v>81</v>
      </c>
      <c r="H2389" s="39" t="s">
        <v>146</v>
      </c>
      <c r="I2389" s="39" t="s">
        <v>62</v>
      </c>
      <c r="J2389" s="18">
        <v>-27196.109</v>
      </c>
      <c r="K2389" s="18">
        <v>15.286</v>
      </c>
      <c r="L2389" s="18">
        <v>1586161.368</v>
      </c>
      <c r="M2389" s="18">
        <v>15.288</v>
      </c>
      <c r="N2389" s="39" t="s">
        <v>28</v>
      </c>
      <c r="O2389" s="18">
        <v>-1902.874</v>
      </c>
      <c r="P2389" s="18">
        <v>34.454999999999998</v>
      </c>
      <c r="Q2389" s="18">
        <v>200970803.77000001</v>
      </c>
      <c r="R2389" s="18">
        <v>16.41</v>
      </c>
      <c r="S2389" s="16">
        <f t="shared" si="225"/>
        <v>200.97080377</v>
      </c>
      <c r="T2389" s="16">
        <f t="shared" si="227"/>
        <v>187203.02048071614</v>
      </c>
      <c r="U2389" s="41">
        <f t="shared" si="226"/>
        <v>7891.3500895522393</v>
      </c>
      <c r="V2389" s="18">
        <f t="shared" si="228"/>
        <v>201</v>
      </c>
      <c r="W2389" s="154">
        <f t="shared" si="229"/>
        <v>931.35831084933398</v>
      </c>
    </row>
    <row r="2390" spans="1:23" ht="16" customHeight="1">
      <c r="A2390" s="37"/>
      <c r="B2390" s="38" t="str">
        <f t="shared" si="224"/>
        <v>201-Pb</v>
      </c>
      <c r="C2390" s="39">
        <v>201</v>
      </c>
      <c r="D2390" s="40"/>
      <c r="E2390" s="39">
        <v>37</v>
      </c>
      <c r="F2390" s="39">
        <v>119</v>
      </c>
      <c r="G2390" s="39">
        <v>82</v>
      </c>
      <c r="H2390" s="39" t="s">
        <v>147</v>
      </c>
      <c r="I2390" s="39" t="s">
        <v>82</v>
      </c>
      <c r="J2390" s="18">
        <v>-25293.236000000001</v>
      </c>
      <c r="K2390" s="18">
        <v>31.154</v>
      </c>
      <c r="L2390" s="18">
        <v>1583476.1410000001</v>
      </c>
      <c r="M2390" s="18">
        <v>31.155000000000001</v>
      </c>
      <c r="N2390" s="39" t="s">
        <v>28</v>
      </c>
      <c r="O2390" s="18">
        <v>-3841.6039999999998</v>
      </c>
      <c r="P2390" s="18">
        <v>44.183999999999997</v>
      </c>
      <c r="Q2390" s="18">
        <v>200972846.58899999</v>
      </c>
      <c r="R2390" s="18">
        <v>33.445</v>
      </c>
      <c r="S2390" s="16">
        <f t="shared" si="225"/>
        <v>200.972846589</v>
      </c>
      <c r="T2390" s="16">
        <f t="shared" si="227"/>
        <v>187204.92335357092</v>
      </c>
      <c r="U2390" s="41">
        <f t="shared" si="226"/>
        <v>7877.9907512437812</v>
      </c>
      <c r="V2390" s="18">
        <f t="shared" si="228"/>
        <v>201</v>
      </c>
      <c r="W2390" s="154">
        <f t="shared" si="229"/>
        <v>931.36777787846233</v>
      </c>
    </row>
    <row r="2391" spans="1:23" ht="16" customHeight="1">
      <c r="A2391" s="37"/>
      <c r="B2391" s="38" t="str">
        <f t="shared" si="224"/>
        <v>201-Bi</v>
      </c>
      <c r="C2391" s="39">
        <v>201</v>
      </c>
      <c r="D2391" s="40"/>
      <c r="E2391" s="39">
        <v>35</v>
      </c>
      <c r="F2391" s="39">
        <v>118</v>
      </c>
      <c r="G2391" s="39">
        <v>83</v>
      </c>
      <c r="H2391" s="39" t="s">
        <v>148</v>
      </c>
      <c r="I2391" s="39" t="s">
        <v>82</v>
      </c>
      <c r="J2391" s="18">
        <v>-21451.632000000001</v>
      </c>
      <c r="K2391" s="18">
        <v>31.449000000000002</v>
      </c>
      <c r="L2391" s="18">
        <v>1578852.1839999999</v>
      </c>
      <c r="M2391" s="18">
        <v>31.45</v>
      </c>
      <c r="N2391" s="39" t="s">
        <v>28</v>
      </c>
      <c r="O2391" s="18">
        <v>-4879</v>
      </c>
      <c r="P2391" s="18">
        <v>107</v>
      </c>
      <c r="Q2391" s="18">
        <v>200976970.72099999</v>
      </c>
      <c r="R2391" s="18">
        <v>33.762</v>
      </c>
      <c r="S2391" s="16">
        <f t="shared" si="225"/>
        <v>200.97697072099999</v>
      </c>
      <c r="T2391" s="16">
        <f t="shared" si="227"/>
        <v>187208.76495619564</v>
      </c>
      <c r="U2391" s="41">
        <f t="shared" si="226"/>
        <v>7854.9859900497504</v>
      </c>
      <c r="V2391" s="18">
        <f t="shared" si="228"/>
        <v>201</v>
      </c>
      <c r="W2391" s="154">
        <f t="shared" si="229"/>
        <v>931.38689032933155</v>
      </c>
    </row>
    <row r="2392" spans="1:23" ht="16" customHeight="1">
      <c r="A2392" s="37"/>
      <c r="B2392" s="38" t="str">
        <f t="shared" si="224"/>
        <v>201-Po</v>
      </c>
      <c r="C2392" s="39">
        <v>201</v>
      </c>
      <c r="D2392" s="40"/>
      <c r="E2392" s="39">
        <v>33</v>
      </c>
      <c r="F2392" s="39">
        <v>117</v>
      </c>
      <c r="G2392" s="39">
        <v>84</v>
      </c>
      <c r="H2392" s="39" t="s">
        <v>149</v>
      </c>
      <c r="I2392" s="39" t="s">
        <v>83</v>
      </c>
      <c r="J2392" s="18">
        <v>-16572</v>
      </c>
      <c r="K2392" s="18">
        <v>102</v>
      </c>
      <c r="L2392" s="18">
        <v>1573191</v>
      </c>
      <c r="M2392" s="18">
        <v>102</v>
      </c>
      <c r="N2392" s="39" t="s">
        <v>28</v>
      </c>
      <c r="O2392" s="18">
        <v>-5848</v>
      </c>
      <c r="P2392" s="18">
        <v>263</v>
      </c>
      <c r="Q2392" s="18">
        <v>200982209</v>
      </c>
      <c r="R2392" s="18">
        <v>110</v>
      </c>
      <c r="S2392" s="16">
        <f t="shared" si="225"/>
        <v>200.98220900000001</v>
      </c>
      <c r="T2392" s="16">
        <f t="shared" si="227"/>
        <v>187213.64437963691</v>
      </c>
      <c r="U2392" s="41">
        <f t="shared" si="226"/>
        <v>7826.8208955223881</v>
      </c>
      <c r="V2392" s="18">
        <f t="shared" si="228"/>
        <v>201</v>
      </c>
      <c r="W2392" s="154">
        <f t="shared" si="229"/>
        <v>931.41116606784533</v>
      </c>
    </row>
    <row r="2393" spans="1:23" ht="16" customHeight="1">
      <c r="A2393" s="37"/>
      <c r="B2393" s="38" t="str">
        <f t="shared" si="224"/>
        <v>201-At</v>
      </c>
      <c r="C2393" s="39">
        <v>201</v>
      </c>
      <c r="D2393" s="40"/>
      <c r="E2393" s="39">
        <v>31</v>
      </c>
      <c r="F2393" s="39">
        <v>116</v>
      </c>
      <c r="G2393" s="39">
        <v>85</v>
      </c>
      <c r="H2393" s="39" t="s">
        <v>150</v>
      </c>
      <c r="I2393" s="39" t="s">
        <v>82</v>
      </c>
      <c r="J2393" s="18">
        <v>-10724.374</v>
      </c>
      <c r="K2393" s="18">
        <v>242.69200000000001</v>
      </c>
      <c r="L2393" s="18">
        <v>1566560.219</v>
      </c>
      <c r="M2393" s="18">
        <v>242.69300000000001</v>
      </c>
      <c r="N2393" s="39" t="s">
        <v>28</v>
      </c>
      <c r="O2393" s="18">
        <v>-6566</v>
      </c>
      <c r="P2393" s="18">
        <v>314</v>
      </c>
      <c r="Q2393" s="18">
        <v>200988486.90799999</v>
      </c>
      <c r="R2393" s="18">
        <v>260.541</v>
      </c>
      <c r="S2393" s="16">
        <f t="shared" si="225"/>
        <v>200.988486908</v>
      </c>
      <c r="T2393" s="16">
        <f t="shared" si="227"/>
        <v>187219.49221085344</v>
      </c>
      <c r="U2393" s="41">
        <f t="shared" si="226"/>
        <v>7793.8319353233837</v>
      </c>
      <c r="V2393" s="18">
        <f t="shared" si="228"/>
        <v>201</v>
      </c>
      <c r="W2393" s="154">
        <f t="shared" si="229"/>
        <v>931.44025975548971</v>
      </c>
    </row>
    <row r="2394" spans="1:23" ht="16" customHeight="1">
      <c r="A2394" s="37"/>
      <c r="B2394" s="38" t="str">
        <f t="shared" si="224"/>
        <v>201-Rn</v>
      </c>
      <c r="C2394" s="39">
        <v>201</v>
      </c>
      <c r="D2394" s="40"/>
      <c r="E2394" s="39">
        <v>29</v>
      </c>
      <c r="F2394" s="39">
        <v>115</v>
      </c>
      <c r="G2394" s="39">
        <v>86</v>
      </c>
      <c r="H2394" s="39" t="s">
        <v>151</v>
      </c>
      <c r="I2394" s="39" t="s">
        <v>83</v>
      </c>
      <c r="J2394" s="18">
        <v>-4159</v>
      </c>
      <c r="K2394" s="18">
        <v>199</v>
      </c>
      <c r="L2394" s="18">
        <v>1559212</v>
      </c>
      <c r="M2394" s="18">
        <v>199</v>
      </c>
      <c r="N2394" s="39" t="s">
        <v>28</v>
      </c>
      <c r="O2394" s="18">
        <v>-7872</v>
      </c>
      <c r="P2394" s="18">
        <v>406</v>
      </c>
      <c r="Q2394" s="18">
        <v>200995535</v>
      </c>
      <c r="R2394" s="18">
        <v>214</v>
      </c>
      <c r="S2394" s="16">
        <f t="shared" si="225"/>
        <v>200.99553499999999</v>
      </c>
      <c r="T2394" s="16">
        <f t="shared" si="227"/>
        <v>187226.05746354823</v>
      </c>
      <c r="U2394" s="41">
        <f t="shared" si="226"/>
        <v>7757.273631840796</v>
      </c>
      <c r="V2394" s="18">
        <f t="shared" si="228"/>
        <v>201</v>
      </c>
      <c r="W2394" s="154">
        <f t="shared" si="229"/>
        <v>931.47292270422008</v>
      </c>
    </row>
    <row r="2395" spans="1:23" ht="16" customHeight="1">
      <c r="A2395" s="37"/>
      <c r="B2395" s="38" t="str">
        <f t="shared" si="224"/>
        <v>201-Fr</v>
      </c>
      <c r="C2395" s="39">
        <v>201</v>
      </c>
      <c r="D2395" s="40"/>
      <c r="E2395" s="39">
        <v>27</v>
      </c>
      <c r="F2395" s="39">
        <v>114</v>
      </c>
      <c r="G2395" s="39">
        <v>87</v>
      </c>
      <c r="H2395" s="39" t="s">
        <v>152</v>
      </c>
      <c r="I2395" s="39" t="s">
        <v>83</v>
      </c>
      <c r="J2395" s="18">
        <v>3713</v>
      </c>
      <c r="K2395" s="18">
        <v>354</v>
      </c>
      <c r="L2395" s="18">
        <v>1550558</v>
      </c>
      <c r="M2395" s="18">
        <v>354</v>
      </c>
      <c r="N2395" s="39" t="s">
        <v>28</v>
      </c>
      <c r="O2395" s="18" t="s">
        <v>30</v>
      </c>
      <c r="P2395" s="42"/>
      <c r="Q2395" s="18">
        <v>201003986</v>
      </c>
      <c r="R2395" s="18">
        <v>380</v>
      </c>
      <c r="S2395" s="16">
        <f t="shared" si="225"/>
        <v>201.003986</v>
      </c>
      <c r="T2395" s="16">
        <f t="shared" si="227"/>
        <v>187233.92951608723</v>
      </c>
      <c r="U2395" s="41">
        <f t="shared" si="226"/>
        <v>7714.2189054726368</v>
      </c>
      <c r="V2395" s="18">
        <f t="shared" si="228"/>
        <v>201</v>
      </c>
      <c r="W2395" s="154">
        <f t="shared" si="229"/>
        <v>931.51208714471261</v>
      </c>
    </row>
    <row r="2396" spans="1:23" ht="16" customHeight="1">
      <c r="A2396" s="37"/>
      <c r="B2396" s="38" t="str">
        <f t="shared" si="224"/>
        <v>202-Pt</v>
      </c>
      <c r="C2396" s="39">
        <v>202</v>
      </c>
      <c r="D2396" s="39">
        <v>0</v>
      </c>
      <c r="E2396" s="39">
        <v>46</v>
      </c>
      <c r="F2396" s="39">
        <v>124</v>
      </c>
      <c r="G2396" s="39">
        <v>78</v>
      </c>
      <c r="H2396" s="39" t="s">
        <v>143</v>
      </c>
      <c r="I2396" s="39" t="s">
        <v>37</v>
      </c>
      <c r="J2396" s="18">
        <v>-22598</v>
      </c>
      <c r="K2396" s="18">
        <v>298</v>
      </c>
      <c r="L2396" s="18">
        <v>1591982</v>
      </c>
      <c r="M2396" s="18">
        <v>298</v>
      </c>
      <c r="N2396" s="39" t="s">
        <v>28</v>
      </c>
      <c r="O2396" s="18">
        <v>1818</v>
      </c>
      <c r="P2396" s="18">
        <v>341</v>
      </c>
      <c r="Q2396" s="18">
        <v>201975740</v>
      </c>
      <c r="R2396" s="18">
        <v>320</v>
      </c>
      <c r="S2396" s="16">
        <f t="shared" si="225"/>
        <v>201.97574</v>
      </c>
      <c r="T2396" s="16">
        <f t="shared" si="227"/>
        <v>188139.112162281</v>
      </c>
      <c r="U2396" s="41">
        <f t="shared" si="226"/>
        <v>7881.0990099009905</v>
      </c>
      <c r="V2396" s="18">
        <f t="shared" si="228"/>
        <v>202</v>
      </c>
      <c r="W2396" s="154">
        <f t="shared" si="229"/>
        <v>931.38174337762871</v>
      </c>
    </row>
    <row r="2397" spans="1:23" ht="16" customHeight="1">
      <c r="A2397" s="37"/>
      <c r="B2397" s="38" t="str">
        <f t="shared" si="224"/>
        <v>202-Au</v>
      </c>
      <c r="C2397" s="39">
        <v>202</v>
      </c>
      <c r="D2397" s="40"/>
      <c r="E2397" s="39">
        <v>44</v>
      </c>
      <c r="F2397" s="39">
        <v>123</v>
      </c>
      <c r="G2397" s="39">
        <v>79</v>
      </c>
      <c r="H2397" s="39" t="s">
        <v>144</v>
      </c>
      <c r="I2397" s="39" t="s">
        <v>40</v>
      </c>
      <c r="J2397" s="18">
        <v>-24415.916000000001</v>
      </c>
      <c r="K2397" s="18">
        <v>166.43600000000001</v>
      </c>
      <c r="L2397" s="18">
        <v>1593017.2039999999</v>
      </c>
      <c r="M2397" s="18">
        <v>166.43600000000001</v>
      </c>
      <c r="N2397" s="39" t="s">
        <v>28</v>
      </c>
      <c r="O2397" s="18">
        <v>2946.154</v>
      </c>
      <c r="P2397" s="18">
        <v>166.41</v>
      </c>
      <c r="Q2397" s="18">
        <v>201973788.43099999</v>
      </c>
      <c r="R2397" s="18">
        <v>178.67599999999999</v>
      </c>
      <c r="S2397" s="16">
        <f t="shared" si="225"/>
        <v>201.973788431</v>
      </c>
      <c r="T2397" s="16">
        <f t="shared" si="227"/>
        <v>188137.2942882186</v>
      </c>
      <c r="U2397" s="41">
        <f t="shared" si="226"/>
        <v>7886.2237821782173</v>
      </c>
      <c r="V2397" s="18">
        <f t="shared" si="228"/>
        <v>202</v>
      </c>
      <c r="W2397" s="154">
        <f t="shared" si="229"/>
        <v>931.3727440010822</v>
      </c>
    </row>
    <row r="2398" spans="1:23" ht="16" customHeight="1">
      <c r="A2398" s="37"/>
      <c r="B2398" s="38" t="str">
        <f t="shared" si="224"/>
        <v>202-Hg</v>
      </c>
      <c r="C2398" s="39">
        <v>202</v>
      </c>
      <c r="D2398" s="40"/>
      <c r="E2398" s="39">
        <v>42</v>
      </c>
      <c r="F2398" s="39">
        <v>122</v>
      </c>
      <c r="G2398" s="39">
        <v>80</v>
      </c>
      <c r="H2398" s="39" t="s">
        <v>145</v>
      </c>
      <c r="I2398" s="40"/>
      <c r="J2398" s="18">
        <v>-27362.07</v>
      </c>
      <c r="K2398" s="18">
        <v>2.927</v>
      </c>
      <c r="L2398" s="18">
        <v>1595181.0049999999</v>
      </c>
      <c r="M2398" s="18">
        <v>2.94</v>
      </c>
      <c r="N2398" s="39" t="s">
        <v>28</v>
      </c>
      <c r="O2398" s="18">
        <v>-1364.606</v>
      </c>
      <c r="P2398" s="18">
        <v>14.955</v>
      </c>
      <c r="Q2398" s="18">
        <v>201970625.604</v>
      </c>
      <c r="R2398" s="18">
        <v>3.1429999999999998</v>
      </c>
      <c r="S2398" s="16">
        <f t="shared" si="225"/>
        <v>201.97062560399999</v>
      </c>
      <c r="T2398" s="16">
        <f t="shared" si="227"/>
        <v>188134.34813506325</v>
      </c>
      <c r="U2398" s="41">
        <f t="shared" si="226"/>
        <v>7896.9356683168307</v>
      </c>
      <c r="V2398" s="18">
        <f t="shared" si="228"/>
        <v>202</v>
      </c>
      <c r="W2398" s="154">
        <f t="shared" si="229"/>
        <v>931.35815908447148</v>
      </c>
    </row>
    <row r="2399" spans="1:23" ht="16" customHeight="1">
      <c r="A2399" s="37"/>
      <c r="B2399" s="38" t="str">
        <f t="shared" si="224"/>
        <v>202-Tl</v>
      </c>
      <c r="C2399" s="39">
        <v>202</v>
      </c>
      <c r="D2399" s="40"/>
      <c r="E2399" s="39">
        <v>40</v>
      </c>
      <c r="F2399" s="39">
        <v>121</v>
      </c>
      <c r="G2399" s="39">
        <v>81</v>
      </c>
      <c r="H2399" s="39" t="s">
        <v>146</v>
      </c>
      <c r="I2399" s="40"/>
      <c r="J2399" s="18">
        <v>-25997.463</v>
      </c>
      <c r="K2399" s="18">
        <v>15.19</v>
      </c>
      <c r="L2399" s="18">
        <v>1593034.0449999999</v>
      </c>
      <c r="M2399" s="18">
        <v>15.192</v>
      </c>
      <c r="N2399" s="39" t="s">
        <v>28</v>
      </c>
      <c r="O2399" s="18">
        <v>-49.570999999999998</v>
      </c>
      <c r="P2399" s="18">
        <v>14.904999999999999</v>
      </c>
      <c r="Q2399" s="18">
        <v>201972090.56900001</v>
      </c>
      <c r="R2399" s="18">
        <v>16.306999999999999</v>
      </c>
      <c r="S2399" s="16">
        <f t="shared" si="225"/>
        <v>201.97209056900002</v>
      </c>
      <c r="T2399" s="16">
        <f t="shared" si="227"/>
        <v>188135.71274060674</v>
      </c>
      <c r="U2399" s="41">
        <f t="shared" si="226"/>
        <v>7886.3071534653463</v>
      </c>
      <c r="V2399" s="18">
        <f t="shared" si="228"/>
        <v>202</v>
      </c>
      <c r="W2399" s="154">
        <f t="shared" si="229"/>
        <v>931.36491455745909</v>
      </c>
    </row>
    <row r="2400" spans="1:23" ht="16" customHeight="1">
      <c r="A2400" s="37"/>
      <c r="B2400" s="38" t="str">
        <f t="shared" si="224"/>
        <v>202-Pb</v>
      </c>
      <c r="C2400" s="39">
        <v>202</v>
      </c>
      <c r="D2400" s="40"/>
      <c r="E2400" s="39">
        <v>38</v>
      </c>
      <c r="F2400" s="39">
        <v>120</v>
      </c>
      <c r="G2400" s="39">
        <v>82</v>
      </c>
      <c r="H2400" s="39" t="s">
        <v>147</v>
      </c>
      <c r="I2400" s="40"/>
      <c r="J2400" s="18">
        <v>-25947.892</v>
      </c>
      <c r="K2400" s="18">
        <v>9.8550000000000004</v>
      </c>
      <c r="L2400" s="18">
        <v>1592202.12</v>
      </c>
      <c r="M2400" s="18">
        <v>9.859</v>
      </c>
      <c r="N2400" s="39" t="s">
        <v>28</v>
      </c>
      <c r="O2400" s="18">
        <v>-5151.83</v>
      </c>
      <c r="P2400" s="18">
        <v>52.002000000000002</v>
      </c>
      <c r="Q2400" s="18">
        <v>201972143.78600001</v>
      </c>
      <c r="R2400" s="18">
        <v>10.58</v>
      </c>
      <c r="S2400" s="16">
        <f t="shared" si="225"/>
        <v>201.972143786</v>
      </c>
      <c r="T2400" s="16">
        <f t="shared" si="227"/>
        <v>188135.76231190242</v>
      </c>
      <c r="U2400" s="41">
        <f t="shared" si="226"/>
        <v>7882.1887128712879</v>
      </c>
      <c r="V2400" s="18">
        <f t="shared" si="228"/>
        <v>202</v>
      </c>
      <c r="W2400" s="154">
        <f t="shared" si="229"/>
        <v>931.36515995991294</v>
      </c>
    </row>
    <row r="2401" spans="1:23" ht="16" customHeight="1">
      <c r="A2401" s="37"/>
      <c r="B2401" s="38" t="str">
        <f t="shared" si="224"/>
        <v>202-Bi</v>
      </c>
      <c r="C2401" s="39">
        <v>202</v>
      </c>
      <c r="D2401" s="40"/>
      <c r="E2401" s="39">
        <v>36</v>
      </c>
      <c r="F2401" s="39">
        <v>119</v>
      </c>
      <c r="G2401" s="39">
        <v>83</v>
      </c>
      <c r="H2401" s="39" t="s">
        <v>148</v>
      </c>
      <c r="I2401" s="39" t="s">
        <v>82</v>
      </c>
      <c r="J2401" s="18">
        <v>-20796.062000000002</v>
      </c>
      <c r="K2401" s="18">
        <v>51.335999999999999</v>
      </c>
      <c r="L2401" s="18">
        <v>1586267.9369999999</v>
      </c>
      <c r="M2401" s="18">
        <v>51.335999999999999</v>
      </c>
      <c r="N2401" s="39" t="s">
        <v>28</v>
      </c>
      <c r="O2401" s="18">
        <v>-2822</v>
      </c>
      <c r="P2401" s="18">
        <v>106</v>
      </c>
      <c r="Q2401" s="18">
        <v>201977674.50400001</v>
      </c>
      <c r="R2401" s="18">
        <v>55.110999999999997</v>
      </c>
      <c r="S2401" s="16">
        <f t="shared" si="225"/>
        <v>201.97767450400002</v>
      </c>
      <c r="T2401" s="16">
        <f t="shared" si="227"/>
        <v>188140.9141404049</v>
      </c>
      <c r="U2401" s="41">
        <f t="shared" si="226"/>
        <v>7852.8115693069303</v>
      </c>
      <c r="V2401" s="18">
        <f t="shared" si="228"/>
        <v>202</v>
      </c>
      <c r="W2401" s="154">
        <f t="shared" si="229"/>
        <v>931.39066406141035</v>
      </c>
    </row>
    <row r="2402" spans="1:23" ht="16" customHeight="1">
      <c r="A2402" s="37"/>
      <c r="B2402" s="38" t="str">
        <f t="shared" si="224"/>
        <v>202-Po</v>
      </c>
      <c r="C2402" s="39">
        <v>202</v>
      </c>
      <c r="D2402" s="40"/>
      <c r="E2402" s="39">
        <v>34</v>
      </c>
      <c r="F2402" s="39">
        <v>118</v>
      </c>
      <c r="G2402" s="39">
        <v>84</v>
      </c>
      <c r="H2402" s="39" t="s">
        <v>149</v>
      </c>
      <c r="I2402" s="39" t="s">
        <v>83</v>
      </c>
      <c r="J2402" s="18">
        <v>-17975</v>
      </c>
      <c r="K2402" s="18">
        <v>93</v>
      </c>
      <c r="L2402" s="18">
        <v>1582664</v>
      </c>
      <c r="M2402" s="18">
        <v>93</v>
      </c>
      <c r="N2402" s="39" t="s">
        <v>28</v>
      </c>
      <c r="O2402" s="18">
        <v>-7214</v>
      </c>
      <c r="P2402" s="18">
        <v>203</v>
      </c>
      <c r="Q2402" s="18">
        <v>201980704</v>
      </c>
      <c r="R2402" s="18">
        <v>100</v>
      </c>
      <c r="S2402" s="16">
        <f t="shared" si="225"/>
        <v>201.980704</v>
      </c>
      <c r="T2402" s="16">
        <f t="shared" si="227"/>
        <v>188143.73609658508</v>
      </c>
      <c r="U2402" s="41">
        <f t="shared" si="226"/>
        <v>7834.970297029703</v>
      </c>
      <c r="V2402" s="18">
        <f t="shared" si="228"/>
        <v>202</v>
      </c>
      <c r="W2402" s="154">
        <f t="shared" si="229"/>
        <v>931.40463414151031</v>
      </c>
    </row>
    <row r="2403" spans="1:23" ht="16" customHeight="1">
      <c r="A2403" s="37"/>
      <c r="B2403" s="38" t="str">
        <f t="shared" si="224"/>
        <v>202-At</v>
      </c>
      <c r="C2403" s="39">
        <v>202</v>
      </c>
      <c r="D2403" s="40"/>
      <c r="E2403" s="39">
        <v>32</v>
      </c>
      <c r="F2403" s="39">
        <v>117</v>
      </c>
      <c r="G2403" s="39">
        <v>85</v>
      </c>
      <c r="H2403" s="39" t="s">
        <v>150</v>
      </c>
      <c r="I2403" s="39" t="s">
        <v>82</v>
      </c>
      <c r="J2403" s="18">
        <v>-10760.031000000001</v>
      </c>
      <c r="K2403" s="18">
        <v>180.202</v>
      </c>
      <c r="L2403" s="18">
        <v>1574667.199</v>
      </c>
      <c r="M2403" s="18">
        <v>180.202</v>
      </c>
      <c r="N2403" s="39" t="s">
        <v>28</v>
      </c>
      <c r="O2403" s="18">
        <v>-4442</v>
      </c>
      <c r="P2403" s="18">
        <v>236</v>
      </c>
      <c r="Q2403" s="18">
        <v>201988448.62900001</v>
      </c>
      <c r="R2403" s="18">
        <v>193.45500000000001</v>
      </c>
      <c r="S2403" s="16">
        <f t="shared" si="225"/>
        <v>201.988448629</v>
      </c>
      <c r="T2403" s="16">
        <f t="shared" si="227"/>
        <v>188150.95016904786</v>
      </c>
      <c r="U2403" s="41">
        <f t="shared" si="226"/>
        <v>7795.3821732673268</v>
      </c>
      <c r="V2403" s="18">
        <f t="shared" si="228"/>
        <v>202</v>
      </c>
      <c r="W2403" s="154">
        <f t="shared" si="229"/>
        <v>931.44034737152413</v>
      </c>
    </row>
    <row r="2404" spans="1:23" ht="16" customHeight="1">
      <c r="A2404" s="37"/>
      <c r="B2404" s="38" t="str">
        <f t="shared" si="224"/>
        <v>202-Rn</v>
      </c>
      <c r="C2404" s="39">
        <v>202</v>
      </c>
      <c r="D2404" s="40"/>
      <c r="E2404" s="39">
        <v>30</v>
      </c>
      <c r="F2404" s="39">
        <v>116</v>
      </c>
      <c r="G2404" s="39">
        <v>86</v>
      </c>
      <c r="H2404" s="39" t="s">
        <v>151</v>
      </c>
      <c r="I2404" s="39" t="s">
        <v>83</v>
      </c>
      <c r="J2404" s="18">
        <v>-6318</v>
      </c>
      <c r="K2404" s="18">
        <v>152</v>
      </c>
      <c r="L2404" s="18">
        <v>1569443</v>
      </c>
      <c r="M2404" s="18">
        <v>152</v>
      </c>
      <c r="N2404" s="39" t="s">
        <v>28</v>
      </c>
      <c r="O2404" s="18">
        <v>-9379.6470000000008</v>
      </c>
      <c r="P2404" s="18">
        <v>400.67200000000003</v>
      </c>
      <c r="Q2404" s="18">
        <v>201993218</v>
      </c>
      <c r="R2404" s="18">
        <v>163</v>
      </c>
      <c r="S2404" s="16">
        <f t="shared" si="225"/>
        <v>201.99321800000001</v>
      </c>
      <c r="T2404" s="16">
        <f t="shared" si="227"/>
        <v>188155.39280768117</v>
      </c>
      <c r="U2404" s="41">
        <f t="shared" si="226"/>
        <v>7769.5198019801983</v>
      </c>
      <c r="V2404" s="18">
        <f t="shared" si="228"/>
        <v>202</v>
      </c>
      <c r="W2404" s="154">
        <f t="shared" si="229"/>
        <v>931.46234063208499</v>
      </c>
    </row>
    <row r="2405" spans="1:23" ht="16" customHeight="1">
      <c r="A2405" s="37"/>
      <c r="B2405" s="38" t="str">
        <f t="shared" si="224"/>
        <v>202-Fr</v>
      </c>
      <c r="C2405" s="39">
        <v>202</v>
      </c>
      <c r="D2405" s="40"/>
      <c r="E2405" s="39">
        <v>28</v>
      </c>
      <c r="F2405" s="39">
        <v>115</v>
      </c>
      <c r="G2405" s="39">
        <v>87</v>
      </c>
      <c r="H2405" s="39" t="s">
        <v>152</v>
      </c>
      <c r="I2405" s="39" t="s">
        <v>83</v>
      </c>
      <c r="J2405" s="18">
        <v>3062</v>
      </c>
      <c r="K2405" s="18">
        <v>428</v>
      </c>
      <c r="L2405" s="18">
        <v>1559281</v>
      </c>
      <c r="M2405" s="18">
        <v>428</v>
      </c>
      <c r="N2405" s="39" t="s">
        <v>28</v>
      </c>
      <c r="O2405" s="18" t="s">
        <v>30</v>
      </c>
      <c r="P2405" s="42"/>
      <c r="Q2405" s="18">
        <v>202003287</v>
      </c>
      <c r="R2405" s="18">
        <v>459</v>
      </c>
      <c r="S2405" s="16">
        <f t="shared" si="225"/>
        <v>202.003287</v>
      </c>
      <c r="T2405" s="16">
        <f t="shared" si="227"/>
        <v>188164.77201688898</v>
      </c>
      <c r="U2405" s="41">
        <f t="shared" si="226"/>
        <v>7719.212871287129</v>
      </c>
      <c r="V2405" s="18">
        <f t="shared" si="228"/>
        <v>202</v>
      </c>
      <c r="W2405" s="154">
        <f t="shared" si="229"/>
        <v>931.50877236083647</v>
      </c>
    </row>
    <row r="2406" spans="1:23" ht="16" customHeight="1">
      <c r="A2406" s="37"/>
      <c r="B2406" s="38" t="str">
        <f t="shared" si="224"/>
        <v>203-Au</v>
      </c>
      <c r="C2406" s="39">
        <v>203</v>
      </c>
      <c r="D2406" s="39">
        <v>0</v>
      </c>
      <c r="E2406" s="39">
        <v>45</v>
      </c>
      <c r="F2406" s="39">
        <v>124</v>
      </c>
      <c r="G2406" s="39">
        <v>79</v>
      </c>
      <c r="H2406" s="39" t="s">
        <v>144</v>
      </c>
      <c r="I2406" s="40"/>
      <c r="J2406" s="18">
        <v>-23159.492999999999</v>
      </c>
      <c r="K2406" s="18">
        <v>4.3079999999999998</v>
      </c>
      <c r="L2406" s="18">
        <v>1599832.105</v>
      </c>
      <c r="M2406" s="18">
        <v>4.3159999999999998</v>
      </c>
      <c r="N2406" s="39" t="s">
        <v>28</v>
      </c>
      <c r="O2406" s="18">
        <v>2123.9549999999999</v>
      </c>
      <c r="P2406" s="18">
        <v>3.54</v>
      </c>
      <c r="Q2406" s="18">
        <v>202975137.25600001</v>
      </c>
      <c r="R2406" s="18">
        <v>4.6239999999999997</v>
      </c>
      <c r="S2406" s="16">
        <f t="shared" si="225"/>
        <v>202.97513725600001</v>
      </c>
      <c r="T2406" s="16">
        <f t="shared" si="227"/>
        <v>189070.04432493215</v>
      </c>
      <c r="U2406" s="41">
        <f t="shared" si="226"/>
        <v>7880.9463300492607</v>
      </c>
      <c r="V2406" s="18">
        <f t="shared" si="228"/>
        <v>203</v>
      </c>
      <c r="W2406" s="154">
        <f t="shared" si="229"/>
        <v>931.37952869424703</v>
      </c>
    </row>
    <row r="2407" spans="1:23" ht="16" customHeight="1">
      <c r="A2407" s="37"/>
      <c r="B2407" s="38" t="str">
        <f t="shared" si="224"/>
        <v>203-Hg</v>
      </c>
      <c r="C2407" s="39">
        <v>203</v>
      </c>
      <c r="D2407" s="40"/>
      <c r="E2407" s="39">
        <v>43</v>
      </c>
      <c r="F2407" s="39">
        <v>123</v>
      </c>
      <c r="G2407" s="39">
        <v>80</v>
      </c>
      <c r="H2407" s="39" t="s">
        <v>145</v>
      </c>
      <c r="I2407" s="40"/>
      <c r="J2407" s="18">
        <v>-25283.448</v>
      </c>
      <c r="K2407" s="18">
        <v>3.165</v>
      </c>
      <c r="L2407" s="18">
        <v>1601173.706</v>
      </c>
      <c r="M2407" s="18">
        <v>3.177</v>
      </c>
      <c r="N2407" s="39" t="s">
        <v>28</v>
      </c>
      <c r="O2407" s="18">
        <v>491.83600000000001</v>
      </c>
      <c r="P2407" s="18">
        <v>1.2270000000000001</v>
      </c>
      <c r="Q2407" s="18">
        <v>202972857.09599999</v>
      </c>
      <c r="R2407" s="18">
        <v>3.3980000000000001</v>
      </c>
      <c r="S2407" s="16">
        <f t="shared" si="225"/>
        <v>202.97285709599998</v>
      </c>
      <c r="T2407" s="16">
        <f t="shared" si="227"/>
        <v>189067.92037045132</v>
      </c>
      <c r="U2407" s="41">
        <f t="shared" si="226"/>
        <v>7887.5552019704437</v>
      </c>
      <c r="V2407" s="18">
        <f t="shared" si="228"/>
        <v>203</v>
      </c>
      <c r="W2407" s="154">
        <f t="shared" si="229"/>
        <v>931.36906586429222</v>
      </c>
    </row>
    <row r="2408" spans="1:23" ht="16" customHeight="1">
      <c r="A2408" s="37"/>
      <c r="B2408" s="38" t="str">
        <f t="shared" si="224"/>
        <v>203-Tl</v>
      </c>
      <c r="C2408" s="39">
        <v>203</v>
      </c>
      <c r="D2408" s="40"/>
      <c r="E2408" s="39">
        <v>41</v>
      </c>
      <c r="F2408" s="39">
        <v>122</v>
      </c>
      <c r="G2408" s="39">
        <v>81</v>
      </c>
      <c r="H2408" s="39" t="s">
        <v>146</v>
      </c>
      <c r="I2408" s="40"/>
      <c r="J2408" s="18">
        <v>-25775.284</v>
      </c>
      <c r="K2408" s="18">
        <v>2.944</v>
      </c>
      <c r="L2408" s="18">
        <v>1600883.189</v>
      </c>
      <c r="M2408" s="18">
        <v>2.956</v>
      </c>
      <c r="N2408" s="39" t="s">
        <v>28</v>
      </c>
      <c r="O2408" s="18">
        <v>-974.71799999999996</v>
      </c>
      <c r="P2408" s="18">
        <v>6.3579999999999997</v>
      </c>
      <c r="Q2408" s="18">
        <v>202972329.088</v>
      </c>
      <c r="R2408" s="18">
        <v>3.16</v>
      </c>
      <c r="S2408" s="16">
        <f t="shared" si="225"/>
        <v>202.97232908800001</v>
      </c>
      <c r="T2408" s="16">
        <f t="shared" si="227"/>
        <v>189067.42853437076</v>
      </c>
      <c r="U2408" s="41">
        <f t="shared" si="226"/>
        <v>7886.1240837438427</v>
      </c>
      <c r="V2408" s="18">
        <f t="shared" si="228"/>
        <v>203</v>
      </c>
      <c r="W2408" s="154">
        <f t="shared" si="229"/>
        <v>931.36664302645693</v>
      </c>
    </row>
    <row r="2409" spans="1:23" ht="16" customHeight="1">
      <c r="A2409" s="37"/>
      <c r="B2409" s="38" t="str">
        <f t="shared" si="224"/>
        <v>203-Pb</v>
      </c>
      <c r="C2409" s="39">
        <v>203</v>
      </c>
      <c r="D2409" s="40"/>
      <c r="E2409" s="39">
        <v>39</v>
      </c>
      <c r="F2409" s="39">
        <v>121</v>
      </c>
      <c r="G2409" s="39">
        <v>82</v>
      </c>
      <c r="H2409" s="39" t="s">
        <v>147</v>
      </c>
      <c r="I2409" s="40"/>
      <c r="J2409" s="18">
        <v>-24800.565999999999</v>
      </c>
      <c r="K2409" s="18">
        <v>6.976</v>
      </c>
      <c r="L2409" s="18">
        <v>1599126.1170000001</v>
      </c>
      <c r="M2409" s="18">
        <v>6.9809999999999999</v>
      </c>
      <c r="N2409" s="39" t="s">
        <v>28</v>
      </c>
      <c r="O2409" s="18">
        <v>-3253.3609999999999</v>
      </c>
      <c r="P2409" s="18">
        <v>21.858000000000001</v>
      </c>
      <c r="Q2409" s="18">
        <v>202973375.491</v>
      </c>
      <c r="R2409" s="18">
        <v>7.4889999999999999</v>
      </c>
      <c r="S2409" s="16">
        <f t="shared" si="225"/>
        <v>202.97337549099998</v>
      </c>
      <c r="T2409" s="16">
        <f t="shared" si="227"/>
        <v>189068.40325208378</v>
      </c>
      <c r="U2409" s="41">
        <f t="shared" si="226"/>
        <v>7877.4685566502467</v>
      </c>
      <c r="V2409" s="18">
        <f t="shared" si="228"/>
        <v>203</v>
      </c>
      <c r="W2409" s="154">
        <f t="shared" si="229"/>
        <v>931.3714445915457</v>
      </c>
    </row>
    <row r="2410" spans="1:23" ht="16" customHeight="1">
      <c r="A2410" s="37"/>
      <c r="B2410" s="38" t="str">
        <f t="shared" si="224"/>
        <v>203-Bi</v>
      </c>
      <c r="C2410" s="39">
        <v>203</v>
      </c>
      <c r="D2410" s="40"/>
      <c r="E2410" s="39">
        <v>37</v>
      </c>
      <c r="F2410" s="39">
        <v>120</v>
      </c>
      <c r="G2410" s="39">
        <v>83</v>
      </c>
      <c r="H2410" s="39" t="s">
        <v>148</v>
      </c>
      <c r="I2410" s="40"/>
      <c r="J2410" s="18">
        <v>-21547.205999999998</v>
      </c>
      <c r="K2410" s="18">
        <v>21.254999999999999</v>
      </c>
      <c r="L2410" s="18">
        <v>1595090.4029999999</v>
      </c>
      <c r="M2410" s="18">
        <v>21.256</v>
      </c>
      <c r="N2410" s="39" t="s">
        <v>28</v>
      </c>
      <c r="O2410" s="18">
        <v>-4233.402</v>
      </c>
      <c r="P2410" s="18">
        <v>63.515000000000001</v>
      </c>
      <c r="Q2410" s="18">
        <v>202976868.118</v>
      </c>
      <c r="R2410" s="18">
        <v>22.818000000000001</v>
      </c>
      <c r="S2410" s="16">
        <f t="shared" si="225"/>
        <v>202.976868118</v>
      </c>
      <c r="T2410" s="16">
        <f t="shared" si="227"/>
        <v>189071.65661183328</v>
      </c>
      <c r="U2410" s="41">
        <f t="shared" si="226"/>
        <v>7857.5881921182263</v>
      </c>
      <c r="V2410" s="18">
        <f t="shared" si="228"/>
        <v>203</v>
      </c>
      <c r="W2410" s="154">
        <f t="shared" si="229"/>
        <v>931.38747099425268</v>
      </c>
    </row>
    <row r="2411" spans="1:23" ht="16" customHeight="1">
      <c r="A2411" s="37"/>
      <c r="B2411" s="38" t="str">
        <f t="shared" si="224"/>
        <v>203-Po</v>
      </c>
      <c r="C2411" s="39">
        <v>203</v>
      </c>
      <c r="D2411" s="40"/>
      <c r="E2411" s="39">
        <v>35</v>
      </c>
      <c r="F2411" s="39">
        <v>119</v>
      </c>
      <c r="G2411" s="39">
        <v>84</v>
      </c>
      <c r="H2411" s="39" t="s">
        <v>149</v>
      </c>
      <c r="I2411" s="40"/>
      <c r="J2411" s="18">
        <v>-17313.804</v>
      </c>
      <c r="K2411" s="18">
        <v>65.721000000000004</v>
      </c>
      <c r="L2411" s="18">
        <v>1590074.648</v>
      </c>
      <c r="M2411" s="18">
        <v>65.721999999999994</v>
      </c>
      <c r="N2411" s="39" t="s">
        <v>28</v>
      </c>
      <c r="O2411" s="18">
        <v>-5062.0659999999998</v>
      </c>
      <c r="P2411" s="18">
        <v>124.89700000000001</v>
      </c>
      <c r="Q2411" s="18">
        <v>202981412.86300001</v>
      </c>
      <c r="R2411" s="18">
        <v>70.555000000000007</v>
      </c>
      <c r="S2411" s="16">
        <f t="shared" si="225"/>
        <v>202.981412863</v>
      </c>
      <c r="T2411" s="16">
        <f t="shared" si="227"/>
        <v>189075.89001278186</v>
      </c>
      <c r="U2411" s="41">
        <f t="shared" si="226"/>
        <v>7832.8800394088676</v>
      </c>
      <c r="V2411" s="18">
        <f t="shared" si="228"/>
        <v>203</v>
      </c>
      <c r="W2411" s="154">
        <f t="shared" si="229"/>
        <v>931.40832518611751</v>
      </c>
    </row>
    <row r="2412" spans="1:23" ht="16" customHeight="1">
      <c r="A2412" s="37"/>
      <c r="B2412" s="38" t="str">
        <f t="shared" si="224"/>
        <v>203-At</v>
      </c>
      <c r="C2412" s="39">
        <v>203</v>
      </c>
      <c r="D2412" s="40"/>
      <c r="E2412" s="39">
        <v>33</v>
      </c>
      <c r="F2412" s="39">
        <v>118</v>
      </c>
      <c r="G2412" s="39">
        <v>85</v>
      </c>
      <c r="H2412" s="39" t="s">
        <v>150</v>
      </c>
      <c r="I2412" s="40"/>
      <c r="J2412" s="18">
        <v>-12251.736999999999</v>
      </c>
      <c r="K2412" s="18">
        <v>119.727</v>
      </c>
      <c r="L2412" s="18">
        <v>1584230.2279999999</v>
      </c>
      <c r="M2412" s="18">
        <v>119.72799999999999</v>
      </c>
      <c r="N2412" s="39" t="s">
        <v>28</v>
      </c>
      <c r="O2412" s="18">
        <v>-6026</v>
      </c>
      <c r="P2412" s="18">
        <v>429</v>
      </c>
      <c r="Q2412" s="18">
        <v>202986847.21599999</v>
      </c>
      <c r="R2412" s="18">
        <v>128.53299999999999</v>
      </c>
      <c r="S2412" s="16">
        <f t="shared" si="225"/>
        <v>202.986847216</v>
      </c>
      <c r="T2412" s="16">
        <f t="shared" si="227"/>
        <v>189080.95207790215</v>
      </c>
      <c r="U2412" s="41">
        <f t="shared" si="226"/>
        <v>7804.0897931034478</v>
      </c>
      <c r="V2412" s="18">
        <f t="shared" si="228"/>
        <v>203</v>
      </c>
      <c r="W2412" s="154">
        <f t="shared" si="229"/>
        <v>931.43326146749826</v>
      </c>
    </row>
    <row r="2413" spans="1:23" ht="16" customHeight="1">
      <c r="A2413" s="37"/>
      <c r="B2413" s="38" t="str">
        <f t="shared" si="224"/>
        <v>203-Rn</v>
      </c>
      <c r="C2413" s="39">
        <v>203</v>
      </c>
      <c r="D2413" s="40"/>
      <c r="E2413" s="39">
        <v>31</v>
      </c>
      <c r="F2413" s="39">
        <v>117</v>
      </c>
      <c r="G2413" s="39">
        <v>86</v>
      </c>
      <c r="H2413" s="39" t="s">
        <v>151</v>
      </c>
      <c r="I2413" s="39" t="s">
        <v>83</v>
      </c>
      <c r="J2413" s="18">
        <v>-6226</v>
      </c>
      <c r="K2413" s="18">
        <v>412</v>
      </c>
      <c r="L2413" s="18">
        <v>1577422</v>
      </c>
      <c r="M2413" s="18">
        <v>412</v>
      </c>
      <c r="N2413" s="39" t="s">
        <v>28</v>
      </c>
      <c r="O2413" s="18">
        <v>-7202</v>
      </c>
      <c r="P2413" s="18">
        <v>357</v>
      </c>
      <c r="Q2413" s="18">
        <v>202993316</v>
      </c>
      <c r="R2413" s="18">
        <v>443</v>
      </c>
      <c r="S2413" s="16">
        <f t="shared" si="225"/>
        <v>202.99331599999999</v>
      </c>
      <c r="T2413" s="16">
        <f t="shared" si="227"/>
        <v>189086.97770889392</v>
      </c>
      <c r="U2413" s="41">
        <f t="shared" si="226"/>
        <v>7770.5517241379312</v>
      </c>
      <c r="V2413" s="18">
        <f t="shared" si="228"/>
        <v>203</v>
      </c>
      <c r="W2413" s="154">
        <f t="shared" si="229"/>
        <v>931.46294437878771</v>
      </c>
    </row>
    <row r="2414" spans="1:23" ht="16" customHeight="1">
      <c r="A2414" s="37"/>
      <c r="B2414" s="38" t="str">
        <f t="shared" si="224"/>
        <v>203-Fr</v>
      </c>
      <c r="C2414" s="39">
        <v>203</v>
      </c>
      <c r="D2414" s="40"/>
      <c r="E2414" s="39">
        <v>29</v>
      </c>
      <c r="F2414" s="39">
        <v>116</v>
      </c>
      <c r="G2414" s="39">
        <v>87</v>
      </c>
      <c r="H2414" s="39" t="s">
        <v>152</v>
      </c>
      <c r="I2414" s="39" t="s">
        <v>83</v>
      </c>
      <c r="J2414" s="18">
        <v>976</v>
      </c>
      <c r="K2414" s="18">
        <v>229</v>
      </c>
      <c r="L2414" s="18">
        <v>1569437</v>
      </c>
      <c r="M2414" s="18">
        <v>229</v>
      </c>
      <c r="N2414" s="39" t="s">
        <v>28</v>
      </c>
      <c r="O2414" s="18">
        <v>-7603</v>
      </c>
      <c r="P2414" s="18">
        <v>325</v>
      </c>
      <c r="Q2414" s="18">
        <v>203001048</v>
      </c>
      <c r="R2414" s="18">
        <v>246</v>
      </c>
      <c r="S2414" s="16">
        <f t="shared" si="225"/>
        <v>203.001048</v>
      </c>
      <c r="T2414" s="16">
        <f t="shared" si="227"/>
        <v>189094.18001752385</v>
      </c>
      <c r="U2414" s="41">
        <f t="shared" si="226"/>
        <v>7731.2167487684728</v>
      </c>
      <c r="V2414" s="18">
        <f t="shared" si="228"/>
        <v>203</v>
      </c>
      <c r="W2414" s="154">
        <f t="shared" si="229"/>
        <v>931.49842373164461</v>
      </c>
    </row>
    <row r="2415" spans="1:23" ht="16" customHeight="1">
      <c r="A2415" s="37"/>
      <c r="B2415" s="38" t="str">
        <f t="shared" si="224"/>
        <v>203-Ra</v>
      </c>
      <c r="C2415" s="39">
        <v>203</v>
      </c>
      <c r="D2415" s="40"/>
      <c r="E2415" s="39">
        <v>27</v>
      </c>
      <c r="F2415" s="39">
        <v>115</v>
      </c>
      <c r="G2415" s="39">
        <v>88</v>
      </c>
      <c r="H2415" s="39" t="s">
        <v>153</v>
      </c>
      <c r="I2415" s="39" t="s">
        <v>83</v>
      </c>
      <c r="J2415" s="18">
        <v>8579</v>
      </c>
      <c r="K2415" s="18">
        <v>231</v>
      </c>
      <c r="L2415" s="18">
        <v>1561052</v>
      </c>
      <c r="M2415" s="18">
        <v>231</v>
      </c>
      <c r="N2415" s="39" t="s">
        <v>28</v>
      </c>
      <c r="O2415" s="18" t="s">
        <v>30</v>
      </c>
      <c r="P2415" s="42"/>
      <c r="Q2415" s="18">
        <v>203009210</v>
      </c>
      <c r="R2415" s="18">
        <v>248</v>
      </c>
      <c r="S2415" s="16">
        <f t="shared" si="225"/>
        <v>203.00921</v>
      </c>
      <c r="T2415" s="16">
        <f t="shared" si="227"/>
        <v>189101.78286840816</v>
      </c>
      <c r="U2415" s="41">
        <f t="shared" si="226"/>
        <v>7689.9113300492609</v>
      </c>
      <c r="V2415" s="18">
        <f t="shared" si="228"/>
        <v>203</v>
      </c>
      <c r="W2415" s="154">
        <f t="shared" si="229"/>
        <v>931.535876199055</v>
      </c>
    </row>
    <row r="2416" spans="1:23" ht="16" customHeight="1">
      <c r="A2416" s="37"/>
      <c r="B2416" s="38" t="str">
        <f t="shared" si="224"/>
        <v>204-Au</v>
      </c>
      <c r="C2416" s="39">
        <v>204</v>
      </c>
      <c r="D2416" s="39">
        <v>0</v>
      </c>
      <c r="E2416" s="39">
        <v>46</v>
      </c>
      <c r="F2416" s="39">
        <v>125</v>
      </c>
      <c r="G2416" s="39">
        <v>79</v>
      </c>
      <c r="H2416" s="39" t="s">
        <v>144</v>
      </c>
      <c r="I2416" s="39" t="s">
        <v>40</v>
      </c>
      <c r="J2416" s="18">
        <v>-20767</v>
      </c>
      <c r="K2416" s="18">
        <v>200</v>
      </c>
      <c r="L2416" s="18">
        <v>1605511</v>
      </c>
      <c r="M2416" s="18">
        <v>200</v>
      </c>
      <c r="N2416" s="39" t="s">
        <v>28</v>
      </c>
      <c r="O2416" s="18">
        <v>3940</v>
      </c>
      <c r="P2416" s="18">
        <v>200</v>
      </c>
      <c r="Q2416" s="18">
        <v>203977705</v>
      </c>
      <c r="R2416" s="18">
        <v>215</v>
      </c>
      <c r="S2416" s="16">
        <f t="shared" si="225"/>
        <v>203.97770499999999</v>
      </c>
      <c r="T2416" s="16">
        <f t="shared" si="227"/>
        <v>190003.92977691116</v>
      </c>
      <c r="U2416" s="41">
        <f t="shared" si="226"/>
        <v>7870.1519607843138</v>
      </c>
      <c r="V2416" s="18">
        <f t="shared" si="228"/>
        <v>204</v>
      </c>
      <c r="W2416" s="154">
        <f t="shared" si="229"/>
        <v>931.39181263191745</v>
      </c>
    </row>
    <row r="2417" spans="1:23" ht="16" customHeight="1">
      <c r="A2417" s="37"/>
      <c r="B2417" s="38" t="str">
        <f t="shared" si="224"/>
        <v>204-Hg</v>
      </c>
      <c r="C2417" s="39">
        <v>204</v>
      </c>
      <c r="D2417" s="40"/>
      <c r="E2417" s="39">
        <v>44</v>
      </c>
      <c r="F2417" s="39">
        <v>124</v>
      </c>
      <c r="G2417" s="39">
        <v>80</v>
      </c>
      <c r="H2417" s="39" t="s">
        <v>145</v>
      </c>
      <c r="I2417" s="40"/>
      <c r="J2417" s="18">
        <v>-24707.277999999998</v>
      </c>
      <c r="K2417" s="18">
        <v>3.0369999999999999</v>
      </c>
      <c r="L2417" s="18">
        <v>1608668.8589999999</v>
      </c>
      <c r="M2417" s="18">
        <v>3.0489999999999999</v>
      </c>
      <c r="N2417" s="39" t="s">
        <v>28</v>
      </c>
      <c r="O2417" s="18">
        <v>-347.45299999999997</v>
      </c>
      <c r="P2417" s="18">
        <v>1.498</v>
      </c>
      <c r="Q2417" s="18">
        <v>203973475.63999999</v>
      </c>
      <c r="R2417" s="18">
        <v>3.26</v>
      </c>
      <c r="S2417" s="16">
        <f t="shared" si="225"/>
        <v>203.97347563999998</v>
      </c>
      <c r="T2417" s="16">
        <f t="shared" si="227"/>
        <v>189999.99015507629</v>
      </c>
      <c r="U2417" s="41">
        <f t="shared" si="226"/>
        <v>7885.6316617647053</v>
      </c>
      <c r="V2417" s="18">
        <f t="shared" si="228"/>
        <v>204</v>
      </c>
      <c r="W2417" s="154">
        <f t="shared" si="229"/>
        <v>931.3725007601779</v>
      </c>
    </row>
    <row r="2418" spans="1:23" ht="16" customHeight="1">
      <c r="A2418" s="37"/>
      <c r="B2418" s="38" t="str">
        <f t="shared" si="224"/>
        <v>204-Tl</v>
      </c>
      <c r="C2418" s="39">
        <v>204</v>
      </c>
      <c r="D2418" s="40"/>
      <c r="E2418" s="39">
        <v>42</v>
      </c>
      <c r="F2418" s="39">
        <v>123</v>
      </c>
      <c r="G2418" s="39">
        <v>81</v>
      </c>
      <c r="H2418" s="39" t="s">
        <v>146</v>
      </c>
      <c r="I2418" s="40"/>
      <c r="J2418" s="18">
        <v>-24359.825000000001</v>
      </c>
      <c r="K2418" s="18">
        <v>2.9329999999999998</v>
      </c>
      <c r="L2418" s="18">
        <v>1607539.0530000001</v>
      </c>
      <c r="M2418" s="18">
        <v>2.9460000000000002</v>
      </c>
      <c r="N2418" s="39" t="s">
        <v>28</v>
      </c>
      <c r="O2418" s="18">
        <v>763.71799999999996</v>
      </c>
      <c r="P2418" s="18">
        <v>0.17699999999999999</v>
      </c>
      <c r="Q2418" s="18">
        <v>203973848.646</v>
      </c>
      <c r="R2418" s="18">
        <v>3.149</v>
      </c>
      <c r="S2418" s="16">
        <f t="shared" si="225"/>
        <v>203.97384864599999</v>
      </c>
      <c r="T2418" s="16">
        <f t="shared" si="227"/>
        <v>190000.33760778361</v>
      </c>
      <c r="U2418" s="41">
        <f t="shared" si="226"/>
        <v>7880.0933970588239</v>
      </c>
      <c r="V2418" s="18">
        <f t="shared" si="228"/>
        <v>204</v>
      </c>
      <c r="W2418" s="154">
        <f t="shared" si="229"/>
        <v>931.37420395972356</v>
      </c>
    </row>
    <row r="2419" spans="1:23" ht="16" customHeight="1">
      <c r="A2419" s="37"/>
      <c r="B2419" s="38" t="str">
        <f t="shared" si="224"/>
        <v>204-Pb</v>
      </c>
      <c r="C2419" s="39">
        <v>204</v>
      </c>
      <c r="D2419" s="40"/>
      <c r="E2419" s="39">
        <v>40</v>
      </c>
      <c r="F2419" s="39">
        <v>122</v>
      </c>
      <c r="G2419" s="39">
        <v>82</v>
      </c>
      <c r="H2419" s="39" t="s">
        <v>147</v>
      </c>
      <c r="I2419" s="40"/>
      <c r="J2419" s="18">
        <v>-25123.544000000002</v>
      </c>
      <c r="K2419" s="18">
        <v>2.931</v>
      </c>
      <c r="L2419" s="18">
        <v>1607520.4180000001</v>
      </c>
      <c r="M2419" s="18">
        <v>2.944</v>
      </c>
      <c r="N2419" s="39" t="s">
        <v>28</v>
      </c>
      <c r="O2419" s="18">
        <v>-4449.1869999999999</v>
      </c>
      <c r="P2419" s="18">
        <v>25.963999999999999</v>
      </c>
      <c r="Q2419" s="18">
        <v>203973028.76100001</v>
      </c>
      <c r="R2419" s="18">
        <v>3.1469999999999998</v>
      </c>
      <c r="S2419" s="16">
        <f t="shared" si="225"/>
        <v>203.97302876099999</v>
      </c>
      <c r="T2419" s="16">
        <f t="shared" si="227"/>
        <v>189999.57389014121</v>
      </c>
      <c r="U2419" s="41">
        <f t="shared" si="226"/>
        <v>7880.0020490196084</v>
      </c>
      <c r="V2419" s="18">
        <f t="shared" si="228"/>
        <v>204</v>
      </c>
      <c r="W2419" s="154">
        <f t="shared" si="229"/>
        <v>931.37046024579024</v>
      </c>
    </row>
    <row r="2420" spans="1:23" ht="16" customHeight="1">
      <c r="A2420" s="37"/>
      <c r="B2420" s="38" t="str">
        <f t="shared" si="224"/>
        <v>204-Bi</v>
      </c>
      <c r="C2420" s="39">
        <v>204</v>
      </c>
      <c r="D2420" s="40"/>
      <c r="E2420" s="39">
        <v>38</v>
      </c>
      <c r="F2420" s="39">
        <v>121</v>
      </c>
      <c r="G2420" s="39">
        <v>83</v>
      </c>
      <c r="H2420" s="39" t="s">
        <v>148</v>
      </c>
      <c r="I2420" s="39" t="s">
        <v>82</v>
      </c>
      <c r="J2420" s="18">
        <v>-20674.356</v>
      </c>
      <c r="K2420" s="18">
        <v>25.920999999999999</v>
      </c>
      <c r="L2420" s="18">
        <v>1602288.8770000001</v>
      </c>
      <c r="M2420" s="18">
        <v>25.922999999999998</v>
      </c>
      <c r="N2420" s="39" t="s">
        <v>28</v>
      </c>
      <c r="O2420" s="18">
        <v>-2330.5529999999999</v>
      </c>
      <c r="P2420" s="18">
        <v>29.068999999999999</v>
      </c>
      <c r="Q2420" s="18">
        <v>203977805.16100001</v>
      </c>
      <c r="R2420" s="18">
        <v>27.827999999999999</v>
      </c>
      <c r="S2420" s="16">
        <f t="shared" si="225"/>
        <v>203.97780516100002</v>
      </c>
      <c r="T2420" s="16">
        <f t="shared" si="227"/>
        <v>190004.02307624315</v>
      </c>
      <c r="U2420" s="41">
        <f t="shared" si="226"/>
        <v>7854.3572401960791</v>
      </c>
      <c r="V2420" s="18">
        <f t="shared" si="228"/>
        <v>204</v>
      </c>
      <c r="W2420" s="154">
        <f t="shared" si="229"/>
        <v>931.39226998158404</v>
      </c>
    </row>
    <row r="2421" spans="1:23" ht="16" customHeight="1">
      <c r="A2421" s="37"/>
      <c r="B2421" s="38" t="str">
        <f t="shared" si="224"/>
        <v>204-Po</v>
      </c>
      <c r="C2421" s="39">
        <v>204</v>
      </c>
      <c r="D2421" s="40"/>
      <c r="E2421" s="39">
        <v>36</v>
      </c>
      <c r="F2421" s="39">
        <v>120</v>
      </c>
      <c r="G2421" s="39">
        <v>84</v>
      </c>
      <c r="H2421" s="39" t="s">
        <v>149</v>
      </c>
      <c r="I2421" s="39" t="s">
        <v>83</v>
      </c>
      <c r="J2421" s="18">
        <v>-18343.803</v>
      </c>
      <c r="K2421" s="18">
        <v>13.396000000000001</v>
      </c>
      <c r="L2421" s="18">
        <v>1599175.97</v>
      </c>
      <c r="M2421" s="18">
        <v>13.398999999999999</v>
      </c>
      <c r="N2421" s="39" t="s">
        <v>28</v>
      </c>
      <c r="O2421" s="18">
        <v>-6478.0240000000003</v>
      </c>
      <c r="P2421" s="18">
        <v>93.762</v>
      </c>
      <c r="Q2421" s="18">
        <v>203980307.11300001</v>
      </c>
      <c r="R2421" s="18">
        <v>14.382</v>
      </c>
      <c r="S2421" s="16">
        <f t="shared" si="225"/>
        <v>203.98030711300001</v>
      </c>
      <c r="T2421" s="16">
        <f t="shared" si="227"/>
        <v>190006.35362855578</v>
      </c>
      <c r="U2421" s="41">
        <f t="shared" si="226"/>
        <v>7839.0978921568631</v>
      </c>
      <c r="V2421" s="18">
        <f t="shared" si="228"/>
        <v>204</v>
      </c>
      <c r="W2421" s="154">
        <f t="shared" si="229"/>
        <v>931.4036942576264</v>
      </c>
    </row>
    <row r="2422" spans="1:23" ht="16" customHeight="1">
      <c r="A2422" s="37"/>
      <c r="B2422" s="38" t="str">
        <f t="shared" si="224"/>
        <v>204-At</v>
      </c>
      <c r="C2422" s="39">
        <v>204</v>
      </c>
      <c r="D2422" s="40"/>
      <c r="E2422" s="39">
        <v>34</v>
      </c>
      <c r="F2422" s="39">
        <v>119</v>
      </c>
      <c r="G2422" s="39">
        <v>85</v>
      </c>
      <c r="H2422" s="39" t="s">
        <v>150</v>
      </c>
      <c r="I2422" s="39" t="s">
        <v>82</v>
      </c>
      <c r="J2422" s="18">
        <v>-11865.779</v>
      </c>
      <c r="K2422" s="18">
        <v>92.828000000000003</v>
      </c>
      <c r="L2422" s="18">
        <v>1591915.5930000001</v>
      </c>
      <c r="M2422" s="18">
        <v>92.828999999999994</v>
      </c>
      <c r="N2422" s="39" t="s">
        <v>28</v>
      </c>
      <c r="O2422" s="18">
        <v>-3822</v>
      </c>
      <c r="P2422" s="18">
        <v>168</v>
      </c>
      <c r="Q2422" s="18">
        <v>203987261.55899999</v>
      </c>
      <c r="R2422" s="18">
        <v>99.655000000000001</v>
      </c>
      <c r="S2422" s="16">
        <f t="shared" si="225"/>
        <v>203.98726155899999</v>
      </c>
      <c r="T2422" s="16">
        <f t="shared" si="227"/>
        <v>190012.83165059949</v>
      </c>
      <c r="U2422" s="41">
        <f t="shared" si="226"/>
        <v>7803.5078088235296</v>
      </c>
      <c r="V2422" s="18">
        <f t="shared" si="228"/>
        <v>204</v>
      </c>
      <c r="W2422" s="154">
        <f t="shared" si="229"/>
        <v>931.43544926764457</v>
      </c>
    </row>
    <row r="2423" spans="1:23" ht="16" customHeight="1">
      <c r="A2423" s="37"/>
      <c r="B2423" s="38" t="str">
        <f t="shared" si="224"/>
        <v>204-Rn</v>
      </c>
      <c r="C2423" s="39">
        <v>204</v>
      </c>
      <c r="D2423" s="40"/>
      <c r="E2423" s="39">
        <v>32</v>
      </c>
      <c r="F2423" s="39">
        <v>118</v>
      </c>
      <c r="G2423" s="39">
        <v>86</v>
      </c>
      <c r="H2423" s="39" t="s">
        <v>151</v>
      </c>
      <c r="I2423" s="39" t="s">
        <v>83</v>
      </c>
      <c r="J2423" s="18">
        <v>-8044</v>
      </c>
      <c r="K2423" s="18">
        <v>140</v>
      </c>
      <c r="L2423" s="18">
        <v>1587311</v>
      </c>
      <c r="M2423" s="18">
        <v>140</v>
      </c>
      <c r="N2423" s="39" t="s">
        <v>28</v>
      </c>
      <c r="O2423" s="18">
        <v>-8596</v>
      </c>
      <c r="P2423" s="18">
        <v>250</v>
      </c>
      <c r="Q2423" s="18">
        <v>203991365</v>
      </c>
      <c r="R2423" s="18">
        <v>150</v>
      </c>
      <c r="S2423" s="16">
        <f t="shared" si="225"/>
        <v>203.991365</v>
      </c>
      <c r="T2423" s="16">
        <f t="shared" si="227"/>
        <v>190016.65397968987</v>
      </c>
      <c r="U2423" s="41">
        <f t="shared" si="226"/>
        <v>7780.9362745098042</v>
      </c>
      <c r="V2423" s="18">
        <f t="shared" si="228"/>
        <v>204</v>
      </c>
      <c r="W2423" s="154">
        <f t="shared" si="229"/>
        <v>931.45418617495034</v>
      </c>
    </row>
    <row r="2424" spans="1:23" ht="16" customHeight="1">
      <c r="A2424" s="37"/>
      <c r="B2424" s="38" t="str">
        <f t="shared" si="224"/>
        <v>204-Fr</v>
      </c>
      <c r="C2424" s="39">
        <v>204</v>
      </c>
      <c r="D2424" s="40"/>
      <c r="E2424" s="39">
        <v>30</v>
      </c>
      <c r="F2424" s="39">
        <v>117</v>
      </c>
      <c r="G2424" s="39">
        <v>87</v>
      </c>
      <c r="H2424" s="39" t="s">
        <v>152</v>
      </c>
      <c r="I2424" s="39" t="s">
        <v>83</v>
      </c>
      <c r="J2424" s="18">
        <v>552</v>
      </c>
      <c r="K2424" s="18">
        <v>207</v>
      </c>
      <c r="L2424" s="18">
        <v>1577933</v>
      </c>
      <c r="M2424" s="18">
        <v>207</v>
      </c>
      <c r="N2424" s="39" t="s">
        <v>28</v>
      </c>
      <c r="O2424" s="18">
        <v>-5481</v>
      </c>
      <c r="P2424" s="18">
        <v>275</v>
      </c>
      <c r="Q2424" s="18">
        <v>204000593</v>
      </c>
      <c r="R2424" s="18">
        <v>222</v>
      </c>
      <c r="S2424" s="16">
        <f t="shared" si="225"/>
        <v>204.00059300000001</v>
      </c>
      <c r="T2424" s="16">
        <f t="shared" si="227"/>
        <v>190025.24980276759</v>
      </c>
      <c r="U2424" s="41">
        <f t="shared" si="226"/>
        <v>7734.9656862745096</v>
      </c>
      <c r="V2424" s="18">
        <f t="shared" si="228"/>
        <v>204</v>
      </c>
      <c r="W2424" s="154">
        <f t="shared" si="229"/>
        <v>931.49632256258622</v>
      </c>
    </row>
    <row r="2425" spans="1:23" ht="16" customHeight="1">
      <c r="A2425" s="37"/>
      <c r="B2425" s="38" t="str">
        <f t="shared" si="224"/>
        <v>204-Ra</v>
      </c>
      <c r="C2425" s="39">
        <v>204</v>
      </c>
      <c r="D2425" s="40"/>
      <c r="E2425" s="39">
        <v>28</v>
      </c>
      <c r="F2425" s="39">
        <v>116</v>
      </c>
      <c r="G2425" s="39">
        <v>88</v>
      </c>
      <c r="H2425" s="39" t="s">
        <v>153</v>
      </c>
      <c r="I2425" s="39" t="s">
        <v>83</v>
      </c>
      <c r="J2425" s="18">
        <v>6034</v>
      </c>
      <c r="K2425" s="18">
        <v>181</v>
      </c>
      <c r="L2425" s="18">
        <v>1571669</v>
      </c>
      <c r="M2425" s="18">
        <v>181</v>
      </c>
      <c r="N2425" s="39" t="s">
        <v>28</v>
      </c>
      <c r="O2425" s="18" t="s">
        <v>30</v>
      </c>
      <c r="P2425" s="42"/>
      <c r="Q2425" s="18">
        <v>204006477</v>
      </c>
      <c r="R2425" s="18">
        <v>194</v>
      </c>
      <c r="S2425" s="16">
        <f t="shared" si="225"/>
        <v>204.00647699999999</v>
      </c>
      <c r="T2425" s="16">
        <f t="shared" si="227"/>
        <v>190030.73071119731</v>
      </c>
      <c r="U2425" s="41">
        <f t="shared" si="226"/>
        <v>7704.2598039215691</v>
      </c>
      <c r="V2425" s="18">
        <f t="shared" si="228"/>
        <v>204</v>
      </c>
      <c r="W2425" s="154">
        <f t="shared" si="229"/>
        <v>931.52318976077106</v>
      </c>
    </row>
    <row r="2426" spans="1:23" ht="16" customHeight="1">
      <c r="A2426" s="37"/>
      <c r="B2426" s="38" t="str">
        <f t="shared" si="224"/>
        <v>205-Au</v>
      </c>
      <c r="C2426" s="39">
        <v>205</v>
      </c>
      <c r="D2426" s="39">
        <v>0</v>
      </c>
      <c r="E2426" s="39">
        <v>47</v>
      </c>
      <c r="F2426" s="39">
        <v>126</v>
      </c>
      <c r="G2426" s="39">
        <v>79</v>
      </c>
      <c r="H2426" s="39" t="s">
        <v>144</v>
      </c>
      <c r="I2426" s="39" t="s">
        <v>37</v>
      </c>
      <c r="J2426" s="18">
        <v>-18993</v>
      </c>
      <c r="K2426" s="18">
        <v>298</v>
      </c>
      <c r="L2426" s="18">
        <v>1611808</v>
      </c>
      <c r="M2426" s="18">
        <v>298</v>
      </c>
      <c r="N2426" s="39" t="s">
        <v>28</v>
      </c>
      <c r="O2426" s="18">
        <v>3310</v>
      </c>
      <c r="P2426" s="18">
        <v>298</v>
      </c>
      <c r="Q2426" s="18">
        <v>204979610</v>
      </c>
      <c r="R2426" s="18">
        <v>320</v>
      </c>
      <c r="S2426" s="16">
        <f t="shared" si="225"/>
        <v>204.97961000000001</v>
      </c>
      <c r="T2426" s="16">
        <f t="shared" si="227"/>
        <v>190937.19788708596</v>
      </c>
      <c r="U2426" s="41">
        <f t="shared" si="226"/>
        <v>7862.4780487804874</v>
      </c>
      <c r="V2426" s="18">
        <f t="shared" si="228"/>
        <v>205</v>
      </c>
      <c r="W2426" s="154">
        <f t="shared" si="229"/>
        <v>931.40096530285837</v>
      </c>
    </row>
    <row r="2427" spans="1:23" ht="16" customHeight="1">
      <c r="A2427" s="37"/>
      <c r="B2427" s="38" t="str">
        <f t="shared" si="224"/>
        <v>205-Hg</v>
      </c>
      <c r="C2427" s="39">
        <v>205</v>
      </c>
      <c r="D2427" s="40"/>
      <c r="E2427" s="39">
        <v>45</v>
      </c>
      <c r="F2427" s="39">
        <v>125</v>
      </c>
      <c r="G2427" s="39">
        <v>80</v>
      </c>
      <c r="H2427" s="39" t="s">
        <v>145</v>
      </c>
      <c r="I2427" s="40"/>
      <c r="J2427" s="18">
        <v>-22303.593000000001</v>
      </c>
      <c r="K2427" s="18">
        <v>4.6749999999999998</v>
      </c>
      <c r="L2427" s="18">
        <v>1614336.496</v>
      </c>
      <c r="M2427" s="18">
        <v>4.6829999999999998</v>
      </c>
      <c r="N2427" s="39" t="s">
        <v>28</v>
      </c>
      <c r="O2427" s="18">
        <v>1531.22</v>
      </c>
      <c r="P2427" s="18">
        <v>3.7890000000000001</v>
      </c>
      <c r="Q2427" s="18">
        <v>204976056.104</v>
      </c>
      <c r="R2427" s="18">
        <v>5.0190000000000001</v>
      </c>
      <c r="S2427" s="16">
        <f t="shared" si="225"/>
        <v>204.97605610400001</v>
      </c>
      <c r="T2427" s="16">
        <f t="shared" si="227"/>
        <v>190933.88745565416</v>
      </c>
      <c r="U2427" s="41">
        <f t="shared" si="226"/>
        <v>7874.8121756097562</v>
      </c>
      <c r="V2427" s="18">
        <f t="shared" si="228"/>
        <v>205</v>
      </c>
      <c r="W2427" s="154">
        <f t="shared" si="229"/>
        <v>931.38481685684951</v>
      </c>
    </row>
    <row r="2428" spans="1:23" ht="16" customHeight="1">
      <c r="A2428" s="37"/>
      <c r="B2428" s="38" t="str">
        <f t="shared" si="224"/>
        <v>205-Tl</v>
      </c>
      <c r="C2428" s="39">
        <v>205</v>
      </c>
      <c r="D2428" s="40"/>
      <c r="E2428" s="39">
        <v>43</v>
      </c>
      <c r="F2428" s="39">
        <v>124</v>
      </c>
      <c r="G2428" s="39">
        <v>81</v>
      </c>
      <c r="H2428" s="39" t="s">
        <v>146</v>
      </c>
      <c r="I2428" s="40"/>
      <c r="J2428" s="18">
        <v>-23834.812999999998</v>
      </c>
      <c r="K2428" s="18">
        <v>2.9529999999999998</v>
      </c>
      <c r="L2428" s="18">
        <v>1615085.3629999999</v>
      </c>
      <c r="M2428" s="18">
        <v>2.9660000000000002</v>
      </c>
      <c r="N2428" s="39" t="s">
        <v>28</v>
      </c>
      <c r="O2428" s="18">
        <v>-51.085000000000001</v>
      </c>
      <c r="P2428" s="18">
        <v>0.51200000000000001</v>
      </c>
      <c r="Q2428" s="18">
        <v>204974412.27000001</v>
      </c>
      <c r="R2428" s="18">
        <v>3.17</v>
      </c>
      <c r="S2428" s="16">
        <f t="shared" si="225"/>
        <v>204.97441227000002</v>
      </c>
      <c r="T2428" s="16">
        <f t="shared" si="227"/>
        <v>190932.35623477929</v>
      </c>
      <c r="U2428" s="41">
        <f t="shared" si="226"/>
        <v>7878.4651853658534</v>
      </c>
      <c r="V2428" s="18">
        <f t="shared" si="228"/>
        <v>205</v>
      </c>
      <c r="W2428" s="154">
        <f t="shared" si="229"/>
        <v>931.37734748672824</v>
      </c>
    </row>
    <row r="2429" spans="1:23" ht="16" customHeight="1">
      <c r="A2429" s="37"/>
      <c r="B2429" s="38" t="str">
        <f t="shared" si="224"/>
        <v>205-Pb</v>
      </c>
      <c r="C2429" s="39">
        <v>205</v>
      </c>
      <c r="D2429" s="40"/>
      <c r="E2429" s="39">
        <v>41</v>
      </c>
      <c r="F2429" s="39">
        <v>123</v>
      </c>
      <c r="G2429" s="39">
        <v>82</v>
      </c>
      <c r="H2429" s="39" t="s">
        <v>147</v>
      </c>
      <c r="I2429" s="40"/>
      <c r="J2429" s="18">
        <v>-23783.727999999999</v>
      </c>
      <c r="K2429" s="18">
        <v>2.93</v>
      </c>
      <c r="L2429" s="18">
        <v>1614251.925</v>
      </c>
      <c r="M2429" s="18">
        <v>2.9430000000000001</v>
      </c>
      <c r="N2429" s="39" t="s">
        <v>28</v>
      </c>
      <c r="O2429" s="18">
        <v>-2708.3890000000001</v>
      </c>
      <c r="P2429" s="18">
        <v>7.07</v>
      </c>
      <c r="Q2429" s="18">
        <v>204974467.11199999</v>
      </c>
      <c r="R2429" s="18">
        <v>3.1459999999999999</v>
      </c>
      <c r="S2429" s="16">
        <f t="shared" si="225"/>
        <v>204.97446711199999</v>
      </c>
      <c r="T2429" s="16">
        <f t="shared" si="227"/>
        <v>190932.40731975209</v>
      </c>
      <c r="U2429" s="41">
        <f t="shared" si="226"/>
        <v>7874.3996341463417</v>
      </c>
      <c r="V2429" s="18">
        <f t="shared" si="228"/>
        <v>205</v>
      </c>
      <c r="W2429" s="154">
        <f t="shared" si="229"/>
        <v>931.37759668171748</v>
      </c>
    </row>
    <row r="2430" spans="1:23" ht="16" customHeight="1">
      <c r="A2430" s="37"/>
      <c r="B2430" s="38" t="str">
        <f t="shared" si="224"/>
        <v>205-Bi</v>
      </c>
      <c r="C2430" s="39">
        <v>205</v>
      </c>
      <c r="D2430" s="40"/>
      <c r="E2430" s="39">
        <v>39</v>
      </c>
      <c r="F2430" s="39">
        <v>122</v>
      </c>
      <c r="G2430" s="39">
        <v>83</v>
      </c>
      <c r="H2430" s="39" t="s">
        <v>148</v>
      </c>
      <c r="I2430" s="40"/>
      <c r="J2430" s="18">
        <v>-21075.339</v>
      </c>
      <c r="K2430" s="18">
        <v>7.6529999999999996</v>
      </c>
      <c r="L2430" s="18">
        <v>1610761.183</v>
      </c>
      <c r="M2430" s="18">
        <v>7.6580000000000004</v>
      </c>
      <c r="N2430" s="39" t="s">
        <v>28</v>
      </c>
      <c r="O2430" s="18">
        <v>-3531.0219999999999</v>
      </c>
      <c r="P2430" s="18">
        <v>28.425000000000001</v>
      </c>
      <c r="Q2430" s="18">
        <v>204977374.68799999</v>
      </c>
      <c r="R2430" s="18">
        <v>8.2159999999999993</v>
      </c>
      <c r="S2430" s="16">
        <f t="shared" si="225"/>
        <v>204.977374688</v>
      </c>
      <c r="T2430" s="16">
        <f t="shared" si="227"/>
        <v>190935.11570823076</v>
      </c>
      <c r="U2430" s="41">
        <f t="shared" si="226"/>
        <v>7857.3716243902436</v>
      </c>
      <c r="V2430" s="18">
        <f t="shared" si="228"/>
        <v>205</v>
      </c>
      <c r="W2430" s="154">
        <f t="shared" si="229"/>
        <v>931.39080833283299</v>
      </c>
    </row>
    <row r="2431" spans="1:23" ht="16" customHeight="1">
      <c r="A2431" s="37"/>
      <c r="B2431" s="38" t="str">
        <f t="shared" si="224"/>
        <v>205-Po</v>
      </c>
      <c r="C2431" s="39">
        <v>205</v>
      </c>
      <c r="D2431" s="40"/>
      <c r="E2431" s="39">
        <v>37</v>
      </c>
      <c r="F2431" s="39">
        <v>121</v>
      </c>
      <c r="G2431" s="39">
        <v>84</v>
      </c>
      <c r="H2431" s="39" t="s">
        <v>149</v>
      </c>
      <c r="I2431" s="39" t="s">
        <v>82</v>
      </c>
      <c r="J2431" s="18">
        <v>-17544.317999999999</v>
      </c>
      <c r="K2431" s="18">
        <v>29.437000000000001</v>
      </c>
      <c r="L2431" s="18">
        <v>1606447.808</v>
      </c>
      <c r="M2431" s="18">
        <v>29.439</v>
      </c>
      <c r="N2431" s="39" t="s">
        <v>28</v>
      </c>
      <c r="O2431" s="18">
        <v>-4537.2659999999996</v>
      </c>
      <c r="P2431" s="18">
        <v>42.957000000000001</v>
      </c>
      <c r="Q2431" s="18">
        <v>204981165.396</v>
      </c>
      <c r="R2431" s="18">
        <v>31.602</v>
      </c>
      <c r="S2431" s="16">
        <f t="shared" si="225"/>
        <v>204.98116539599999</v>
      </c>
      <c r="T2431" s="16">
        <f t="shared" si="227"/>
        <v>190938.64672852849</v>
      </c>
      <c r="U2431" s="41">
        <f t="shared" si="226"/>
        <v>7836.3307707317072</v>
      </c>
      <c r="V2431" s="18">
        <f t="shared" si="228"/>
        <v>205</v>
      </c>
      <c r="W2431" s="154">
        <f t="shared" si="229"/>
        <v>931.40803282209015</v>
      </c>
    </row>
    <row r="2432" spans="1:23" ht="16" customHeight="1">
      <c r="A2432" s="37"/>
      <c r="B2432" s="38" t="str">
        <f t="shared" si="224"/>
        <v>205-At</v>
      </c>
      <c r="C2432" s="39">
        <v>205</v>
      </c>
      <c r="D2432" s="40"/>
      <c r="E2432" s="39">
        <v>35</v>
      </c>
      <c r="F2432" s="39">
        <v>120</v>
      </c>
      <c r="G2432" s="39">
        <v>85</v>
      </c>
      <c r="H2432" s="39" t="s">
        <v>150</v>
      </c>
      <c r="I2432" s="39" t="s">
        <v>82</v>
      </c>
      <c r="J2432" s="18">
        <v>-13007.052</v>
      </c>
      <c r="K2432" s="18">
        <v>31.402000000000001</v>
      </c>
      <c r="L2432" s="18">
        <v>1601128.189</v>
      </c>
      <c r="M2432" s="18">
        <v>31.402999999999999</v>
      </c>
      <c r="N2432" s="39" t="s">
        <v>28</v>
      </c>
      <c r="O2432" s="18">
        <v>-5246</v>
      </c>
      <c r="P2432" s="18">
        <v>118</v>
      </c>
      <c r="Q2432" s="18">
        <v>204986036.352</v>
      </c>
      <c r="R2432" s="18">
        <v>33.710999999999999</v>
      </c>
      <c r="S2432" s="16">
        <f t="shared" si="225"/>
        <v>204.98603635199999</v>
      </c>
      <c r="T2432" s="16">
        <f t="shared" si="227"/>
        <v>190943.18399294064</v>
      </c>
      <c r="U2432" s="41">
        <f t="shared" si="226"/>
        <v>7810.381409756098</v>
      </c>
      <c r="V2432" s="18">
        <f t="shared" si="228"/>
        <v>205</v>
      </c>
      <c r="W2432" s="154">
        <f t="shared" si="229"/>
        <v>931.43016581922268</v>
      </c>
    </row>
    <row r="2433" spans="1:23" ht="16" customHeight="1">
      <c r="A2433" s="37"/>
      <c r="B2433" s="38" t="str">
        <f t="shared" si="224"/>
        <v>205-Rn</v>
      </c>
      <c r="C2433" s="39">
        <v>205</v>
      </c>
      <c r="D2433" s="40"/>
      <c r="E2433" s="39">
        <v>33</v>
      </c>
      <c r="F2433" s="39">
        <v>119</v>
      </c>
      <c r="G2433" s="39">
        <v>86</v>
      </c>
      <c r="H2433" s="39" t="s">
        <v>151</v>
      </c>
      <c r="I2433" s="39" t="s">
        <v>83</v>
      </c>
      <c r="J2433" s="18">
        <v>-7761</v>
      </c>
      <c r="K2433" s="18">
        <v>114</v>
      </c>
      <c r="L2433" s="18">
        <v>1595100</v>
      </c>
      <c r="M2433" s="18">
        <v>114</v>
      </c>
      <c r="N2433" s="39" t="s">
        <v>28</v>
      </c>
      <c r="O2433" s="18">
        <v>-6517</v>
      </c>
      <c r="P2433" s="18">
        <v>263</v>
      </c>
      <c r="Q2433" s="18">
        <v>204991668</v>
      </c>
      <c r="R2433" s="18">
        <v>122</v>
      </c>
      <c r="S2433" s="16">
        <f t="shared" si="225"/>
        <v>204.991668</v>
      </c>
      <c r="T2433" s="16">
        <f t="shared" si="227"/>
        <v>190948.42983709366</v>
      </c>
      <c r="U2433" s="41">
        <f t="shared" si="226"/>
        <v>7780.9756097560976</v>
      </c>
      <c r="V2433" s="18">
        <f t="shared" si="228"/>
        <v>205</v>
      </c>
      <c r="W2433" s="154">
        <f t="shared" si="229"/>
        <v>931.45575530289591</v>
      </c>
    </row>
    <row r="2434" spans="1:23" ht="16" customHeight="1">
      <c r="A2434" s="37"/>
      <c r="B2434" s="38" t="str">
        <f t="shared" si="224"/>
        <v>205-Fr</v>
      </c>
      <c r="C2434" s="39">
        <v>205</v>
      </c>
      <c r="D2434" s="40"/>
      <c r="E2434" s="39">
        <v>31</v>
      </c>
      <c r="F2434" s="39">
        <v>118</v>
      </c>
      <c r="G2434" s="39">
        <v>87</v>
      </c>
      <c r="H2434" s="39" t="s">
        <v>152</v>
      </c>
      <c r="I2434" s="40"/>
      <c r="J2434" s="18">
        <v>-1244.5119999999999</v>
      </c>
      <c r="K2434" s="18">
        <v>237.48599999999999</v>
      </c>
      <c r="L2434" s="18">
        <v>1587800.9410000001</v>
      </c>
      <c r="M2434" s="18">
        <v>237.48599999999999</v>
      </c>
      <c r="N2434" s="39" t="s">
        <v>28</v>
      </c>
      <c r="O2434" s="18">
        <v>-7007</v>
      </c>
      <c r="P2434" s="18">
        <v>314</v>
      </c>
      <c r="Q2434" s="18">
        <v>204998663.961</v>
      </c>
      <c r="R2434" s="18">
        <v>254.952</v>
      </c>
      <c r="S2434" s="16">
        <f t="shared" si="225"/>
        <v>204.99866396100001</v>
      </c>
      <c r="T2434" s="16">
        <f t="shared" si="227"/>
        <v>190954.94653009484</v>
      </c>
      <c r="U2434" s="41">
        <f t="shared" si="226"/>
        <v>7745.3704439024395</v>
      </c>
      <c r="V2434" s="18">
        <f t="shared" si="228"/>
        <v>205</v>
      </c>
      <c r="W2434" s="154">
        <f t="shared" si="229"/>
        <v>931.48754404924307</v>
      </c>
    </row>
    <row r="2435" spans="1:23" ht="16" customHeight="1">
      <c r="A2435" s="37"/>
      <c r="B2435" s="38" t="str">
        <f t="shared" si="224"/>
        <v>205-Ra</v>
      </c>
      <c r="C2435" s="39">
        <v>205</v>
      </c>
      <c r="D2435" s="40"/>
      <c r="E2435" s="39">
        <v>29</v>
      </c>
      <c r="F2435" s="39">
        <v>117</v>
      </c>
      <c r="G2435" s="39">
        <v>88</v>
      </c>
      <c r="H2435" s="39" t="s">
        <v>153</v>
      </c>
      <c r="I2435" s="39" t="s">
        <v>83</v>
      </c>
      <c r="J2435" s="18">
        <v>5763</v>
      </c>
      <c r="K2435" s="18">
        <v>205</v>
      </c>
      <c r="L2435" s="18">
        <v>1580011</v>
      </c>
      <c r="M2435" s="18">
        <v>205</v>
      </c>
      <c r="N2435" s="39" t="s">
        <v>28</v>
      </c>
      <c r="O2435" s="18" t="s">
        <v>30</v>
      </c>
      <c r="P2435" s="42"/>
      <c r="Q2435" s="18">
        <v>205006187</v>
      </c>
      <c r="R2435" s="18">
        <v>221</v>
      </c>
      <c r="S2435" s="16">
        <f t="shared" si="225"/>
        <v>205.00618700000001</v>
      </c>
      <c r="T2435" s="16">
        <f t="shared" si="227"/>
        <v>190961.95419288753</v>
      </c>
      <c r="U2435" s="41">
        <f t="shared" si="226"/>
        <v>7707.3707317073167</v>
      </c>
      <c r="V2435" s="18">
        <f t="shared" si="228"/>
        <v>205</v>
      </c>
      <c r="W2435" s="154">
        <f t="shared" si="229"/>
        <v>931.52172777018302</v>
      </c>
    </row>
    <row r="2436" spans="1:23" ht="16" customHeight="1">
      <c r="A2436" s="37"/>
      <c r="B2436" s="38" t="str">
        <f t="shared" si="224"/>
        <v>206-Hg</v>
      </c>
      <c r="C2436" s="39">
        <v>206</v>
      </c>
      <c r="D2436" s="39">
        <v>0</v>
      </c>
      <c r="E2436" s="39">
        <v>46</v>
      </c>
      <c r="F2436" s="39">
        <v>126</v>
      </c>
      <c r="G2436" s="39">
        <v>80</v>
      </c>
      <c r="H2436" s="39" t="s">
        <v>145</v>
      </c>
      <c r="I2436" s="39" t="s">
        <v>82</v>
      </c>
      <c r="J2436" s="18">
        <v>-20959.848999999998</v>
      </c>
      <c r="K2436" s="18">
        <v>20.611999999999998</v>
      </c>
      <c r="L2436" s="18">
        <v>1621064.075</v>
      </c>
      <c r="M2436" s="18">
        <v>20.614000000000001</v>
      </c>
      <c r="N2436" s="39" t="s">
        <v>28</v>
      </c>
      <c r="O2436" s="18">
        <v>1307.213</v>
      </c>
      <c r="P2436" s="18">
        <v>20.411000000000001</v>
      </c>
      <c r="Q2436" s="18">
        <v>205977498.67199999</v>
      </c>
      <c r="R2436" s="18">
        <v>22.128</v>
      </c>
      <c r="S2436" s="16">
        <f t="shared" si="225"/>
        <v>205.977498672</v>
      </c>
      <c r="T2436" s="16">
        <f t="shared" si="227"/>
        <v>191866.72481337361</v>
      </c>
      <c r="U2436" s="41">
        <f t="shared" si="226"/>
        <v>7869.2430825242718</v>
      </c>
      <c r="V2436" s="18">
        <f t="shared" si="228"/>
        <v>206</v>
      </c>
      <c r="W2436" s="154">
        <f t="shared" si="229"/>
        <v>931.39186802608549</v>
      </c>
    </row>
    <row r="2437" spans="1:23" ht="16" customHeight="1">
      <c r="A2437" s="37"/>
      <c r="B2437" s="38" t="str">
        <f t="shared" si="224"/>
        <v>206-Tl</v>
      </c>
      <c r="C2437" s="39">
        <v>206</v>
      </c>
      <c r="D2437" s="40"/>
      <c r="E2437" s="39">
        <v>44</v>
      </c>
      <c r="F2437" s="39">
        <v>125</v>
      </c>
      <c r="G2437" s="39">
        <v>81</v>
      </c>
      <c r="H2437" s="39" t="s">
        <v>146</v>
      </c>
      <c r="I2437" s="40"/>
      <c r="J2437" s="18">
        <v>-22267.062000000002</v>
      </c>
      <c r="K2437" s="18">
        <v>2.9689999999999999</v>
      </c>
      <c r="L2437" s="18">
        <v>1621588.9350000001</v>
      </c>
      <c r="M2437" s="18">
        <v>2.9820000000000002</v>
      </c>
      <c r="N2437" s="39" t="s">
        <v>28</v>
      </c>
      <c r="O2437" s="18">
        <v>1533.5360000000001</v>
      </c>
      <c r="P2437" s="18">
        <v>0.65700000000000003</v>
      </c>
      <c r="Q2437" s="18">
        <v>205976095.32100001</v>
      </c>
      <c r="R2437" s="18">
        <v>3.1880000000000002</v>
      </c>
      <c r="S2437" s="16">
        <f t="shared" si="225"/>
        <v>205.976095321</v>
      </c>
      <c r="T2437" s="16">
        <f t="shared" si="227"/>
        <v>191865.41760087773</v>
      </c>
      <c r="U2437" s="41">
        <f t="shared" si="226"/>
        <v>7871.7909466019419</v>
      </c>
      <c r="V2437" s="18">
        <f t="shared" si="228"/>
        <v>206</v>
      </c>
      <c r="W2437" s="154">
        <f t="shared" si="229"/>
        <v>931.38552233435792</v>
      </c>
    </row>
    <row r="2438" spans="1:23" ht="16" customHeight="1">
      <c r="A2438" s="37"/>
      <c r="B2438" s="38" t="str">
        <f t="shared" si="224"/>
        <v>206-Pb</v>
      </c>
      <c r="C2438" s="39">
        <v>206</v>
      </c>
      <c r="D2438" s="40"/>
      <c r="E2438" s="39">
        <v>42</v>
      </c>
      <c r="F2438" s="39">
        <v>124</v>
      </c>
      <c r="G2438" s="39">
        <v>82</v>
      </c>
      <c r="H2438" s="39" t="s">
        <v>147</v>
      </c>
      <c r="I2438" s="40"/>
      <c r="J2438" s="18">
        <v>-23800.598000000002</v>
      </c>
      <c r="K2438" s="18">
        <v>2.9079999999999999</v>
      </c>
      <c r="L2438" s="18">
        <v>1622340.1170000001</v>
      </c>
      <c r="M2438" s="18">
        <v>2.9209999999999998</v>
      </c>
      <c r="N2438" s="39" t="s">
        <v>28</v>
      </c>
      <c r="O2438" s="18">
        <v>-3757.5079999999998</v>
      </c>
      <c r="P2438" s="18">
        <v>7.6820000000000004</v>
      </c>
      <c r="Q2438" s="18">
        <v>205974449.002</v>
      </c>
      <c r="R2438" s="18">
        <v>3.1219999999999999</v>
      </c>
      <c r="S2438" s="16">
        <f t="shared" si="225"/>
        <v>205.974449002</v>
      </c>
      <c r="T2438" s="16">
        <f t="shared" si="227"/>
        <v>191863.88406524123</v>
      </c>
      <c r="U2438" s="41">
        <f t="shared" si="226"/>
        <v>7875.4374611650492</v>
      </c>
      <c r="V2438" s="18">
        <f t="shared" si="228"/>
        <v>206</v>
      </c>
      <c r="W2438" s="154">
        <f t="shared" si="229"/>
        <v>931.37807798660788</v>
      </c>
    </row>
    <row r="2439" spans="1:23" ht="16" customHeight="1">
      <c r="A2439" s="37"/>
      <c r="B2439" s="38" t="str">
        <f t="shared" si="224"/>
        <v>206-Bi</v>
      </c>
      <c r="C2439" s="39">
        <v>206</v>
      </c>
      <c r="D2439" s="40"/>
      <c r="E2439" s="39">
        <v>40</v>
      </c>
      <c r="F2439" s="39">
        <v>123</v>
      </c>
      <c r="G2439" s="39">
        <v>83</v>
      </c>
      <c r="H2439" s="39" t="s">
        <v>148</v>
      </c>
      <c r="I2439" s="39" t="s">
        <v>39</v>
      </c>
      <c r="J2439" s="18">
        <v>-20043.09</v>
      </c>
      <c r="K2439" s="18">
        <v>8.2140000000000004</v>
      </c>
      <c r="L2439" s="18">
        <v>1617800.2560000001</v>
      </c>
      <c r="M2439" s="18">
        <v>8.2189999999999994</v>
      </c>
      <c r="N2439" s="39" t="s">
        <v>28</v>
      </c>
      <c r="O2439" s="18">
        <v>-1846.5820000000001</v>
      </c>
      <c r="P2439" s="18">
        <v>12.225</v>
      </c>
      <c r="Q2439" s="18">
        <v>205978482.854</v>
      </c>
      <c r="R2439" s="18">
        <v>8.8179999999999996</v>
      </c>
      <c r="S2439" s="16">
        <f t="shared" si="225"/>
        <v>205.97848285399999</v>
      </c>
      <c r="T2439" s="16">
        <f t="shared" si="227"/>
        <v>191867.64157262244</v>
      </c>
      <c r="U2439" s="41">
        <f t="shared" si="226"/>
        <v>7853.3993009708738</v>
      </c>
      <c r="V2439" s="18">
        <f t="shared" si="228"/>
        <v>206</v>
      </c>
      <c r="W2439" s="154">
        <f t="shared" si="229"/>
        <v>931.39631831370116</v>
      </c>
    </row>
    <row r="2440" spans="1:23" ht="16" customHeight="1">
      <c r="A2440" s="37"/>
      <c r="B2440" s="38" t="str">
        <f t="shared" si="224"/>
        <v>206-Po</v>
      </c>
      <c r="C2440" s="39">
        <v>206</v>
      </c>
      <c r="D2440" s="40"/>
      <c r="E2440" s="39">
        <v>38</v>
      </c>
      <c r="F2440" s="39">
        <v>122</v>
      </c>
      <c r="G2440" s="39">
        <v>84</v>
      </c>
      <c r="H2440" s="39" t="s">
        <v>149</v>
      </c>
      <c r="I2440" s="40"/>
      <c r="J2440" s="18">
        <v>-18196.508000000002</v>
      </c>
      <c r="K2440" s="18">
        <v>9.94</v>
      </c>
      <c r="L2440" s="18">
        <v>1615171.32</v>
      </c>
      <c r="M2440" s="18">
        <v>9.9440000000000008</v>
      </c>
      <c r="N2440" s="39" t="s">
        <v>28</v>
      </c>
      <c r="O2440" s="18">
        <v>-5713.7839999999997</v>
      </c>
      <c r="P2440" s="18">
        <v>51.981000000000002</v>
      </c>
      <c r="Q2440" s="18">
        <v>205980465.241</v>
      </c>
      <c r="R2440" s="18">
        <v>10.670999999999999</v>
      </c>
      <c r="S2440" s="16">
        <f t="shared" si="225"/>
        <v>205.98046524099999</v>
      </c>
      <c r="T2440" s="16">
        <f t="shared" si="227"/>
        <v>191869.48815345508</v>
      </c>
      <c r="U2440" s="41">
        <f t="shared" si="226"/>
        <v>7840.6374757281556</v>
      </c>
      <c r="V2440" s="18">
        <f t="shared" si="228"/>
        <v>206</v>
      </c>
      <c r="W2440" s="154">
        <f t="shared" si="229"/>
        <v>931.40528229832569</v>
      </c>
    </row>
    <row r="2441" spans="1:23" ht="16" customHeight="1">
      <c r="A2441" s="37"/>
      <c r="B2441" s="38" t="str">
        <f t="shared" si="224"/>
        <v>206-At</v>
      </c>
      <c r="C2441" s="39">
        <v>206</v>
      </c>
      <c r="D2441" s="40"/>
      <c r="E2441" s="39">
        <v>36</v>
      </c>
      <c r="F2441" s="39">
        <v>121</v>
      </c>
      <c r="G2441" s="39">
        <v>85</v>
      </c>
      <c r="H2441" s="39" t="s">
        <v>150</v>
      </c>
      <c r="I2441" s="40"/>
      <c r="J2441" s="18">
        <v>-12482.724</v>
      </c>
      <c r="K2441" s="18">
        <v>51.302</v>
      </c>
      <c r="L2441" s="18">
        <v>1608675.183</v>
      </c>
      <c r="M2441" s="18">
        <v>51.302999999999997</v>
      </c>
      <c r="N2441" s="39" t="s">
        <v>28</v>
      </c>
      <c r="O2441" s="18">
        <v>-3317</v>
      </c>
      <c r="P2441" s="18">
        <v>106</v>
      </c>
      <c r="Q2441" s="18">
        <v>205986599.24200001</v>
      </c>
      <c r="R2441" s="18">
        <v>55.075000000000003</v>
      </c>
      <c r="S2441" s="16">
        <f t="shared" si="225"/>
        <v>205.98659924200001</v>
      </c>
      <c r="T2441" s="16">
        <f t="shared" si="227"/>
        <v>191875.20193622002</v>
      </c>
      <c r="U2441" s="41">
        <f t="shared" si="226"/>
        <v>7809.1028300970875</v>
      </c>
      <c r="V2441" s="18">
        <f t="shared" si="228"/>
        <v>206</v>
      </c>
      <c r="W2441" s="154">
        <f t="shared" si="229"/>
        <v>931.4330191078642</v>
      </c>
    </row>
    <row r="2442" spans="1:23" ht="16" customHeight="1">
      <c r="A2442" s="37"/>
      <c r="B2442" s="38" t="str">
        <f t="shared" si="224"/>
        <v>206-Rn</v>
      </c>
      <c r="C2442" s="39">
        <v>206</v>
      </c>
      <c r="D2442" s="40"/>
      <c r="E2442" s="39">
        <v>34</v>
      </c>
      <c r="F2442" s="39">
        <v>120</v>
      </c>
      <c r="G2442" s="39">
        <v>86</v>
      </c>
      <c r="H2442" s="39" t="s">
        <v>151</v>
      </c>
      <c r="I2442" s="39" t="s">
        <v>83</v>
      </c>
      <c r="J2442" s="18">
        <v>-9166</v>
      </c>
      <c r="K2442" s="18">
        <v>93</v>
      </c>
      <c r="L2442" s="18">
        <v>1604576</v>
      </c>
      <c r="M2442" s="18">
        <v>93</v>
      </c>
      <c r="N2442" s="39" t="s">
        <v>28</v>
      </c>
      <c r="O2442" s="18">
        <v>-7756</v>
      </c>
      <c r="P2442" s="18">
        <v>203</v>
      </c>
      <c r="Q2442" s="18">
        <v>205990160</v>
      </c>
      <c r="R2442" s="18">
        <v>100</v>
      </c>
      <c r="S2442" s="16">
        <f t="shared" si="225"/>
        <v>205.99016</v>
      </c>
      <c r="T2442" s="16">
        <f t="shared" si="227"/>
        <v>191878.51875956098</v>
      </c>
      <c r="U2442" s="41">
        <f t="shared" si="226"/>
        <v>7789.2038834951454</v>
      </c>
      <c r="V2442" s="18">
        <f t="shared" si="228"/>
        <v>206</v>
      </c>
      <c r="W2442" s="154">
        <f t="shared" si="229"/>
        <v>931.44912019204355</v>
      </c>
    </row>
    <row r="2443" spans="1:23" ht="16" customHeight="1">
      <c r="A2443" s="37"/>
      <c r="B2443" s="38" t="str">
        <f t="shared" si="224"/>
        <v>206-Fr</v>
      </c>
      <c r="C2443" s="39">
        <v>206</v>
      </c>
      <c r="D2443" s="40"/>
      <c r="E2443" s="39">
        <v>32</v>
      </c>
      <c r="F2443" s="39">
        <v>119</v>
      </c>
      <c r="G2443" s="39">
        <v>87</v>
      </c>
      <c r="H2443" s="39" t="s">
        <v>152</v>
      </c>
      <c r="I2443" s="39" t="s">
        <v>49</v>
      </c>
      <c r="J2443" s="18">
        <v>-1409.4570000000001</v>
      </c>
      <c r="K2443" s="18">
        <v>180.14599999999999</v>
      </c>
      <c r="L2443" s="18">
        <v>1596037.209</v>
      </c>
      <c r="M2443" s="18">
        <v>180.14599999999999</v>
      </c>
      <c r="N2443" s="39" t="s">
        <v>28</v>
      </c>
      <c r="O2443" s="18">
        <v>-4932</v>
      </c>
      <c r="P2443" s="18">
        <v>236</v>
      </c>
      <c r="Q2443" s="18">
        <v>205998486.88600001</v>
      </c>
      <c r="R2443" s="18">
        <v>193.39500000000001</v>
      </c>
      <c r="S2443" s="16">
        <f t="shared" si="225"/>
        <v>205.99848688599999</v>
      </c>
      <c r="T2443" s="16">
        <f t="shared" si="227"/>
        <v>191886.27520070146</v>
      </c>
      <c r="U2443" s="41">
        <f t="shared" si="226"/>
        <v>7747.7534417475727</v>
      </c>
      <c r="V2443" s="18">
        <f t="shared" si="228"/>
        <v>206</v>
      </c>
      <c r="W2443" s="154">
        <f t="shared" si="229"/>
        <v>931.48677281893913</v>
      </c>
    </row>
    <row r="2444" spans="1:23" ht="16" customHeight="1">
      <c r="A2444" s="37"/>
      <c r="B2444" s="38" t="str">
        <f t="shared" si="224"/>
        <v>206-Ra</v>
      </c>
      <c r="C2444" s="39">
        <v>206</v>
      </c>
      <c r="D2444" s="40"/>
      <c r="E2444" s="39">
        <v>30</v>
      </c>
      <c r="F2444" s="39">
        <v>118</v>
      </c>
      <c r="G2444" s="39">
        <v>88</v>
      </c>
      <c r="H2444" s="39" t="s">
        <v>153</v>
      </c>
      <c r="I2444" s="39" t="s">
        <v>83</v>
      </c>
      <c r="J2444" s="18">
        <v>3523</v>
      </c>
      <c r="K2444" s="18">
        <v>152</v>
      </c>
      <c r="L2444" s="18">
        <v>1590322</v>
      </c>
      <c r="M2444" s="18">
        <v>152</v>
      </c>
      <c r="N2444" s="39" t="s">
        <v>28</v>
      </c>
      <c r="O2444" s="18" t="s">
        <v>30</v>
      </c>
      <c r="P2444" s="42"/>
      <c r="Q2444" s="18">
        <v>206003782</v>
      </c>
      <c r="R2444" s="18">
        <v>164</v>
      </c>
      <c r="S2444" s="16">
        <f t="shared" si="225"/>
        <v>206.003782</v>
      </c>
      <c r="T2444" s="16">
        <f t="shared" si="227"/>
        <v>191891.20756558233</v>
      </c>
      <c r="U2444" s="41">
        <f t="shared" si="226"/>
        <v>7720.0097087378645</v>
      </c>
      <c r="V2444" s="18">
        <f t="shared" si="228"/>
        <v>206</v>
      </c>
      <c r="W2444" s="154">
        <f t="shared" si="229"/>
        <v>931.51071633777826</v>
      </c>
    </row>
    <row r="2445" spans="1:23" ht="16" customHeight="1">
      <c r="A2445" s="37"/>
      <c r="B2445" s="38" t="str">
        <f t="shared" si="224"/>
        <v>207-Hg</v>
      </c>
      <c r="C2445" s="39">
        <v>207</v>
      </c>
      <c r="D2445" s="39">
        <v>0</v>
      </c>
      <c r="E2445" s="39">
        <v>47</v>
      </c>
      <c r="F2445" s="39">
        <v>127</v>
      </c>
      <c r="G2445" s="39">
        <v>80</v>
      </c>
      <c r="H2445" s="39" t="s">
        <v>145</v>
      </c>
      <c r="I2445" s="39" t="s">
        <v>40</v>
      </c>
      <c r="J2445" s="18">
        <v>-16229.395</v>
      </c>
      <c r="K2445" s="18">
        <v>150.114</v>
      </c>
      <c r="L2445" s="18">
        <v>1624404.9439999999</v>
      </c>
      <c r="M2445" s="18">
        <v>150.114</v>
      </c>
      <c r="N2445" s="39" t="s">
        <v>28</v>
      </c>
      <c r="O2445" s="18">
        <v>4815</v>
      </c>
      <c r="P2445" s="18">
        <v>150</v>
      </c>
      <c r="Q2445" s="18">
        <v>206982577.02500001</v>
      </c>
      <c r="R2445" s="18">
        <v>161.154</v>
      </c>
      <c r="S2445" s="16">
        <f t="shared" si="225"/>
        <v>206.98257702500001</v>
      </c>
      <c r="T2445" s="16">
        <f t="shared" si="227"/>
        <v>192802.94888160552</v>
      </c>
      <c r="U2445" s="41">
        <f t="shared" si="226"/>
        <v>7847.3668792270528</v>
      </c>
      <c r="V2445" s="18">
        <f t="shared" si="228"/>
        <v>207</v>
      </c>
      <c r="W2445" s="154">
        <f t="shared" si="229"/>
        <v>931.41521198843247</v>
      </c>
    </row>
    <row r="2446" spans="1:23" ht="16" customHeight="1">
      <c r="A2446" s="37"/>
      <c r="B2446" s="38" t="str">
        <f t="shared" si="224"/>
        <v>207-Tl</v>
      </c>
      <c r="C2446" s="39">
        <v>207</v>
      </c>
      <c r="D2446" s="40"/>
      <c r="E2446" s="39">
        <v>45</v>
      </c>
      <c r="F2446" s="39">
        <v>126</v>
      </c>
      <c r="G2446" s="39">
        <v>81</v>
      </c>
      <c r="H2446" s="39" t="s">
        <v>146</v>
      </c>
      <c r="I2446" s="40"/>
      <c r="J2446" s="18">
        <v>-21044.395</v>
      </c>
      <c r="K2446" s="18">
        <v>5.84</v>
      </c>
      <c r="L2446" s="18">
        <v>1628437.59</v>
      </c>
      <c r="M2446" s="18">
        <v>5.8470000000000004</v>
      </c>
      <c r="N2446" s="39" t="s">
        <v>28</v>
      </c>
      <c r="O2446" s="18">
        <v>1422.674</v>
      </c>
      <c r="P2446" s="18">
        <v>5.48</v>
      </c>
      <c r="Q2446" s="18">
        <v>206977407.90799999</v>
      </c>
      <c r="R2446" s="18">
        <v>6.2690000000000001</v>
      </c>
      <c r="S2446" s="16">
        <f t="shared" si="225"/>
        <v>206.977407908</v>
      </c>
      <c r="T2446" s="16">
        <f t="shared" si="227"/>
        <v>192798.13388212566</v>
      </c>
      <c r="U2446" s="41">
        <f t="shared" si="226"/>
        <v>7866.8482608695658</v>
      </c>
      <c r="V2446" s="18">
        <f t="shared" si="228"/>
        <v>207</v>
      </c>
      <c r="W2446" s="154">
        <f t="shared" si="229"/>
        <v>931.39195112137998</v>
      </c>
    </row>
    <row r="2447" spans="1:23" ht="16" customHeight="1">
      <c r="A2447" s="37"/>
      <c r="B2447" s="38" t="str">
        <f t="shared" ref="B2447:B2510" si="230">CONCATENATE(C2447,"-",H2447)</f>
        <v>207-Pb</v>
      </c>
      <c r="C2447" s="39">
        <v>207</v>
      </c>
      <c r="D2447" s="40"/>
      <c r="E2447" s="39">
        <v>43</v>
      </c>
      <c r="F2447" s="39">
        <v>125</v>
      </c>
      <c r="G2447" s="39">
        <v>82</v>
      </c>
      <c r="H2447" s="39" t="s">
        <v>147</v>
      </c>
      <c r="I2447" s="40"/>
      <c r="J2447" s="18">
        <v>-22467.067999999999</v>
      </c>
      <c r="K2447" s="18">
        <v>2.9079999999999999</v>
      </c>
      <c r="L2447" s="18">
        <v>1629077.91</v>
      </c>
      <c r="M2447" s="18">
        <v>2.9209999999999998</v>
      </c>
      <c r="N2447" s="39" t="s">
        <v>28</v>
      </c>
      <c r="O2447" s="18">
        <v>-2398.2350000000001</v>
      </c>
      <c r="P2447" s="18">
        <v>2.1259999999999999</v>
      </c>
      <c r="Q2447" s="18">
        <v>206975880.60499999</v>
      </c>
      <c r="R2447" s="18">
        <v>3.1219999999999999</v>
      </c>
      <c r="S2447" s="16">
        <f t="shared" ref="S2447:S2510" si="231">Q2447/1000000</f>
        <v>206.97588060499999</v>
      </c>
      <c r="T2447" s="16">
        <f t="shared" si="227"/>
        <v>192796.71120913321</v>
      </c>
      <c r="U2447" s="41">
        <f t="shared" ref="U2447:U2510" si="232">L2447/C2447</f>
        <v>7869.9415942028982</v>
      </c>
      <c r="V2447" s="18">
        <f t="shared" si="228"/>
        <v>207</v>
      </c>
      <c r="W2447" s="154">
        <f t="shared" si="229"/>
        <v>931.38507830499134</v>
      </c>
    </row>
    <row r="2448" spans="1:23" ht="16" customHeight="1">
      <c r="A2448" s="37"/>
      <c r="B2448" s="38" t="str">
        <f t="shared" si="230"/>
        <v>207-Bi</v>
      </c>
      <c r="C2448" s="39">
        <v>207</v>
      </c>
      <c r="D2448" s="40"/>
      <c r="E2448" s="39">
        <v>41</v>
      </c>
      <c r="F2448" s="39">
        <v>124</v>
      </c>
      <c r="G2448" s="39">
        <v>83</v>
      </c>
      <c r="H2448" s="39" t="s">
        <v>148</v>
      </c>
      <c r="I2448" s="40"/>
      <c r="J2448" s="18">
        <v>-20068.832999999999</v>
      </c>
      <c r="K2448" s="18">
        <v>3.581</v>
      </c>
      <c r="L2448" s="18">
        <v>1625897.3219999999</v>
      </c>
      <c r="M2448" s="18">
        <v>3.5920000000000001</v>
      </c>
      <c r="N2448" s="39" t="s">
        <v>28</v>
      </c>
      <c r="O2448" s="18">
        <v>-2909.0650000000001</v>
      </c>
      <c r="P2448" s="18">
        <v>6.4429999999999996</v>
      </c>
      <c r="Q2448" s="18">
        <v>206978455.21700001</v>
      </c>
      <c r="R2448" s="18">
        <v>3.8450000000000002</v>
      </c>
      <c r="S2448" s="16">
        <f t="shared" si="231"/>
        <v>206.978455217</v>
      </c>
      <c r="T2448" s="16">
        <f t="shared" ref="T2448:T2511" si="233">S2448*$W$9</f>
        <v>192799.10944377191</v>
      </c>
      <c r="U2448" s="41">
        <f t="shared" si="232"/>
        <v>7854.576434782608</v>
      </c>
      <c r="V2448" s="18">
        <f t="shared" ref="V2448:V2511" si="234">C2448</f>
        <v>207</v>
      </c>
      <c r="W2448" s="154">
        <f t="shared" ref="W2448:W2511" si="235">T2448/V2448</f>
        <v>931.39666397957444</v>
      </c>
    </row>
    <row r="2449" spans="1:23" ht="16" customHeight="1">
      <c r="A2449" s="37"/>
      <c r="B2449" s="38" t="str">
        <f t="shared" si="230"/>
        <v>207-Po</v>
      </c>
      <c r="C2449" s="39">
        <v>207</v>
      </c>
      <c r="D2449" s="40"/>
      <c r="E2449" s="39">
        <v>39</v>
      </c>
      <c r="F2449" s="39">
        <v>123</v>
      </c>
      <c r="G2449" s="39">
        <v>84</v>
      </c>
      <c r="H2449" s="39" t="s">
        <v>149</v>
      </c>
      <c r="I2449" s="40"/>
      <c r="J2449" s="18">
        <v>-17159.768</v>
      </c>
      <c r="K2449" s="18">
        <v>6.9930000000000003</v>
      </c>
      <c r="L2449" s="18">
        <v>1622205.9029999999</v>
      </c>
      <c r="M2449" s="18">
        <v>6.9989999999999997</v>
      </c>
      <c r="N2449" s="39" t="s">
        <v>28</v>
      </c>
      <c r="O2449" s="18">
        <v>-3910.07</v>
      </c>
      <c r="P2449" s="18">
        <v>21.733000000000001</v>
      </c>
      <c r="Q2449" s="18">
        <v>206981578.22799999</v>
      </c>
      <c r="R2449" s="18">
        <v>7.5069999999999997</v>
      </c>
      <c r="S2449" s="16">
        <f t="shared" si="231"/>
        <v>206.98157822799999</v>
      </c>
      <c r="T2449" s="16">
        <f t="shared" si="233"/>
        <v>192802.01850857749</v>
      </c>
      <c r="U2449" s="41">
        <f t="shared" si="232"/>
        <v>7836.7434927536233</v>
      </c>
      <c r="V2449" s="18">
        <f t="shared" si="234"/>
        <v>207</v>
      </c>
      <c r="W2449" s="154">
        <f t="shared" si="235"/>
        <v>931.41071743274154</v>
      </c>
    </row>
    <row r="2450" spans="1:23" ht="16" customHeight="1">
      <c r="A2450" s="37"/>
      <c r="B2450" s="38" t="str">
        <f t="shared" si="230"/>
        <v>207-At</v>
      </c>
      <c r="C2450" s="39">
        <v>207</v>
      </c>
      <c r="D2450" s="40"/>
      <c r="E2450" s="39">
        <v>37</v>
      </c>
      <c r="F2450" s="39">
        <v>122</v>
      </c>
      <c r="G2450" s="39">
        <v>85</v>
      </c>
      <c r="H2450" s="39" t="s">
        <v>150</v>
      </c>
      <c r="I2450" s="40"/>
      <c r="J2450" s="18">
        <v>-13249.698</v>
      </c>
      <c r="K2450" s="18">
        <v>21.111000000000001</v>
      </c>
      <c r="L2450" s="18">
        <v>1617513.48</v>
      </c>
      <c r="M2450" s="18">
        <v>21.113</v>
      </c>
      <c r="N2450" s="39" t="s">
        <v>28</v>
      </c>
      <c r="O2450" s="18">
        <v>-4611.7929999999997</v>
      </c>
      <c r="P2450" s="18">
        <v>63.432000000000002</v>
      </c>
      <c r="Q2450" s="18">
        <v>206985775.861</v>
      </c>
      <c r="R2450" s="18">
        <v>22.664000000000001</v>
      </c>
      <c r="S2450" s="16">
        <f t="shared" si="231"/>
        <v>206.98577586100001</v>
      </c>
      <c r="T2450" s="16">
        <f t="shared" si="233"/>
        <v>192805.92857691442</v>
      </c>
      <c r="U2450" s="41">
        <f t="shared" si="232"/>
        <v>7814.0747826086954</v>
      </c>
      <c r="V2450" s="18">
        <f t="shared" si="234"/>
        <v>207</v>
      </c>
      <c r="W2450" s="154">
        <f t="shared" si="235"/>
        <v>931.42960665176042</v>
      </c>
    </row>
    <row r="2451" spans="1:23" ht="16" customHeight="1">
      <c r="A2451" s="37"/>
      <c r="B2451" s="38" t="str">
        <f t="shared" si="230"/>
        <v>207-Rn</v>
      </c>
      <c r="C2451" s="39">
        <v>207</v>
      </c>
      <c r="D2451" s="40"/>
      <c r="E2451" s="39">
        <v>35</v>
      </c>
      <c r="F2451" s="39">
        <v>121</v>
      </c>
      <c r="G2451" s="39">
        <v>86</v>
      </c>
      <c r="H2451" s="39" t="s">
        <v>151</v>
      </c>
      <c r="I2451" s="40"/>
      <c r="J2451" s="18">
        <v>-8637.9050000000007</v>
      </c>
      <c r="K2451" s="18">
        <v>65.709000000000003</v>
      </c>
      <c r="L2451" s="18">
        <v>1612119.3330000001</v>
      </c>
      <c r="M2451" s="18">
        <v>65.709000000000003</v>
      </c>
      <c r="N2451" s="39" t="s">
        <v>28</v>
      </c>
      <c r="O2451" s="18">
        <v>-5712.4409999999998</v>
      </c>
      <c r="P2451" s="18">
        <v>122.285</v>
      </c>
      <c r="Q2451" s="18">
        <v>206990726.82600001</v>
      </c>
      <c r="R2451" s="18">
        <v>70.540999999999997</v>
      </c>
      <c r="S2451" s="16">
        <f t="shared" si="231"/>
        <v>206.99072682600001</v>
      </c>
      <c r="T2451" s="16">
        <f t="shared" si="233"/>
        <v>192810.54036919921</v>
      </c>
      <c r="U2451" s="41">
        <f t="shared" si="232"/>
        <v>7788.016101449276</v>
      </c>
      <c r="V2451" s="18">
        <f t="shared" si="234"/>
        <v>207</v>
      </c>
      <c r="W2451" s="154">
        <f t="shared" si="235"/>
        <v>931.45188584154209</v>
      </c>
    </row>
    <row r="2452" spans="1:23" ht="16" customHeight="1">
      <c r="A2452" s="37"/>
      <c r="B2452" s="38" t="str">
        <f t="shared" si="230"/>
        <v>207-Fr</v>
      </c>
      <c r="C2452" s="39">
        <v>207</v>
      </c>
      <c r="D2452" s="40"/>
      <c r="E2452" s="39">
        <v>33</v>
      </c>
      <c r="F2452" s="39">
        <v>120</v>
      </c>
      <c r="G2452" s="39">
        <v>87</v>
      </c>
      <c r="H2452" s="39" t="s">
        <v>152</v>
      </c>
      <c r="I2452" s="40"/>
      <c r="J2452" s="18">
        <v>-2925.4639999999999</v>
      </c>
      <c r="K2452" s="18">
        <v>115.5</v>
      </c>
      <c r="L2452" s="18">
        <v>1605624.5390000001</v>
      </c>
      <c r="M2452" s="18">
        <v>115.5</v>
      </c>
      <c r="N2452" s="39" t="s">
        <v>28</v>
      </c>
      <c r="O2452" s="18">
        <v>-6397</v>
      </c>
      <c r="P2452" s="18">
        <v>431</v>
      </c>
      <c r="Q2452" s="18">
        <v>206996859.38499999</v>
      </c>
      <c r="R2452" s="18">
        <v>123.994</v>
      </c>
      <c r="S2452" s="16">
        <f t="shared" si="231"/>
        <v>206.99685938499999</v>
      </c>
      <c r="T2452" s="16">
        <f t="shared" si="233"/>
        <v>192816.25280875032</v>
      </c>
      <c r="U2452" s="41">
        <f t="shared" si="232"/>
        <v>7756.6402850241548</v>
      </c>
      <c r="V2452" s="18">
        <f t="shared" si="234"/>
        <v>207</v>
      </c>
      <c r="W2452" s="154">
        <f t="shared" si="235"/>
        <v>931.47948216787597</v>
      </c>
    </row>
    <row r="2453" spans="1:23" ht="16" customHeight="1">
      <c r="A2453" s="37"/>
      <c r="B2453" s="38" t="str">
        <f t="shared" si="230"/>
        <v>207-Ra</v>
      </c>
      <c r="C2453" s="39">
        <v>207</v>
      </c>
      <c r="D2453" s="40"/>
      <c r="E2453" s="39">
        <v>31</v>
      </c>
      <c r="F2453" s="39">
        <v>119</v>
      </c>
      <c r="G2453" s="39">
        <v>88</v>
      </c>
      <c r="H2453" s="39" t="s">
        <v>153</v>
      </c>
      <c r="I2453" s="39" t="s">
        <v>83</v>
      </c>
      <c r="J2453" s="18">
        <v>3472</v>
      </c>
      <c r="K2453" s="18">
        <v>415</v>
      </c>
      <c r="L2453" s="18">
        <v>1598445</v>
      </c>
      <c r="M2453" s="18">
        <v>415</v>
      </c>
      <c r="N2453" s="39" t="s">
        <v>28</v>
      </c>
      <c r="O2453" s="18">
        <v>-7794</v>
      </c>
      <c r="P2453" s="18">
        <v>364</v>
      </c>
      <c r="Q2453" s="18">
        <v>207003727</v>
      </c>
      <c r="R2453" s="18">
        <v>446</v>
      </c>
      <c r="S2453" s="16">
        <f t="shared" si="231"/>
        <v>207.003727</v>
      </c>
      <c r="T2453" s="16">
        <f t="shared" si="233"/>
        <v>192822.64994827201</v>
      </c>
      <c r="U2453" s="41">
        <f t="shared" si="232"/>
        <v>7721.95652173913</v>
      </c>
      <c r="V2453" s="18">
        <f t="shared" si="234"/>
        <v>207</v>
      </c>
      <c r="W2453" s="154">
        <f t="shared" si="235"/>
        <v>931.51038622353633</v>
      </c>
    </row>
    <row r="2454" spans="1:23" ht="16" customHeight="1">
      <c r="A2454" s="37"/>
      <c r="B2454" s="38" t="str">
        <f t="shared" si="230"/>
        <v>207-Ac</v>
      </c>
      <c r="C2454" s="39">
        <v>207</v>
      </c>
      <c r="D2454" s="40"/>
      <c r="E2454" s="39">
        <v>29</v>
      </c>
      <c r="F2454" s="39">
        <v>118</v>
      </c>
      <c r="G2454" s="39">
        <v>89</v>
      </c>
      <c r="H2454" s="39" t="s">
        <v>154</v>
      </c>
      <c r="I2454" s="39" t="s">
        <v>83</v>
      </c>
      <c r="J2454" s="18">
        <v>11265</v>
      </c>
      <c r="K2454" s="18">
        <v>234</v>
      </c>
      <c r="L2454" s="18">
        <v>1589869</v>
      </c>
      <c r="M2454" s="18">
        <v>234</v>
      </c>
      <c r="N2454" s="39" t="s">
        <v>28</v>
      </c>
      <c r="O2454" s="18" t="s">
        <v>30</v>
      </c>
      <c r="P2454" s="42"/>
      <c r="Q2454" s="18">
        <v>207012094</v>
      </c>
      <c r="R2454" s="18">
        <v>252</v>
      </c>
      <c r="S2454" s="16">
        <f t="shared" si="231"/>
        <v>207.01209399999999</v>
      </c>
      <c r="T2454" s="16">
        <f t="shared" si="233"/>
        <v>192830.44375534734</v>
      </c>
      <c r="U2454" s="41">
        <f t="shared" si="232"/>
        <v>7680.5265700483096</v>
      </c>
      <c r="V2454" s="18">
        <f t="shared" si="234"/>
        <v>207</v>
      </c>
      <c r="W2454" s="154">
        <f t="shared" si="235"/>
        <v>931.5480374654461</v>
      </c>
    </row>
    <row r="2455" spans="1:23" ht="16" customHeight="1">
      <c r="A2455" s="37"/>
      <c r="B2455" s="38" t="str">
        <f t="shared" si="230"/>
        <v>208-Hg</v>
      </c>
      <c r="C2455" s="39">
        <v>208</v>
      </c>
      <c r="D2455" s="39">
        <v>0</v>
      </c>
      <c r="E2455" s="39">
        <v>48</v>
      </c>
      <c r="F2455" s="39">
        <v>128</v>
      </c>
      <c r="G2455" s="39">
        <v>80</v>
      </c>
      <c r="H2455" s="39" t="s">
        <v>145</v>
      </c>
      <c r="I2455" s="39" t="s">
        <v>37</v>
      </c>
      <c r="J2455" s="18">
        <v>-13097</v>
      </c>
      <c r="K2455" s="18">
        <v>298</v>
      </c>
      <c r="L2455" s="18">
        <v>1629344</v>
      </c>
      <c r="M2455" s="18">
        <v>298</v>
      </c>
      <c r="N2455" s="39" t="s">
        <v>28</v>
      </c>
      <c r="O2455" s="18">
        <v>3666</v>
      </c>
      <c r="P2455" s="18">
        <v>298</v>
      </c>
      <c r="Q2455" s="18">
        <v>207985940</v>
      </c>
      <c r="R2455" s="18">
        <v>320</v>
      </c>
      <c r="S2455" s="16">
        <f t="shared" si="231"/>
        <v>207.98594</v>
      </c>
      <c r="T2455" s="16">
        <f t="shared" si="233"/>
        <v>193737.57508618338</v>
      </c>
      <c r="U2455" s="41">
        <f t="shared" si="232"/>
        <v>7833.3846153846152</v>
      </c>
      <c r="V2455" s="18">
        <f t="shared" si="234"/>
        <v>208</v>
      </c>
      <c r="W2455" s="154">
        <f t="shared" si="235"/>
        <v>931.43064945280469</v>
      </c>
    </row>
    <row r="2456" spans="1:23" ht="16" customHeight="1">
      <c r="A2456" s="37"/>
      <c r="B2456" s="38" t="str">
        <f t="shared" si="230"/>
        <v>208-Tl</v>
      </c>
      <c r="C2456" s="39">
        <v>208</v>
      </c>
      <c r="D2456" s="40"/>
      <c r="E2456" s="39">
        <v>46</v>
      </c>
      <c r="F2456" s="39">
        <v>127</v>
      </c>
      <c r="G2456" s="39">
        <v>81</v>
      </c>
      <c r="H2456" s="39" t="s">
        <v>146</v>
      </c>
      <c r="I2456" s="39" t="s">
        <v>82</v>
      </c>
      <c r="J2456" s="18">
        <v>-16762.555</v>
      </c>
      <c r="K2456" s="18">
        <v>2.931</v>
      </c>
      <c r="L2456" s="18">
        <v>1632227.074</v>
      </c>
      <c r="M2456" s="18">
        <v>2.944</v>
      </c>
      <c r="N2456" s="39" t="s">
        <v>28</v>
      </c>
      <c r="O2456" s="18">
        <v>5001.0069999999996</v>
      </c>
      <c r="P2456" s="18">
        <v>1.704</v>
      </c>
      <c r="Q2456" s="18">
        <v>207982004.653</v>
      </c>
      <c r="R2456" s="18">
        <v>3.1459999999999999</v>
      </c>
      <c r="S2456" s="16">
        <f t="shared" si="231"/>
        <v>207.98200465299999</v>
      </c>
      <c r="T2456" s="16">
        <f t="shared" si="233"/>
        <v>193733.90933558068</v>
      </c>
      <c r="U2456" s="41">
        <f t="shared" si="232"/>
        <v>7847.2455480769231</v>
      </c>
      <c r="V2456" s="18">
        <f t="shared" si="234"/>
        <v>208</v>
      </c>
      <c r="W2456" s="154">
        <f t="shared" si="235"/>
        <v>931.41302565183025</v>
      </c>
    </row>
    <row r="2457" spans="1:23" ht="16" customHeight="1">
      <c r="A2457" s="37"/>
      <c r="B2457" s="38" t="str">
        <f t="shared" si="230"/>
        <v>208-Pb</v>
      </c>
      <c r="C2457" s="39">
        <v>208</v>
      </c>
      <c r="D2457" s="40"/>
      <c r="E2457" s="39">
        <v>44</v>
      </c>
      <c r="F2457" s="39">
        <v>126</v>
      </c>
      <c r="G2457" s="39">
        <v>82</v>
      </c>
      <c r="H2457" s="39" t="s">
        <v>147</v>
      </c>
      <c r="I2457" s="40"/>
      <c r="J2457" s="18">
        <v>-21763.562999999998</v>
      </c>
      <c r="K2457" s="18">
        <v>2.9089999999999998</v>
      </c>
      <c r="L2457" s="18">
        <v>1636445.7279999999</v>
      </c>
      <c r="M2457" s="18">
        <v>2.9209999999999998</v>
      </c>
      <c r="N2457" s="39" t="s">
        <v>28</v>
      </c>
      <c r="O2457" s="18">
        <v>-2879.1080000000002</v>
      </c>
      <c r="P2457" s="18">
        <v>2.0230000000000001</v>
      </c>
      <c r="Q2457" s="18">
        <v>207976635.84999999</v>
      </c>
      <c r="R2457" s="18">
        <v>3.1219999999999999</v>
      </c>
      <c r="S2457" s="16">
        <f t="shared" si="231"/>
        <v>207.97663585000001</v>
      </c>
      <c r="T2457" s="16">
        <f t="shared" si="233"/>
        <v>193728.90832986688</v>
      </c>
      <c r="U2457" s="41">
        <f t="shared" si="232"/>
        <v>7867.5275384615379</v>
      </c>
      <c r="V2457" s="18">
        <f t="shared" si="234"/>
        <v>208</v>
      </c>
      <c r="W2457" s="154">
        <f t="shared" si="235"/>
        <v>931.3889823551292</v>
      </c>
    </row>
    <row r="2458" spans="1:23" ht="16" customHeight="1">
      <c r="A2458" s="37"/>
      <c r="B2458" s="38" t="str">
        <f t="shared" si="230"/>
        <v>208-Bi</v>
      </c>
      <c r="C2458" s="39">
        <v>208</v>
      </c>
      <c r="D2458" s="40"/>
      <c r="E2458" s="39">
        <v>42</v>
      </c>
      <c r="F2458" s="39">
        <v>125</v>
      </c>
      <c r="G2458" s="39">
        <v>83</v>
      </c>
      <c r="H2458" s="39" t="s">
        <v>148</v>
      </c>
      <c r="I2458" s="39" t="s">
        <v>69</v>
      </c>
      <c r="J2458" s="18">
        <v>-18884.455000000002</v>
      </c>
      <c r="K2458" s="18">
        <v>3.5209999999999999</v>
      </c>
      <c r="L2458" s="18">
        <v>1632784.267</v>
      </c>
      <c r="M2458" s="18">
        <v>3.532</v>
      </c>
      <c r="N2458" s="39" t="s">
        <v>28</v>
      </c>
      <c r="O2458" s="18">
        <v>-1401.3019999999999</v>
      </c>
      <c r="P2458" s="18">
        <v>2.419</v>
      </c>
      <c r="Q2458" s="18">
        <v>207979726.699</v>
      </c>
      <c r="R2458" s="18">
        <v>3.78</v>
      </c>
      <c r="S2458" s="16">
        <f t="shared" si="231"/>
        <v>207.979726699</v>
      </c>
      <c r="T2458" s="16">
        <f t="shared" si="233"/>
        <v>193731.78743597478</v>
      </c>
      <c r="U2458" s="41">
        <f t="shared" si="232"/>
        <v>7849.9243605769234</v>
      </c>
      <c r="V2458" s="18">
        <f t="shared" si="234"/>
        <v>208</v>
      </c>
      <c r="W2458" s="154">
        <f t="shared" si="235"/>
        <v>931.40282421141717</v>
      </c>
    </row>
    <row r="2459" spans="1:23" ht="16" customHeight="1">
      <c r="A2459" s="37"/>
      <c r="B2459" s="38" t="str">
        <f t="shared" si="230"/>
        <v>208-Po</v>
      </c>
      <c r="C2459" s="39">
        <v>208</v>
      </c>
      <c r="D2459" s="40"/>
      <c r="E2459" s="39">
        <v>40</v>
      </c>
      <c r="F2459" s="39">
        <v>124</v>
      </c>
      <c r="G2459" s="39">
        <v>84</v>
      </c>
      <c r="H2459" s="39" t="s">
        <v>149</v>
      </c>
      <c r="I2459" s="39" t="s">
        <v>83</v>
      </c>
      <c r="J2459" s="18">
        <v>-17483.153999999999</v>
      </c>
      <c r="K2459" s="18">
        <v>3.2080000000000002</v>
      </c>
      <c r="L2459" s="18">
        <v>1630600.612</v>
      </c>
      <c r="M2459" s="18">
        <v>3.22</v>
      </c>
      <c r="N2459" s="39" t="s">
        <v>28</v>
      </c>
      <c r="O2459" s="18">
        <v>-4984.8419999999996</v>
      </c>
      <c r="P2459" s="18">
        <v>25.907</v>
      </c>
      <c r="Q2459" s="18">
        <v>207981231.05899999</v>
      </c>
      <c r="R2459" s="18">
        <v>3.444</v>
      </c>
      <c r="S2459" s="16">
        <f t="shared" si="231"/>
        <v>207.98123105899998</v>
      </c>
      <c r="T2459" s="16">
        <f t="shared" si="233"/>
        <v>193733.18873770919</v>
      </c>
      <c r="U2459" s="41">
        <f t="shared" si="232"/>
        <v>7839.4260192307693</v>
      </c>
      <c r="V2459" s="18">
        <f t="shared" si="234"/>
        <v>208</v>
      </c>
      <c r="W2459" s="154">
        <f t="shared" si="235"/>
        <v>931.4095612389865</v>
      </c>
    </row>
    <row r="2460" spans="1:23" ht="16" customHeight="1">
      <c r="A2460" s="37"/>
      <c r="B2460" s="38" t="str">
        <f t="shared" si="230"/>
        <v>208-At</v>
      </c>
      <c r="C2460" s="39">
        <v>208</v>
      </c>
      <c r="D2460" s="40"/>
      <c r="E2460" s="39">
        <v>38</v>
      </c>
      <c r="F2460" s="39">
        <v>123</v>
      </c>
      <c r="G2460" s="39">
        <v>85</v>
      </c>
      <c r="H2460" s="39" t="s">
        <v>150</v>
      </c>
      <c r="I2460" s="39" t="s">
        <v>82</v>
      </c>
      <c r="J2460" s="18">
        <v>-12498.312</v>
      </c>
      <c r="K2460" s="18">
        <v>25.831</v>
      </c>
      <c r="L2460" s="18">
        <v>1624833.416</v>
      </c>
      <c r="M2460" s="18">
        <v>25.832999999999998</v>
      </c>
      <c r="N2460" s="39" t="s">
        <v>28</v>
      </c>
      <c r="O2460" s="18">
        <v>-2839.8719999999998</v>
      </c>
      <c r="P2460" s="18">
        <v>29.036000000000001</v>
      </c>
      <c r="Q2460" s="18">
        <v>207986582.50799999</v>
      </c>
      <c r="R2460" s="18">
        <v>27.731000000000002</v>
      </c>
      <c r="S2460" s="16">
        <f t="shared" si="231"/>
        <v>207.986582508</v>
      </c>
      <c r="T2460" s="16">
        <f t="shared" si="233"/>
        <v>193738.17357828285</v>
      </c>
      <c r="U2460" s="41">
        <f t="shared" si="232"/>
        <v>7811.6991153846157</v>
      </c>
      <c r="V2460" s="18">
        <f t="shared" si="234"/>
        <v>208</v>
      </c>
      <c r="W2460" s="154">
        <f t="shared" si="235"/>
        <v>931.43352681866759</v>
      </c>
    </row>
    <row r="2461" spans="1:23" ht="16" customHeight="1">
      <c r="A2461" s="37"/>
      <c r="B2461" s="38" t="str">
        <f t="shared" si="230"/>
        <v>208-Rn</v>
      </c>
      <c r="C2461" s="39">
        <v>208</v>
      </c>
      <c r="D2461" s="40"/>
      <c r="E2461" s="39">
        <v>36</v>
      </c>
      <c r="F2461" s="39">
        <v>122</v>
      </c>
      <c r="G2461" s="39">
        <v>86</v>
      </c>
      <c r="H2461" s="39" t="s">
        <v>151</v>
      </c>
      <c r="I2461" s="39" t="s">
        <v>83</v>
      </c>
      <c r="J2461" s="18">
        <v>-9658.44</v>
      </c>
      <c r="K2461" s="18">
        <v>13.5</v>
      </c>
      <c r="L2461" s="18">
        <v>1621211.1910000001</v>
      </c>
      <c r="M2461" s="18">
        <v>13.503</v>
      </c>
      <c r="N2461" s="39" t="s">
        <v>28</v>
      </c>
      <c r="O2461" s="18">
        <v>-6988.6379999999999</v>
      </c>
      <c r="P2461" s="18">
        <v>79.334999999999994</v>
      </c>
      <c r="Q2461" s="18">
        <v>207989631.23699999</v>
      </c>
      <c r="R2461" s="18">
        <v>14.493</v>
      </c>
      <c r="S2461" s="16">
        <f t="shared" si="231"/>
        <v>207.989631237</v>
      </c>
      <c r="T2461" s="16">
        <f t="shared" si="233"/>
        <v>193741.01344987971</v>
      </c>
      <c r="U2461" s="41">
        <f t="shared" si="232"/>
        <v>7794.2845721153853</v>
      </c>
      <c r="V2461" s="18">
        <f t="shared" si="234"/>
        <v>208</v>
      </c>
      <c r="W2461" s="154">
        <f t="shared" si="235"/>
        <v>931.44718004749859</v>
      </c>
    </row>
    <row r="2462" spans="1:23" ht="16" customHeight="1">
      <c r="A2462" s="37"/>
      <c r="B2462" s="38" t="str">
        <f t="shared" si="230"/>
        <v>208-Fr</v>
      </c>
      <c r="C2462" s="39">
        <v>208</v>
      </c>
      <c r="D2462" s="40"/>
      <c r="E2462" s="39">
        <v>34</v>
      </c>
      <c r="F2462" s="39">
        <v>121</v>
      </c>
      <c r="G2462" s="39">
        <v>87</v>
      </c>
      <c r="H2462" s="39" t="s">
        <v>152</v>
      </c>
      <c r="I2462" s="40"/>
      <c r="J2462" s="18">
        <v>-2669.8020000000001</v>
      </c>
      <c r="K2462" s="18">
        <v>78.212000000000003</v>
      </c>
      <c r="L2462" s="18">
        <v>1613440.2</v>
      </c>
      <c r="M2462" s="18">
        <v>78.212000000000003</v>
      </c>
      <c r="N2462" s="39" t="s">
        <v>28</v>
      </c>
      <c r="O2462" s="18">
        <v>-4324</v>
      </c>
      <c r="P2462" s="18">
        <v>160</v>
      </c>
      <c r="Q2462" s="18">
        <v>207997133.84900001</v>
      </c>
      <c r="R2462" s="18">
        <v>83.963999999999999</v>
      </c>
      <c r="S2462" s="16">
        <f t="shared" si="231"/>
        <v>207.99713384899999</v>
      </c>
      <c r="T2462" s="16">
        <f t="shared" si="233"/>
        <v>193748.00208505231</v>
      </c>
      <c r="U2462" s="41">
        <f t="shared" si="232"/>
        <v>7756.9240384615387</v>
      </c>
      <c r="V2462" s="18">
        <f t="shared" si="234"/>
        <v>208</v>
      </c>
      <c r="W2462" s="154">
        <f t="shared" si="235"/>
        <v>931.48077925505925</v>
      </c>
    </row>
    <row r="2463" spans="1:23" ht="16" customHeight="1">
      <c r="A2463" s="37"/>
      <c r="B2463" s="38" t="str">
        <f t="shared" si="230"/>
        <v>208-Ra</v>
      </c>
      <c r="C2463" s="39">
        <v>208</v>
      </c>
      <c r="D2463" s="40"/>
      <c r="E2463" s="39">
        <v>32</v>
      </c>
      <c r="F2463" s="39">
        <v>120</v>
      </c>
      <c r="G2463" s="39">
        <v>88</v>
      </c>
      <c r="H2463" s="39" t="s">
        <v>153</v>
      </c>
      <c r="I2463" s="39" t="s">
        <v>83</v>
      </c>
      <c r="J2463" s="18">
        <v>1654</v>
      </c>
      <c r="K2463" s="18">
        <v>140</v>
      </c>
      <c r="L2463" s="18">
        <v>1608334</v>
      </c>
      <c r="M2463" s="18">
        <v>140</v>
      </c>
      <c r="N2463" s="39" t="s">
        <v>28</v>
      </c>
      <c r="O2463" s="18">
        <v>-9043</v>
      </c>
      <c r="P2463" s="18">
        <v>250</v>
      </c>
      <c r="Q2463" s="18">
        <v>208001776</v>
      </c>
      <c r="R2463" s="18">
        <v>150</v>
      </c>
      <c r="S2463" s="16">
        <f t="shared" si="231"/>
        <v>208.00177600000001</v>
      </c>
      <c r="T2463" s="16">
        <f t="shared" si="233"/>
        <v>193752.32621906797</v>
      </c>
      <c r="U2463" s="41">
        <f t="shared" si="232"/>
        <v>7732.375</v>
      </c>
      <c r="V2463" s="18">
        <f t="shared" si="234"/>
        <v>208</v>
      </c>
      <c r="W2463" s="154">
        <f t="shared" si="235"/>
        <v>931.50156836090366</v>
      </c>
    </row>
    <row r="2464" spans="1:23" ht="16" customHeight="1">
      <c r="A2464" s="37"/>
      <c r="B2464" s="38" t="str">
        <f t="shared" si="230"/>
        <v>208-Ac</v>
      </c>
      <c r="C2464" s="39">
        <v>208</v>
      </c>
      <c r="D2464" s="40"/>
      <c r="E2464" s="39">
        <v>30</v>
      </c>
      <c r="F2464" s="39">
        <v>119</v>
      </c>
      <c r="G2464" s="39">
        <v>89</v>
      </c>
      <c r="H2464" s="39" t="s">
        <v>154</v>
      </c>
      <c r="I2464" s="39" t="s">
        <v>83</v>
      </c>
      <c r="J2464" s="18">
        <v>10698</v>
      </c>
      <c r="K2464" s="18">
        <v>207</v>
      </c>
      <c r="L2464" s="18">
        <v>1598508</v>
      </c>
      <c r="M2464" s="18">
        <v>207</v>
      </c>
      <c r="N2464" s="39" t="s">
        <v>28</v>
      </c>
      <c r="O2464" s="18" t="s">
        <v>30</v>
      </c>
      <c r="P2464" s="42"/>
      <c r="Q2464" s="18">
        <v>208011485</v>
      </c>
      <c r="R2464" s="18">
        <v>223</v>
      </c>
      <c r="S2464" s="16">
        <f t="shared" si="231"/>
        <v>208.01148499999999</v>
      </c>
      <c r="T2464" s="16">
        <f t="shared" si="233"/>
        <v>193761.3700905744</v>
      </c>
      <c r="U2464" s="41">
        <f t="shared" si="232"/>
        <v>7685.1346153846152</v>
      </c>
      <c r="V2464" s="18">
        <f t="shared" si="234"/>
        <v>208</v>
      </c>
      <c r="W2464" s="154">
        <f t="shared" si="235"/>
        <v>931.54504851237698</v>
      </c>
    </row>
    <row r="2465" spans="1:23" ht="16" customHeight="1">
      <c r="A2465" s="37"/>
      <c r="B2465" s="38" t="str">
        <f t="shared" si="230"/>
        <v>209-Tl</v>
      </c>
      <c r="C2465" s="39">
        <v>209</v>
      </c>
      <c r="D2465" s="39">
        <v>0</v>
      </c>
      <c r="E2465" s="39">
        <v>47</v>
      </c>
      <c r="F2465" s="39">
        <v>128</v>
      </c>
      <c r="G2465" s="39">
        <v>81</v>
      </c>
      <c r="H2465" s="39" t="s">
        <v>146</v>
      </c>
      <c r="I2465" s="39" t="s">
        <v>82</v>
      </c>
      <c r="J2465" s="18">
        <v>-13647.2</v>
      </c>
      <c r="K2465" s="18">
        <v>9.7149999999999999</v>
      </c>
      <c r="L2465" s="18">
        <v>1637183.0419999999</v>
      </c>
      <c r="M2465" s="18">
        <v>9.7200000000000006</v>
      </c>
      <c r="N2465" s="39" t="s">
        <v>28</v>
      </c>
      <c r="O2465" s="18">
        <v>3981.5070000000001</v>
      </c>
      <c r="P2465" s="18">
        <v>9.5779999999999994</v>
      </c>
      <c r="Q2465" s="18">
        <v>208985349.125</v>
      </c>
      <c r="R2465" s="18">
        <v>10.43</v>
      </c>
      <c r="S2465" s="16">
        <f t="shared" si="231"/>
        <v>208.985349125</v>
      </c>
      <c r="T2465" s="16">
        <f t="shared" si="233"/>
        <v>194668.51830473219</v>
      </c>
      <c r="U2465" s="41">
        <f t="shared" si="232"/>
        <v>7833.4116842105259</v>
      </c>
      <c r="V2465" s="18">
        <f t="shared" si="234"/>
        <v>209</v>
      </c>
      <c r="W2465" s="154">
        <f t="shared" si="235"/>
        <v>931.4283172475225</v>
      </c>
    </row>
    <row r="2466" spans="1:23" ht="16" customHeight="1">
      <c r="A2466" s="37"/>
      <c r="B2466" s="38" t="str">
        <f t="shared" si="230"/>
        <v>209-Pb</v>
      </c>
      <c r="C2466" s="39">
        <v>209</v>
      </c>
      <c r="D2466" s="40"/>
      <c r="E2466" s="39">
        <v>45</v>
      </c>
      <c r="F2466" s="39">
        <v>127</v>
      </c>
      <c r="G2466" s="39">
        <v>82</v>
      </c>
      <c r="H2466" s="39" t="s">
        <v>147</v>
      </c>
      <c r="I2466" s="40"/>
      <c r="J2466" s="18">
        <v>-17628.706999999999</v>
      </c>
      <c r="K2466" s="18">
        <v>3.173</v>
      </c>
      <c r="L2466" s="18">
        <v>1640382.1950000001</v>
      </c>
      <c r="M2466" s="18">
        <v>3.1859999999999999</v>
      </c>
      <c r="N2466" s="39" t="s">
        <v>28</v>
      </c>
      <c r="O2466" s="18">
        <v>644.18399999999997</v>
      </c>
      <c r="P2466" s="18">
        <v>1.141</v>
      </c>
      <c r="Q2466" s="18">
        <v>208981074.801</v>
      </c>
      <c r="R2466" s="18">
        <v>3.407</v>
      </c>
      <c r="S2466" s="16">
        <f t="shared" si="231"/>
        <v>208.98107480100001</v>
      </c>
      <c r="T2466" s="16">
        <f t="shared" si="233"/>
        <v>194664.53679921845</v>
      </c>
      <c r="U2466" s="41">
        <f t="shared" si="232"/>
        <v>7848.7186363636365</v>
      </c>
      <c r="V2466" s="18">
        <f t="shared" si="234"/>
        <v>209</v>
      </c>
      <c r="W2466" s="154">
        <f t="shared" si="235"/>
        <v>931.4092669819064</v>
      </c>
    </row>
    <row r="2467" spans="1:23" ht="16" customHeight="1">
      <c r="A2467" s="37"/>
      <c r="B2467" s="38" t="str">
        <f t="shared" si="230"/>
        <v>209-Bi</v>
      </c>
      <c r="C2467" s="39">
        <v>209</v>
      </c>
      <c r="D2467" s="40"/>
      <c r="E2467" s="39">
        <v>43</v>
      </c>
      <c r="F2467" s="39">
        <v>126</v>
      </c>
      <c r="G2467" s="39">
        <v>83</v>
      </c>
      <c r="H2467" s="39" t="s">
        <v>148</v>
      </c>
      <c r="I2467" s="40"/>
      <c r="J2467" s="18">
        <v>-18272.891</v>
      </c>
      <c r="K2467" s="18">
        <v>2.992</v>
      </c>
      <c r="L2467" s="18">
        <v>1640244.0249999999</v>
      </c>
      <c r="M2467" s="18">
        <v>3.0049999999999999</v>
      </c>
      <c r="N2467" s="39" t="s">
        <v>28</v>
      </c>
      <c r="O2467" s="18">
        <v>-1893.3050000000001</v>
      </c>
      <c r="P2467" s="18">
        <v>1.599</v>
      </c>
      <c r="Q2467" s="18">
        <v>208980383.241</v>
      </c>
      <c r="R2467" s="18">
        <v>3.2120000000000002</v>
      </c>
      <c r="S2467" s="16">
        <f t="shared" si="231"/>
        <v>208.980383241</v>
      </c>
      <c r="T2467" s="16">
        <f t="shared" si="233"/>
        <v>194663.89261549417</v>
      </c>
      <c r="U2467" s="41">
        <f t="shared" si="232"/>
        <v>7848.0575358851675</v>
      </c>
      <c r="V2467" s="18">
        <f t="shared" si="234"/>
        <v>209</v>
      </c>
      <c r="W2467" s="154">
        <f t="shared" si="235"/>
        <v>931.40618476313</v>
      </c>
    </row>
    <row r="2468" spans="1:23" ht="16" customHeight="1">
      <c r="A2468" s="37"/>
      <c r="B2468" s="38" t="str">
        <f t="shared" si="230"/>
        <v>209-Po</v>
      </c>
      <c r="C2468" s="39">
        <v>209</v>
      </c>
      <c r="D2468" s="40"/>
      <c r="E2468" s="39">
        <v>41</v>
      </c>
      <c r="F2468" s="39">
        <v>125</v>
      </c>
      <c r="G2468" s="39">
        <v>84</v>
      </c>
      <c r="H2468" s="39" t="s">
        <v>149</v>
      </c>
      <c r="I2468" s="39" t="s">
        <v>83</v>
      </c>
      <c r="J2468" s="18">
        <v>-16379.585999999999</v>
      </c>
      <c r="K2468" s="18">
        <v>3.2309999999999999</v>
      </c>
      <c r="L2468" s="18">
        <v>1637568.3670000001</v>
      </c>
      <c r="M2468" s="18">
        <v>3.2429999999999999</v>
      </c>
      <c r="N2468" s="39" t="s">
        <v>28</v>
      </c>
      <c r="O2468" s="18">
        <v>-3486.4789999999998</v>
      </c>
      <c r="P2468" s="18">
        <v>7.4829999999999997</v>
      </c>
      <c r="Q2468" s="18">
        <v>208982415.78799999</v>
      </c>
      <c r="R2468" s="18">
        <v>3.4689999999999999</v>
      </c>
      <c r="S2468" s="16">
        <f t="shared" si="231"/>
        <v>208.982415788</v>
      </c>
      <c r="T2468" s="16">
        <f t="shared" si="233"/>
        <v>194665.78592004653</v>
      </c>
      <c r="U2468" s="41">
        <f t="shared" si="232"/>
        <v>7835.2553444976083</v>
      </c>
      <c r="V2468" s="18">
        <f t="shared" si="234"/>
        <v>209</v>
      </c>
      <c r="W2468" s="154">
        <f t="shared" si="235"/>
        <v>931.4152436365863</v>
      </c>
    </row>
    <row r="2469" spans="1:23" ht="16" customHeight="1">
      <c r="A2469" s="37"/>
      <c r="B2469" s="38" t="str">
        <f t="shared" si="230"/>
        <v>209-At</v>
      </c>
      <c r="C2469" s="39">
        <v>209</v>
      </c>
      <c r="D2469" s="40"/>
      <c r="E2469" s="39">
        <v>39</v>
      </c>
      <c r="F2469" s="39">
        <v>124</v>
      </c>
      <c r="G2469" s="39">
        <v>85</v>
      </c>
      <c r="H2469" s="39" t="s">
        <v>150</v>
      </c>
      <c r="I2469" s="40"/>
      <c r="J2469" s="18">
        <v>-12893.106</v>
      </c>
      <c r="K2469" s="18">
        <v>7.92</v>
      </c>
      <c r="L2469" s="18">
        <v>1633299.534</v>
      </c>
      <c r="M2469" s="18">
        <v>7.9249999999999998</v>
      </c>
      <c r="N2469" s="39" t="s">
        <v>28</v>
      </c>
      <c r="O2469" s="18">
        <v>-3929</v>
      </c>
      <c r="P2469" s="18">
        <v>28.283999999999999</v>
      </c>
      <c r="Q2469" s="18">
        <v>208986158.678</v>
      </c>
      <c r="R2469" s="18">
        <v>8.5020000000000007</v>
      </c>
      <c r="S2469" s="16">
        <f t="shared" si="231"/>
        <v>208.98615867800001</v>
      </c>
      <c r="T2469" s="16">
        <f t="shared" si="233"/>
        <v>194669.27239818257</v>
      </c>
      <c r="U2469" s="41">
        <f t="shared" si="232"/>
        <v>7814.8303062200957</v>
      </c>
      <c r="V2469" s="18">
        <f t="shared" si="234"/>
        <v>209</v>
      </c>
      <c r="W2469" s="154">
        <f t="shared" si="235"/>
        <v>931.43192535015578</v>
      </c>
    </row>
    <row r="2470" spans="1:23" ht="16" customHeight="1">
      <c r="A2470" s="37"/>
      <c r="B2470" s="38" t="str">
        <f t="shared" si="230"/>
        <v>209-Rn</v>
      </c>
      <c r="C2470" s="39">
        <v>209</v>
      </c>
      <c r="D2470" s="40"/>
      <c r="E2470" s="39">
        <v>37</v>
      </c>
      <c r="F2470" s="39">
        <v>123</v>
      </c>
      <c r="G2470" s="39">
        <v>86</v>
      </c>
      <c r="H2470" s="39" t="s">
        <v>151</v>
      </c>
      <c r="I2470" s="39" t="s">
        <v>39</v>
      </c>
      <c r="J2470" s="18">
        <v>-8964.1059999999998</v>
      </c>
      <c r="K2470" s="18">
        <v>29.372</v>
      </c>
      <c r="L2470" s="18">
        <v>1628588.1810000001</v>
      </c>
      <c r="M2470" s="18">
        <v>29.373000000000001</v>
      </c>
      <c r="N2470" s="39" t="s">
        <v>28</v>
      </c>
      <c r="O2470" s="18">
        <v>-5159.3459999999995</v>
      </c>
      <c r="P2470" s="18">
        <v>42.76</v>
      </c>
      <c r="Q2470" s="18">
        <v>208990376.634</v>
      </c>
      <c r="R2470" s="18">
        <v>31.532</v>
      </c>
      <c r="S2470" s="16">
        <f t="shared" si="231"/>
        <v>208.990376634</v>
      </c>
      <c r="T2470" s="16">
        <f t="shared" si="233"/>
        <v>194673.20139726423</v>
      </c>
      <c r="U2470" s="41">
        <f t="shared" si="232"/>
        <v>7792.2879473684216</v>
      </c>
      <c r="V2470" s="18">
        <f t="shared" si="234"/>
        <v>209</v>
      </c>
      <c r="W2470" s="154">
        <f t="shared" si="235"/>
        <v>931.45072438882403</v>
      </c>
    </row>
    <row r="2471" spans="1:23" ht="16" customHeight="1">
      <c r="A2471" s="37"/>
      <c r="B2471" s="38" t="str">
        <f t="shared" si="230"/>
        <v>209-Fr</v>
      </c>
      <c r="C2471" s="39">
        <v>209</v>
      </c>
      <c r="D2471" s="40"/>
      <c r="E2471" s="39">
        <v>35</v>
      </c>
      <c r="F2471" s="39">
        <v>122</v>
      </c>
      <c r="G2471" s="39">
        <v>87</v>
      </c>
      <c r="H2471" s="39" t="s">
        <v>152</v>
      </c>
      <c r="I2471" s="40"/>
      <c r="J2471" s="18">
        <v>-3804.76</v>
      </c>
      <c r="K2471" s="18">
        <v>31.193999999999999</v>
      </c>
      <c r="L2471" s="18">
        <v>1622646.4809999999</v>
      </c>
      <c r="M2471" s="18">
        <v>31.196000000000002</v>
      </c>
      <c r="N2471" s="39" t="s">
        <v>28</v>
      </c>
      <c r="O2471" s="18">
        <v>-5615</v>
      </c>
      <c r="P2471" s="18">
        <v>128</v>
      </c>
      <c r="Q2471" s="18">
        <v>208995915.421</v>
      </c>
      <c r="R2471" s="18">
        <v>33.488999999999997</v>
      </c>
      <c r="S2471" s="16">
        <f t="shared" si="231"/>
        <v>208.99591542100001</v>
      </c>
      <c r="T2471" s="16">
        <f t="shared" si="233"/>
        <v>194678.3607419887</v>
      </c>
      <c r="U2471" s="41">
        <f t="shared" si="232"/>
        <v>7763.85876076555</v>
      </c>
      <c r="V2471" s="18">
        <f t="shared" si="234"/>
        <v>209</v>
      </c>
      <c r="W2471" s="154">
        <f t="shared" si="235"/>
        <v>931.47541024874977</v>
      </c>
    </row>
    <row r="2472" spans="1:23" ht="16" customHeight="1">
      <c r="A2472" s="37"/>
      <c r="B2472" s="38" t="str">
        <f t="shared" si="230"/>
        <v>209-Ra</v>
      </c>
      <c r="C2472" s="39">
        <v>209</v>
      </c>
      <c r="D2472" s="40"/>
      <c r="E2472" s="39">
        <v>33</v>
      </c>
      <c r="F2472" s="39">
        <v>121</v>
      </c>
      <c r="G2472" s="39">
        <v>88</v>
      </c>
      <c r="H2472" s="39" t="s">
        <v>153</v>
      </c>
      <c r="I2472" s="39" t="s">
        <v>83</v>
      </c>
      <c r="J2472" s="18">
        <v>1811</v>
      </c>
      <c r="K2472" s="18">
        <v>125</v>
      </c>
      <c r="L2472" s="18">
        <v>1616249</v>
      </c>
      <c r="M2472" s="18">
        <v>125</v>
      </c>
      <c r="N2472" s="39" t="s">
        <v>28</v>
      </c>
      <c r="O2472" s="18">
        <v>-7103</v>
      </c>
      <c r="P2472" s="18">
        <v>273</v>
      </c>
      <c r="Q2472" s="18">
        <v>209001944</v>
      </c>
      <c r="R2472" s="18">
        <v>134</v>
      </c>
      <c r="S2472" s="16">
        <f t="shared" si="231"/>
        <v>209.00194400000001</v>
      </c>
      <c r="T2472" s="16">
        <f t="shared" si="233"/>
        <v>194683.97632483375</v>
      </c>
      <c r="U2472" s="41">
        <f t="shared" si="232"/>
        <v>7733.2488038277515</v>
      </c>
      <c r="V2472" s="18">
        <f t="shared" si="234"/>
        <v>209</v>
      </c>
      <c r="W2472" s="154">
        <f t="shared" si="235"/>
        <v>931.50227906619023</v>
      </c>
    </row>
    <row r="2473" spans="1:23" ht="16" customHeight="1">
      <c r="A2473" s="37"/>
      <c r="B2473" s="38" t="str">
        <f t="shared" si="230"/>
        <v>209-Ac</v>
      </c>
      <c r="C2473" s="39">
        <v>209</v>
      </c>
      <c r="D2473" s="40"/>
      <c r="E2473" s="39">
        <v>31</v>
      </c>
      <c r="F2473" s="39">
        <v>120</v>
      </c>
      <c r="G2473" s="39">
        <v>89</v>
      </c>
      <c r="H2473" s="39" t="s">
        <v>154</v>
      </c>
      <c r="I2473" s="39" t="s">
        <v>83</v>
      </c>
      <c r="J2473" s="18">
        <v>8913.2189999999991</v>
      </c>
      <c r="K2473" s="18">
        <v>242.69200000000001</v>
      </c>
      <c r="L2473" s="18">
        <v>1608363.7949999999</v>
      </c>
      <c r="M2473" s="18">
        <v>242.69300000000001</v>
      </c>
      <c r="N2473" s="39" t="s">
        <v>28</v>
      </c>
      <c r="O2473" s="18" t="s">
        <v>30</v>
      </c>
      <c r="P2473" s="42"/>
      <c r="Q2473" s="18">
        <v>209009568.736</v>
      </c>
      <c r="R2473" s="18">
        <v>260.541</v>
      </c>
      <c r="S2473" s="16">
        <f t="shared" si="231"/>
        <v>209.00956873600001</v>
      </c>
      <c r="T2473" s="16">
        <f t="shared" si="233"/>
        <v>194691.07871773257</v>
      </c>
      <c r="U2473" s="41">
        <f t="shared" si="232"/>
        <v>7695.5205502392337</v>
      </c>
      <c r="V2473" s="18">
        <f t="shared" si="234"/>
        <v>209</v>
      </c>
      <c r="W2473" s="154">
        <f t="shared" si="235"/>
        <v>931.53626180733283</v>
      </c>
    </row>
    <row r="2474" spans="1:23" ht="16" customHeight="1">
      <c r="A2474" s="37"/>
      <c r="B2474" s="38" t="str">
        <f t="shared" si="230"/>
        <v>210-Tl</v>
      </c>
      <c r="C2474" s="39">
        <v>210</v>
      </c>
      <c r="D2474" s="39">
        <v>0</v>
      </c>
      <c r="E2474" s="39">
        <v>48</v>
      </c>
      <c r="F2474" s="39">
        <v>129</v>
      </c>
      <c r="G2474" s="39">
        <v>81</v>
      </c>
      <c r="H2474" s="39" t="s">
        <v>146</v>
      </c>
      <c r="I2474" s="39" t="s">
        <v>82</v>
      </c>
      <c r="J2474" s="18">
        <v>-9253.857</v>
      </c>
      <c r="K2474" s="18">
        <v>11.465</v>
      </c>
      <c r="L2474" s="18">
        <v>1640861.0209999999</v>
      </c>
      <c r="M2474" s="18">
        <v>11.468999999999999</v>
      </c>
      <c r="N2474" s="39" t="s">
        <v>28</v>
      </c>
      <c r="O2474" s="18">
        <v>5488.7759999999998</v>
      </c>
      <c r="P2474" s="18">
        <v>11.22</v>
      </c>
      <c r="Q2474" s="18">
        <v>209990065.574</v>
      </c>
      <c r="R2474" s="18">
        <v>12.308999999999999</v>
      </c>
      <c r="S2474" s="16">
        <f t="shared" si="231"/>
        <v>209.990065574</v>
      </c>
      <c r="T2474" s="16">
        <f t="shared" si="233"/>
        <v>195604.40526169891</v>
      </c>
      <c r="U2474" s="41">
        <f t="shared" si="232"/>
        <v>7813.6239095238088</v>
      </c>
      <c r="V2474" s="18">
        <f t="shared" si="234"/>
        <v>210</v>
      </c>
      <c r="W2474" s="154">
        <f t="shared" si="235"/>
        <v>931.44954886523294</v>
      </c>
    </row>
    <row r="2475" spans="1:23" ht="16" customHeight="1">
      <c r="A2475" s="37"/>
      <c r="B2475" s="38" t="str">
        <f t="shared" si="230"/>
        <v>210-Pb</v>
      </c>
      <c r="C2475" s="39">
        <v>210</v>
      </c>
      <c r="D2475" s="40"/>
      <c r="E2475" s="39">
        <v>46</v>
      </c>
      <c r="F2475" s="39">
        <v>128</v>
      </c>
      <c r="G2475" s="39">
        <v>82</v>
      </c>
      <c r="H2475" s="39" t="s">
        <v>147</v>
      </c>
      <c r="I2475" s="40"/>
      <c r="J2475" s="18">
        <v>-14742.634</v>
      </c>
      <c r="K2475" s="18">
        <v>3.0249999999999999</v>
      </c>
      <c r="L2475" s="18">
        <v>1645567.4439999999</v>
      </c>
      <c r="M2475" s="18">
        <v>3.0379999999999998</v>
      </c>
      <c r="N2475" s="39" t="s">
        <v>28</v>
      </c>
      <c r="O2475" s="18">
        <v>63.514000000000003</v>
      </c>
      <c r="P2475" s="18">
        <v>0.499</v>
      </c>
      <c r="Q2475" s="18">
        <v>209984173.12900001</v>
      </c>
      <c r="R2475" s="18">
        <v>3.2469999999999999</v>
      </c>
      <c r="S2475" s="16">
        <f t="shared" si="231"/>
        <v>209.984173129</v>
      </c>
      <c r="T2475" s="16">
        <f t="shared" si="233"/>
        <v>195598.91648680563</v>
      </c>
      <c r="U2475" s="41">
        <f t="shared" si="232"/>
        <v>7836.0354476190469</v>
      </c>
      <c r="V2475" s="18">
        <f t="shared" si="234"/>
        <v>210</v>
      </c>
      <c r="W2475" s="154">
        <f t="shared" si="235"/>
        <v>931.42341184193151</v>
      </c>
    </row>
    <row r="2476" spans="1:23" ht="16" customHeight="1">
      <c r="A2476" s="37"/>
      <c r="B2476" s="38" t="str">
        <f t="shared" si="230"/>
        <v>210-Bi</v>
      </c>
      <c r="C2476" s="39">
        <v>210</v>
      </c>
      <c r="D2476" s="40"/>
      <c r="E2476" s="39">
        <v>44</v>
      </c>
      <c r="F2476" s="39">
        <v>127</v>
      </c>
      <c r="G2476" s="39">
        <v>83</v>
      </c>
      <c r="H2476" s="39" t="s">
        <v>148</v>
      </c>
      <c r="I2476" s="40"/>
      <c r="J2476" s="18">
        <v>-14806.147000000001</v>
      </c>
      <c r="K2476" s="18">
        <v>2.99</v>
      </c>
      <c r="L2476" s="18">
        <v>1644848.605</v>
      </c>
      <c r="M2476" s="18">
        <v>3.0030000000000001</v>
      </c>
      <c r="N2476" s="39" t="s">
        <v>28</v>
      </c>
      <c r="O2476" s="18">
        <v>1162.0830000000001</v>
      </c>
      <c r="P2476" s="18">
        <v>0.78500000000000003</v>
      </c>
      <c r="Q2476" s="18">
        <v>209984104.94400001</v>
      </c>
      <c r="R2476" s="18">
        <v>3.21</v>
      </c>
      <c r="S2476" s="16">
        <f t="shared" si="231"/>
        <v>209.98410494399999</v>
      </c>
      <c r="T2476" s="16">
        <f t="shared" si="233"/>
        <v>195598.8529729135</v>
      </c>
      <c r="U2476" s="41">
        <f t="shared" si="232"/>
        <v>7832.6124047619051</v>
      </c>
      <c r="V2476" s="18">
        <f t="shared" si="234"/>
        <v>210</v>
      </c>
      <c r="W2476" s="154">
        <f t="shared" si="235"/>
        <v>931.42310939482616</v>
      </c>
    </row>
    <row r="2477" spans="1:23" ht="16" customHeight="1">
      <c r="A2477" s="37"/>
      <c r="B2477" s="38" t="str">
        <f t="shared" si="230"/>
        <v>210-Po</v>
      </c>
      <c r="C2477" s="39">
        <v>210</v>
      </c>
      <c r="D2477" s="40"/>
      <c r="E2477" s="39">
        <v>42</v>
      </c>
      <c r="F2477" s="39">
        <v>126</v>
      </c>
      <c r="G2477" s="39">
        <v>84</v>
      </c>
      <c r="H2477" s="39" t="s">
        <v>149</v>
      </c>
      <c r="I2477" s="40"/>
      <c r="J2477" s="18">
        <v>-15968.23</v>
      </c>
      <c r="K2477" s="18">
        <v>2.9089999999999998</v>
      </c>
      <c r="L2477" s="18">
        <v>1645228.334</v>
      </c>
      <c r="M2477" s="18">
        <v>2.9220000000000002</v>
      </c>
      <c r="N2477" s="39" t="s">
        <v>28</v>
      </c>
      <c r="O2477" s="18">
        <v>-3981.123</v>
      </c>
      <c r="P2477" s="18">
        <v>7.7450000000000001</v>
      </c>
      <c r="Q2477" s="18">
        <v>209982857.396</v>
      </c>
      <c r="R2477" s="18">
        <v>3.1230000000000002</v>
      </c>
      <c r="S2477" s="16">
        <f t="shared" si="231"/>
        <v>209.98285739599999</v>
      </c>
      <c r="T2477" s="16">
        <f t="shared" si="233"/>
        <v>195597.69088991728</v>
      </c>
      <c r="U2477" s="41">
        <f t="shared" si="232"/>
        <v>7834.4206380952382</v>
      </c>
      <c r="V2477" s="18">
        <f t="shared" si="234"/>
        <v>210</v>
      </c>
      <c r="W2477" s="154">
        <f t="shared" si="235"/>
        <v>931.4175756662728</v>
      </c>
    </row>
    <row r="2478" spans="1:23" ht="16" customHeight="1">
      <c r="A2478" s="37"/>
      <c r="B2478" s="38" t="str">
        <f t="shared" si="230"/>
        <v>210-At</v>
      </c>
      <c r="C2478" s="39">
        <v>210</v>
      </c>
      <c r="D2478" s="40"/>
      <c r="E2478" s="39">
        <v>40</v>
      </c>
      <c r="F2478" s="39">
        <v>125</v>
      </c>
      <c r="G2478" s="39">
        <v>85</v>
      </c>
      <c r="H2478" s="39" t="s">
        <v>150</v>
      </c>
      <c r="I2478" s="39" t="s">
        <v>83</v>
      </c>
      <c r="J2478" s="18">
        <v>-11987.107</v>
      </c>
      <c r="K2478" s="18">
        <v>8.2729999999999997</v>
      </c>
      <c r="L2478" s="18">
        <v>1640464.858</v>
      </c>
      <c r="M2478" s="18">
        <v>8.2769999999999992</v>
      </c>
      <c r="N2478" s="39" t="s">
        <v>28</v>
      </c>
      <c r="O2478" s="18">
        <v>-2373.9630000000002</v>
      </c>
      <c r="P2478" s="18">
        <v>12.452999999999999</v>
      </c>
      <c r="Q2478" s="18">
        <v>209987131.308</v>
      </c>
      <c r="R2478" s="18">
        <v>8.8810000000000002</v>
      </c>
      <c r="S2478" s="16">
        <f t="shared" si="231"/>
        <v>209.98713130799999</v>
      </c>
      <c r="T2478" s="16">
        <f t="shared" si="233"/>
        <v>195601.67201165567</v>
      </c>
      <c r="U2478" s="41">
        <f t="shared" si="232"/>
        <v>7811.7374190476194</v>
      </c>
      <c r="V2478" s="18">
        <f t="shared" si="234"/>
        <v>210</v>
      </c>
      <c r="W2478" s="154">
        <f t="shared" si="235"/>
        <v>931.43653338883655</v>
      </c>
    </row>
    <row r="2479" spans="1:23" ht="16" customHeight="1">
      <c r="A2479" s="37"/>
      <c r="B2479" s="38" t="str">
        <f t="shared" si="230"/>
        <v>210-Rn</v>
      </c>
      <c r="C2479" s="39">
        <v>210</v>
      </c>
      <c r="D2479" s="40"/>
      <c r="E2479" s="39">
        <v>38</v>
      </c>
      <c r="F2479" s="39">
        <v>124</v>
      </c>
      <c r="G2479" s="39">
        <v>86</v>
      </c>
      <c r="H2479" s="39" t="s">
        <v>151</v>
      </c>
      <c r="I2479" s="39" t="s">
        <v>83</v>
      </c>
      <c r="J2479" s="18">
        <v>-9613.1450000000004</v>
      </c>
      <c r="K2479" s="18">
        <v>10.172000000000001</v>
      </c>
      <c r="L2479" s="18">
        <v>1637308.5419999999</v>
      </c>
      <c r="M2479" s="18">
        <v>10.176</v>
      </c>
      <c r="N2479" s="39" t="s">
        <v>28</v>
      </c>
      <c r="O2479" s="18">
        <v>-6258.2079999999996</v>
      </c>
      <c r="P2479" s="18">
        <v>23.722999999999999</v>
      </c>
      <c r="Q2479" s="18">
        <v>209989679.86199999</v>
      </c>
      <c r="R2479" s="18">
        <v>10.92</v>
      </c>
      <c r="S2479" s="16">
        <f t="shared" si="231"/>
        <v>209.989679862</v>
      </c>
      <c r="T2479" s="16">
        <f t="shared" si="233"/>
        <v>195604.04597343373</v>
      </c>
      <c r="U2479" s="41">
        <f t="shared" si="232"/>
        <v>7796.7073428571421</v>
      </c>
      <c r="V2479" s="18">
        <f t="shared" si="234"/>
        <v>210</v>
      </c>
      <c r="W2479" s="154">
        <f t="shared" si="235"/>
        <v>931.44783796873207</v>
      </c>
    </row>
    <row r="2480" spans="1:23" ht="16" customHeight="1">
      <c r="A2480" s="37"/>
      <c r="B2480" s="38" t="str">
        <f t="shared" si="230"/>
        <v>210-Fr</v>
      </c>
      <c r="C2480" s="39">
        <v>210</v>
      </c>
      <c r="D2480" s="40"/>
      <c r="E2480" s="39">
        <v>36</v>
      </c>
      <c r="F2480" s="39">
        <v>123</v>
      </c>
      <c r="G2480" s="39">
        <v>87</v>
      </c>
      <c r="H2480" s="39" t="s">
        <v>152</v>
      </c>
      <c r="I2480" s="40"/>
      <c r="J2480" s="18">
        <v>-3354.9360000000001</v>
      </c>
      <c r="K2480" s="18">
        <v>21.66</v>
      </c>
      <c r="L2480" s="18">
        <v>1630267.98</v>
      </c>
      <c r="M2480" s="18">
        <v>21.661999999999999</v>
      </c>
      <c r="N2480" s="39" t="s">
        <v>28</v>
      </c>
      <c r="O2480" s="18">
        <v>-3771</v>
      </c>
      <c r="P2480" s="18">
        <v>96</v>
      </c>
      <c r="Q2480" s="18">
        <v>209996398.32699999</v>
      </c>
      <c r="R2480" s="18">
        <v>23.253</v>
      </c>
      <c r="S2480" s="16">
        <f t="shared" si="231"/>
        <v>209.99639832699998</v>
      </c>
      <c r="T2480" s="16">
        <f t="shared" si="233"/>
        <v>195610.30418068275</v>
      </c>
      <c r="U2480" s="41">
        <f t="shared" si="232"/>
        <v>7763.1808571428573</v>
      </c>
      <c r="V2480" s="18">
        <f t="shared" si="234"/>
        <v>210</v>
      </c>
      <c r="W2480" s="154">
        <f t="shared" si="235"/>
        <v>931.47763895563219</v>
      </c>
    </row>
    <row r="2481" spans="1:23" ht="16" customHeight="1">
      <c r="A2481" s="37"/>
      <c r="B2481" s="38" t="str">
        <f t="shared" si="230"/>
        <v>210-Ra</v>
      </c>
      <c r="C2481" s="39">
        <v>210</v>
      </c>
      <c r="D2481" s="40"/>
      <c r="E2481" s="39">
        <v>34</v>
      </c>
      <c r="F2481" s="39">
        <v>122</v>
      </c>
      <c r="G2481" s="39">
        <v>88</v>
      </c>
      <c r="H2481" s="39" t="s">
        <v>153</v>
      </c>
      <c r="I2481" s="39" t="s">
        <v>83</v>
      </c>
      <c r="J2481" s="18">
        <v>416</v>
      </c>
      <c r="K2481" s="18">
        <v>93</v>
      </c>
      <c r="L2481" s="18">
        <v>1625715</v>
      </c>
      <c r="M2481" s="18">
        <v>93</v>
      </c>
      <c r="N2481" s="39" t="s">
        <v>28</v>
      </c>
      <c r="O2481" s="18">
        <v>-8207</v>
      </c>
      <c r="P2481" s="18">
        <v>209</v>
      </c>
      <c r="Q2481" s="18">
        <v>210000446</v>
      </c>
      <c r="R2481" s="18">
        <v>100</v>
      </c>
      <c r="S2481" s="16">
        <f t="shared" si="231"/>
        <v>210.00044600000001</v>
      </c>
      <c r="T2481" s="16">
        <f t="shared" si="233"/>
        <v>195614.07456223722</v>
      </c>
      <c r="U2481" s="41">
        <f t="shared" si="232"/>
        <v>7741.5</v>
      </c>
      <c r="V2481" s="18">
        <f t="shared" si="234"/>
        <v>210</v>
      </c>
      <c r="W2481" s="154">
        <f t="shared" si="235"/>
        <v>931.49559315351053</v>
      </c>
    </row>
    <row r="2482" spans="1:23" ht="16" customHeight="1">
      <c r="A2482" s="37"/>
      <c r="B2482" s="38" t="str">
        <f t="shared" si="230"/>
        <v>210-Ac</v>
      </c>
      <c r="C2482" s="39">
        <v>210</v>
      </c>
      <c r="D2482" s="40"/>
      <c r="E2482" s="39">
        <v>32</v>
      </c>
      <c r="F2482" s="39">
        <v>121</v>
      </c>
      <c r="G2482" s="39">
        <v>89</v>
      </c>
      <c r="H2482" s="39" t="s">
        <v>154</v>
      </c>
      <c r="I2482" s="39" t="s">
        <v>83</v>
      </c>
      <c r="J2482" s="18">
        <v>8622.6540000000005</v>
      </c>
      <c r="K2482" s="18">
        <v>186.95599999999999</v>
      </c>
      <c r="L2482" s="18">
        <v>1616725.683</v>
      </c>
      <c r="M2482" s="18">
        <v>186.95599999999999</v>
      </c>
      <c r="N2482" s="39" t="s">
        <v>28</v>
      </c>
      <c r="O2482" s="18">
        <v>-5378</v>
      </c>
      <c r="P2482" s="18">
        <v>242</v>
      </c>
      <c r="Q2482" s="18">
        <v>210009256.80199999</v>
      </c>
      <c r="R2482" s="18">
        <v>200.70599999999999</v>
      </c>
      <c r="S2482" s="16">
        <f t="shared" si="231"/>
        <v>210.00925680199998</v>
      </c>
      <c r="T2482" s="16">
        <f t="shared" si="233"/>
        <v>195622.28176804181</v>
      </c>
      <c r="U2482" s="41">
        <f t="shared" si="232"/>
        <v>7698.6937285714284</v>
      </c>
      <c r="V2482" s="18">
        <f t="shared" si="234"/>
        <v>210</v>
      </c>
      <c r="W2482" s="154">
        <f t="shared" si="235"/>
        <v>931.53467508591336</v>
      </c>
    </row>
    <row r="2483" spans="1:23" ht="16" customHeight="1">
      <c r="A2483" s="37"/>
      <c r="B2483" s="38" t="str">
        <f t="shared" si="230"/>
        <v>210-Th</v>
      </c>
      <c r="C2483" s="39">
        <v>210</v>
      </c>
      <c r="D2483" s="40"/>
      <c r="E2483" s="39">
        <v>30</v>
      </c>
      <c r="F2483" s="39">
        <v>120</v>
      </c>
      <c r="G2483" s="39">
        <v>90</v>
      </c>
      <c r="H2483" s="39" t="s">
        <v>155</v>
      </c>
      <c r="I2483" s="39" t="s">
        <v>83</v>
      </c>
      <c r="J2483" s="18">
        <v>14001</v>
      </c>
      <c r="K2483" s="18">
        <v>153</v>
      </c>
      <c r="L2483" s="18">
        <v>1610565</v>
      </c>
      <c r="M2483" s="18">
        <v>153</v>
      </c>
      <c r="N2483" s="39" t="s">
        <v>28</v>
      </c>
      <c r="O2483" s="18" t="s">
        <v>30</v>
      </c>
      <c r="P2483" s="42"/>
      <c r="Q2483" s="18">
        <v>210015030</v>
      </c>
      <c r="R2483" s="18">
        <v>165</v>
      </c>
      <c r="S2483" s="16">
        <f t="shared" si="231"/>
        <v>210.01503</v>
      </c>
      <c r="T2483" s="16">
        <f t="shared" si="233"/>
        <v>195627.65946511601</v>
      </c>
      <c r="U2483" s="41">
        <f t="shared" si="232"/>
        <v>7669.3571428571431</v>
      </c>
      <c r="V2483" s="18">
        <f t="shared" si="234"/>
        <v>210</v>
      </c>
      <c r="W2483" s="154">
        <f t="shared" si="235"/>
        <v>931.56028316721915</v>
      </c>
    </row>
    <row r="2484" spans="1:23" ht="16" customHeight="1">
      <c r="A2484" s="37"/>
      <c r="B2484" s="38" t="str">
        <f t="shared" si="230"/>
        <v>211-Pb</v>
      </c>
      <c r="C2484" s="39">
        <v>211</v>
      </c>
      <c r="D2484" s="39">
        <v>0</v>
      </c>
      <c r="E2484" s="39">
        <v>47</v>
      </c>
      <c r="F2484" s="39">
        <v>129</v>
      </c>
      <c r="G2484" s="39">
        <v>82</v>
      </c>
      <c r="H2484" s="39" t="s">
        <v>147</v>
      </c>
      <c r="I2484" s="40"/>
      <c r="J2484" s="18">
        <v>-10496.563</v>
      </c>
      <c r="K2484" s="18">
        <v>2.9590000000000001</v>
      </c>
      <c r="L2484" s="18">
        <v>1649392.6969999999</v>
      </c>
      <c r="M2484" s="18">
        <v>2.9729999999999999</v>
      </c>
      <c r="N2484" s="39" t="s">
        <v>28</v>
      </c>
      <c r="O2484" s="18">
        <v>1372.402</v>
      </c>
      <c r="P2484" s="18">
        <v>5.5979999999999999</v>
      </c>
      <c r="Q2484" s="18">
        <v>210988731.47400001</v>
      </c>
      <c r="R2484" s="18">
        <v>3.1760000000000002</v>
      </c>
      <c r="S2484" s="16">
        <f t="shared" si="231"/>
        <v>210.98873147400002</v>
      </c>
      <c r="T2484" s="16">
        <f t="shared" si="233"/>
        <v>196534.65617090586</v>
      </c>
      <c r="U2484" s="41">
        <f t="shared" si="232"/>
        <v>7817.027</v>
      </c>
      <c r="V2484" s="18">
        <f t="shared" si="234"/>
        <v>211</v>
      </c>
      <c r="W2484" s="154">
        <f t="shared" si="235"/>
        <v>931.4438681085586</v>
      </c>
    </row>
    <row r="2485" spans="1:23" ht="16" customHeight="1">
      <c r="A2485" s="37"/>
      <c r="B2485" s="38" t="str">
        <f t="shared" si="230"/>
        <v>211-Bi</v>
      </c>
      <c r="C2485" s="39">
        <v>211</v>
      </c>
      <c r="D2485" s="40"/>
      <c r="E2485" s="39">
        <v>45</v>
      </c>
      <c r="F2485" s="39">
        <v>128</v>
      </c>
      <c r="G2485" s="39">
        <v>83</v>
      </c>
      <c r="H2485" s="39" t="s">
        <v>148</v>
      </c>
      <c r="I2485" s="40"/>
      <c r="J2485" s="18">
        <v>-11868.965</v>
      </c>
      <c r="K2485" s="18">
        <v>5.8419999999999996</v>
      </c>
      <c r="L2485" s="18">
        <v>1649982.7450000001</v>
      </c>
      <c r="M2485" s="18">
        <v>5.8490000000000002</v>
      </c>
      <c r="N2485" s="39" t="s">
        <v>28</v>
      </c>
      <c r="O2485" s="18">
        <v>578.70899999999995</v>
      </c>
      <c r="P2485" s="18">
        <v>5.508</v>
      </c>
      <c r="Q2485" s="18">
        <v>210987258.139</v>
      </c>
      <c r="R2485" s="18">
        <v>6.2720000000000002</v>
      </c>
      <c r="S2485" s="16">
        <f t="shared" si="231"/>
        <v>210.98725813900001</v>
      </c>
      <c r="T2485" s="16">
        <f t="shared" si="233"/>
        <v>196533.28376876083</v>
      </c>
      <c r="U2485" s="41">
        <f t="shared" si="232"/>
        <v>7819.8234360189581</v>
      </c>
      <c r="V2485" s="18">
        <f t="shared" si="234"/>
        <v>211</v>
      </c>
      <c r="W2485" s="154">
        <f t="shared" si="235"/>
        <v>931.43736383298972</v>
      </c>
    </row>
    <row r="2486" spans="1:23" ht="16" customHeight="1">
      <c r="A2486" s="37"/>
      <c r="B2486" s="38" t="str">
        <f t="shared" si="230"/>
        <v>211-Po</v>
      </c>
      <c r="C2486" s="39">
        <v>211</v>
      </c>
      <c r="D2486" s="40"/>
      <c r="E2486" s="39">
        <v>43</v>
      </c>
      <c r="F2486" s="39">
        <v>127</v>
      </c>
      <c r="G2486" s="39">
        <v>84</v>
      </c>
      <c r="H2486" s="39" t="s">
        <v>149</v>
      </c>
      <c r="I2486" s="39" t="s">
        <v>83</v>
      </c>
      <c r="J2486" s="18">
        <v>-12447.674999999999</v>
      </c>
      <c r="K2486" s="18">
        <v>2.9529999999999998</v>
      </c>
      <c r="L2486" s="18">
        <v>1649779.101</v>
      </c>
      <c r="M2486" s="18">
        <v>2.9660000000000002</v>
      </c>
      <c r="N2486" s="39" t="s">
        <v>28</v>
      </c>
      <c r="O2486" s="18">
        <v>-786.12199999999996</v>
      </c>
      <c r="P2486" s="18">
        <v>2.5449999999999999</v>
      </c>
      <c r="Q2486" s="18">
        <v>210986636.86899999</v>
      </c>
      <c r="R2486" s="18">
        <v>3.17</v>
      </c>
      <c r="S2486" s="16">
        <f t="shared" si="231"/>
        <v>210.98663686899999</v>
      </c>
      <c r="T2486" s="16">
        <f t="shared" si="233"/>
        <v>196532.70505972274</v>
      </c>
      <c r="U2486" s="41">
        <f t="shared" si="232"/>
        <v>7818.8582985781995</v>
      </c>
      <c r="V2486" s="18">
        <f t="shared" si="234"/>
        <v>211</v>
      </c>
      <c r="W2486" s="154">
        <f t="shared" si="235"/>
        <v>931.43462113612668</v>
      </c>
    </row>
    <row r="2487" spans="1:23" ht="16" customHeight="1">
      <c r="A2487" s="37"/>
      <c r="B2487" s="38" t="str">
        <f t="shared" si="230"/>
        <v>211-At</v>
      </c>
      <c r="C2487" s="39">
        <v>211</v>
      </c>
      <c r="D2487" s="40"/>
      <c r="E2487" s="39">
        <v>41</v>
      </c>
      <c r="F2487" s="39">
        <v>126</v>
      </c>
      <c r="G2487" s="39">
        <v>85</v>
      </c>
      <c r="H2487" s="39" t="s">
        <v>150</v>
      </c>
      <c r="I2487" s="39" t="s">
        <v>83</v>
      </c>
      <c r="J2487" s="18">
        <v>-11661.552</v>
      </c>
      <c r="K2487" s="18">
        <v>3.8109999999999999</v>
      </c>
      <c r="L2487" s="18">
        <v>1648210.6259999999</v>
      </c>
      <c r="M2487" s="18">
        <v>3.8220000000000001</v>
      </c>
      <c r="N2487" s="39" t="s">
        <v>28</v>
      </c>
      <c r="O2487" s="18">
        <v>-2891.9189999999999</v>
      </c>
      <c r="P2487" s="18">
        <v>6.73</v>
      </c>
      <c r="Q2487" s="18">
        <v>210987480.80599999</v>
      </c>
      <c r="R2487" s="18">
        <v>4.0919999999999996</v>
      </c>
      <c r="S2487" s="16">
        <f t="shared" si="231"/>
        <v>210.98748080600001</v>
      </c>
      <c r="T2487" s="16">
        <f t="shared" si="233"/>
        <v>196533.49118164959</v>
      </c>
      <c r="U2487" s="41">
        <f t="shared" si="232"/>
        <v>7811.4247677725116</v>
      </c>
      <c r="V2487" s="18">
        <f t="shared" si="234"/>
        <v>211</v>
      </c>
      <c r="W2487" s="154">
        <f t="shared" si="235"/>
        <v>931.43834683246246</v>
      </c>
    </row>
    <row r="2488" spans="1:23" ht="16" customHeight="1">
      <c r="A2488" s="37"/>
      <c r="B2488" s="38" t="str">
        <f t="shared" si="230"/>
        <v>211-Rn</v>
      </c>
      <c r="C2488" s="39">
        <v>211</v>
      </c>
      <c r="D2488" s="40"/>
      <c r="E2488" s="39">
        <v>39</v>
      </c>
      <c r="F2488" s="39">
        <v>125</v>
      </c>
      <c r="G2488" s="39">
        <v>86</v>
      </c>
      <c r="H2488" s="39" t="s">
        <v>151</v>
      </c>
      <c r="I2488" s="39" t="s">
        <v>83</v>
      </c>
      <c r="J2488" s="18">
        <v>-8769.6329999999998</v>
      </c>
      <c r="K2488" s="18">
        <v>7.14</v>
      </c>
      <c r="L2488" s="18">
        <v>1644536.3529999999</v>
      </c>
      <c r="M2488" s="18">
        <v>7.1459999999999999</v>
      </c>
      <c r="N2488" s="39" t="s">
        <v>28</v>
      </c>
      <c r="O2488" s="18">
        <v>-4605.2330000000002</v>
      </c>
      <c r="P2488" s="18">
        <v>21.419</v>
      </c>
      <c r="Q2488" s="18">
        <v>210990585.41</v>
      </c>
      <c r="R2488" s="18">
        <v>7.665</v>
      </c>
      <c r="S2488" s="16">
        <f t="shared" si="231"/>
        <v>210.99058540999999</v>
      </c>
      <c r="T2488" s="16">
        <f t="shared" si="233"/>
        <v>196536.38310045216</v>
      </c>
      <c r="U2488" s="41">
        <f t="shared" si="232"/>
        <v>7794.0111516587676</v>
      </c>
      <c r="V2488" s="18">
        <f t="shared" si="234"/>
        <v>211</v>
      </c>
      <c r="W2488" s="154">
        <f t="shared" si="235"/>
        <v>931.45205260877799</v>
      </c>
    </row>
    <row r="2489" spans="1:23" ht="16" customHeight="1">
      <c r="A2489" s="37"/>
      <c r="B2489" s="38" t="str">
        <f t="shared" si="230"/>
        <v>211-Fr</v>
      </c>
      <c r="C2489" s="39">
        <v>211</v>
      </c>
      <c r="D2489" s="40"/>
      <c r="E2489" s="39">
        <v>37</v>
      </c>
      <c r="F2489" s="39">
        <v>124</v>
      </c>
      <c r="G2489" s="39">
        <v>87</v>
      </c>
      <c r="H2489" s="39" t="s">
        <v>152</v>
      </c>
      <c r="I2489" s="40"/>
      <c r="J2489" s="18">
        <v>-4164.3999999999996</v>
      </c>
      <c r="K2489" s="18">
        <v>20.719000000000001</v>
      </c>
      <c r="L2489" s="18">
        <v>1639148.767</v>
      </c>
      <c r="M2489" s="18">
        <v>20.721</v>
      </c>
      <c r="N2489" s="39" t="s">
        <v>28</v>
      </c>
      <c r="O2489" s="18">
        <v>-4997.152</v>
      </c>
      <c r="P2489" s="18">
        <v>63.777999999999999</v>
      </c>
      <c r="Q2489" s="18">
        <v>210995529.33199999</v>
      </c>
      <c r="R2489" s="18">
        <v>22.242000000000001</v>
      </c>
      <c r="S2489" s="16">
        <f t="shared" si="231"/>
        <v>210.99552933199999</v>
      </c>
      <c r="T2489" s="16">
        <f t="shared" si="233"/>
        <v>196540.98833222743</v>
      </c>
      <c r="U2489" s="41">
        <f t="shared" si="232"/>
        <v>7768.4775687203792</v>
      </c>
      <c r="V2489" s="18">
        <f t="shared" si="234"/>
        <v>211</v>
      </c>
      <c r="W2489" s="154">
        <f t="shared" si="235"/>
        <v>931.4738783517887</v>
      </c>
    </row>
    <row r="2490" spans="1:23" ht="16" customHeight="1">
      <c r="A2490" s="37"/>
      <c r="B2490" s="38" t="str">
        <f t="shared" si="230"/>
        <v>211-Ra</v>
      </c>
      <c r="C2490" s="39">
        <v>211</v>
      </c>
      <c r="D2490" s="40"/>
      <c r="E2490" s="39">
        <v>35</v>
      </c>
      <c r="F2490" s="39">
        <v>123</v>
      </c>
      <c r="G2490" s="39">
        <v>88</v>
      </c>
      <c r="H2490" s="39" t="s">
        <v>153</v>
      </c>
      <c r="I2490" s="39" t="s">
        <v>83</v>
      </c>
      <c r="J2490" s="18">
        <v>832.75199999999995</v>
      </c>
      <c r="K2490" s="18">
        <v>65.906000000000006</v>
      </c>
      <c r="L2490" s="18">
        <v>1633369.2609999999</v>
      </c>
      <c r="M2490" s="18">
        <v>65.906999999999996</v>
      </c>
      <c r="N2490" s="39" t="s">
        <v>28</v>
      </c>
      <c r="O2490" s="18">
        <v>-6291.4949999999999</v>
      </c>
      <c r="P2490" s="18">
        <v>132.21</v>
      </c>
      <c r="Q2490" s="18">
        <v>211000893.99599999</v>
      </c>
      <c r="R2490" s="18">
        <v>70.753</v>
      </c>
      <c r="S2490" s="16">
        <f t="shared" si="231"/>
        <v>211.000893996</v>
      </c>
      <c r="T2490" s="16">
        <f t="shared" si="233"/>
        <v>196545.9854824892</v>
      </c>
      <c r="U2490" s="41">
        <f t="shared" si="232"/>
        <v>7741.0865450236961</v>
      </c>
      <c r="V2490" s="18">
        <f t="shared" si="234"/>
        <v>211</v>
      </c>
      <c r="W2490" s="154">
        <f t="shared" si="235"/>
        <v>931.49756152838484</v>
      </c>
    </row>
    <row r="2491" spans="1:23" ht="16" customHeight="1">
      <c r="A2491" s="37"/>
      <c r="B2491" s="38" t="str">
        <f t="shared" si="230"/>
        <v>211-Ac</v>
      </c>
      <c r="C2491" s="39">
        <v>211</v>
      </c>
      <c r="D2491" s="40"/>
      <c r="E2491" s="39">
        <v>33</v>
      </c>
      <c r="F2491" s="39">
        <v>122</v>
      </c>
      <c r="G2491" s="39">
        <v>89</v>
      </c>
      <c r="H2491" s="39" t="s">
        <v>154</v>
      </c>
      <c r="I2491" s="39" t="s">
        <v>83</v>
      </c>
      <c r="J2491" s="18">
        <v>7124.2470000000003</v>
      </c>
      <c r="K2491" s="18">
        <v>125.858</v>
      </c>
      <c r="L2491" s="18">
        <v>1626295.412</v>
      </c>
      <c r="M2491" s="18">
        <v>125.858</v>
      </c>
      <c r="N2491" s="39" t="s">
        <v>28</v>
      </c>
      <c r="O2491" s="18">
        <v>-6716</v>
      </c>
      <c r="P2491" s="18">
        <v>437</v>
      </c>
      <c r="Q2491" s="18">
        <v>211007648.19600001</v>
      </c>
      <c r="R2491" s="18">
        <v>135.114</v>
      </c>
      <c r="S2491" s="16">
        <f t="shared" si="231"/>
        <v>211.00764819600002</v>
      </c>
      <c r="T2491" s="16">
        <f t="shared" si="233"/>
        <v>196552.27697666254</v>
      </c>
      <c r="U2491" s="41">
        <f t="shared" si="232"/>
        <v>7707.561194312796</v>
      </c>
      <c r="V2491" s="18">
        <f t="shared" si="234"/>
        <v>211</v>
      </c>
      <c r="W2491" s="154">
        <f t="shared" si="235"/>
        <v>931.52737903631532</v>
      </c>
    </row>
    <row r="2492" spans="1:23" ht="16" customHeight="1">
      <c r="A2492" s="37"/>
      <c r="B2492" s="38" t="str">
        <f t="shared" si="230"/>
        <v>211-Th</v>
      </c>
      <c r="C2492" s="39">
        <v>211</v>
      </c>
      <c r="D2492" s="40"/>
      <c r="E2492" s="39">
        <v>31</v>
      </c>
      <c r="F2492" s="39">
        <v>121</v>
      </c>
      <c r="G2492" s="39">
        <v>90</v>
      </c>
      <c r="H2492" s="39" t="s">
        <v>155</v>
      </c>
      <c r="I2492" s="39" t="s">
        <v>83</v>
      </c>
      <c r="J2492" s="18">
        <v>13840</v>
      </c>
      <c r="K2492" s="18">
        <v>418</v>
      </c>
      <c r="L2492" s="18">
        <v>1618798</v>
      </c>
      <c r="M2492" s="18">
        <v>418</v>
      </c>
      <c r="N2492" s="39" t="s">
        <v>28</v>
      </c>
      <c r="O2492" s="18" t="s">
        <v>30</v>
      </c>
      <c r="P2492" s="42"/>
      <c r="Q2492" s="18">
        <v>211014858</v>
      </c>
      <c r="R2492" s="18">
        <v>449</v>
      </c>
      <c r="S2492" s="16">
        <f t="shared" si="231"/>
        <v>211.014858</v>
      </c>
      <c r="T2492" s="16">
        <f t="shared" si="233"/>
        <v>196558.99286305276</v>
      </c>
      <c r="U2492" s="41">
        <f t="shared" si="232"/>
        <v>7672.0284360189571</v>
      </c>
      <c r="V2492" s="18">
        <f t="shared" si="234"/>
        <v>211</v>
      </c>
      <c r="W2492" s="154">
        <f t="shared" si="235"/>
        <v>931.55920788176661</v>
      </c>
    </row>
    <row r="2493" spans="1:23" ht="16" customHeight="1">
      <c r="A2493" s="37"/>
      <c r="B2493" s="38" t="str">
        <f t="shared" si="230"/>
        <v>212-Pb</v>
      </c>
      <c r="C2493" s="39">
        <v>212</v>
      </c>
      <c r="D2493" s="39">
        <v>0</v>
      </c>
      <c r="E2493" s="39">
        <v>48</v>
      </c>
      <c r="F2493" s="39">
        <v>130</v>
      </c>
      <c r="G2493" s="39">
        <v>82</v>
      </c>
      <c r="H2493" s="39" t="s">
        <v>147</v>
      </c>
      <c r="I2493" s="40"/>
      <c r="J2493" s="18">
        <v>-7556.7489999999998</v>
      </c>
      <c r="K2493" s="18">
        <v>2.6880000000000002</v>
      </c>
      <c r="L2493" s="18">
        <v>1654524.2050000001</v>
      </c>
      <c r="M2493" s="18">
        <v>2.7040000000000002</v>
      </c>
      <c r="N2493" s="39" t="s">
        <v>28</v>
      </c>
      <c r="O2493" s="18">
        <v>573.75599999999997</v>
      </c>
      <c r="P2493" s="18">
        <v>2.016</v>
      </c>
      <c r="Q2493" s="18">
        <v>211991887.495</v>
      </c>
      <c r="R2493" s="18">
        <v>2.8860000000000001</v>
      </c>
      <c r="S2493" s="16">
        <f t="shared" si="231"/>
        <v>211.99188749500001</v>
      </c>
      <c r="T2493" s="16">
        <f t="shared" si="233"/>
        <v>197469.08959915416</v>
      </c>
      <c r="U2493" s="41">
        <f t="shared" si="232"/>
        <v>7804.3594575471698</v>
      </c>
      <c r="V2493" s="18">
        <f t="shared" si="234"/>
        <v>212</v>
      </c>
      <c r="W2493" s="154">
        <f t="shared" si="235"/>
        <v>931.45796980733098</v>
      </c>
    </row>
    <row r="2494" spans="1:23" ht="16" customHeight="1">
      <c r="A2494" s="37"/>
      <c r="B2494" s="38" t="str">
        <f t="shared" si="230"/>
        <v>212-Bi</v>
      </c>
      <c r="C2494" s="39">
        <v>212</v>
      </c>
      <c r="D2494" s="40"/>
      <c r="E2494" s="39">
        <v>46</v>
      </c>
      <c r="F2494" s="39">
        <v>129</v>
      </c>
      <c r="G2494" s="39">
        <v>83</v>
      </c>
      <c r="H2494" s="39" t="s">
        <v>148</v>
      </c>
      <c r="I2494" s="40"/>
      <c r="J2494" s="18">
        <v>-8130.5050000000001</v>
      </c>
      <c r="K2494" s="18">
        <v>2.93</v>
      </c>
      <c r="L2494" s="18">
        <v>1654315.608</v>
      </c>
      <c r="M2494" s="18">
        <v>2.944</v>
      </c>
      <c r="N2494" s="39" t="s">
        <v>28</v>
      </c>
      <c r="O2494" s="18">
        <v>2254.0169999999998</v>
      </c>
      <c r="P2494" s="18">
        <v>1.7010000000000001</v>
      </c>
      <c r="Q2494" s="18">
        <v>211991271.542</v>
      </c>
      <c r="R2494" s="18">
        <v>3.1459999999999999</v>
      </c>
      <c r="S2494" s="16">
        <f t="shared" si="231"/>
        <v>211.99127154199999</v>
      </c>
      <c r="T2494" s="16">
        <f t="shared" si="233"/>
        <v>197468.51584286761</v>
      </c>
      <c r="U2494" s="41">
        <f t="shared" si="232"/>
        <v>7803.3755094339622</v>
      </c>
      <c r="V2494" s="18">
        <f t="shared" si="234"/>
        <v>212</v>
      </c>
      <c r="W2494" s="154">
        <f t="shared" si="235"/>
        <v>931.45526340975289</v>
      </c>
    </row>
    <row r="2495" spans="1:23" ht="16" customHeight="1">
      <c r="A2495" s="37"/>
      <c r="B2495" s="38" t="str">
        <f t="shared" si="230"/>
        <v>212-Po</v>
      </c>
      <c r="C2495" s="39">
        <v>212</v>
      </c>
      <c r="D2495" s="40"/>
      <c r="E2495" s="39">
        <v>44</v>
      </c>
      <c r="F2495" s="39">
        <v>128</v>
      </c>
      <c r="G2495" s="39">
        <v>84</v>
      </c>
      <c r="H2495" s="39" t="s">
        <v>149</v>
      </c>
      <c r="I2495" s="40"/>
      <c r="J2495" s="18">
        <v>-10384.522000000001</v>
      </c>
      <c r="K2495" s="18">
        <v>2.9089999999999998</v>
      </c>
      <c r="L2495" s="18">
        <v>1655787.2709999999</v>
      </c>
      <c r="M2495" s="18">
        <v>2.9220000000000002</v>
      </c>
      <c r="N2495" s="39" t="s">
        <v>28</v>
      </c>
      <c r="O2495" s="18">
        <v>-1753.912</v>
      </c>
      <c r="P2495" s="18">
        <v>2.8740000000000001</v>
      </c>
      <c r="Q2495" s="18">
        <v>211988851.755</v>
      </c>
      <c r="R2495" s="18">
        <v>3.1230000000000002</v>
      </c>
      <c r="S2495" s="16">
        <f t="shared" si="231"/>
        <v>211.98885175499998</v>
      </c>
      <c r="T2495" s="16">
        <f t="shared" si="233"/>
        <v>197466.26182672783</v>
      </c>
      <c r="U2495" s="41">
        <f t="shared" si="232"/>
        <v>7810.3173160377355</v>
      </c>
      <c r="V2495" s="18">
        <f t="shared" si="234"/>
        <v>212</v>
      </c>
      <c r="W2495" s="154">
        <f t="shared" si="235"/>
        <v>931.44463125815014</v>
      </c>
    </row>
    <row r="2496" spans="1:23" ht="16" customHeight="1">
      <c r="A2496" s="37"/>
      <c r="B2496" s="38" t="str">
        <f t="shared" si="230"/>
        <v>212-At</v>
      </c>
      <c r="C2496" s="39">
        <v>212</v>
      </c>
      <c r="D2496" s="40"/>
      <c r="E2496" s="39">
        <v>42</v>
      </c>
      <c r="F2496" s="39">
        <v>127</v>
      </c>
      <c r="G2496" s="39">
        <v>85</v>
      </c>
      <c r="H2496" s="39" t="s">
        <v>150</v>
      </c>
      <c r="I2496" s="39" t="s">
        <v>83</v>
      </c>
      <c r="J2496" s="18">
        <v>-8630.61</v>
      </c>
      <c r="K2496" s="18">
        <v>4.069</v>
      </c>
      <c r="L2496" s="18">
        <v>1653251.0060000001</v>
      </c>
      <c r="M2496" s="18">
        <v>4.0789999999999997</v>
      </c>
      <c r="N2496" s="39" t="s">
        <v>28</v>
      </c>
      <c r="O2496" s="18">
        <v>42.624000000000002</v>
      </c>
      <c r="P2496" s="18">
        <v>4.109</v>
      </c>
      <c r="Q2496" s="18">
        <v>211990734.65700001</v>
      </c>
      <c r="R2496" s="18">
        <v>4.3680000000000003</v>
      </c>
      <c r="S2496" s="16">
        <f t="shared" si="231"/>
        <v>211.99073465700002</v>
      </c>
      <c r="T2496" s="16">
        <f t="shared" si="233"/>
        <v>197468.01573791823</v>
      </c>
      <c r="U2496" s="41">
        <f t="shared" si="232"/>
        <v>7798.353801886793</v>
      </c>
      <c r="V2496" s="18">
        <f t="shared" si="234"/>
        <v>212</v>
      </c>
      <c r="W2496" s="154">
        <f t="shared" si="235"/>
        <v>931.45290442414262</v>
      </c>
    </row>
    <row r="2497" spans="1:23" ht="16" customHeight="1">
      <c r="A2497" s="37"/>
      <c r="B2497" s="38" t="str">
        <f t="shared" si="230"/>
        <v>212-Rn</v>
      </c>
      <c r="C2497" s="39">
        <v>212</v>
      </c>
      <c r="D2497" s="40"/>
      <c r="E2497" s="39">
        <v>40</v>
      </c>
      <c r="F2497" s="39">
        <v>126</v>
      </c>
      <c r="G2497" s="39">
        <v>86</v>
      </c>
      <c r="H2497" s="39" t="s">
        <v>151</v>
      </c>
      <c r="I2497" s="39" t="s">
        <v>83</v>
      </c>
      <c r="J2497" s="18">
        <v>-8673.2330000000002</v>
      </c>
      <c r="K2497" s="18">
        <v>4.1429999999999998</v>
      </c>
      <c r="L2497" s="18">
        <v>1652511.2760000001</v>
      </c>
      <c r="M2497" s="18">
        <v>4.1529999999999996</v>
      </c>
      <c r="N2497" s="39" t="s">
        <v>28</v>
      </c>
      <c r="O2497" s="18">
        <v>-5128.8879999999999</v>
      </c>
      <c r="P2497" s="18">
        <v>25.98</v>
      </c>
      <c r="Q2497" s="18">
        <v>211990688.89899999</v>
      </c>
      <c r="R2497" s="18">
        <v>4.4480000000000004</v>
      </c>
      <c r="S2497" s="16">
        <f t="shared" si="231"/>
        <v>211.99068889899999</v>
      </c>
      <c r="T2497" s="16">
        <f t="shared" si="233"/>
        <v>197467.97311463338</v>
      </c>
      <c r="U2497" s="41">
        <f t="shared" si="232"/>
        <v>7794.8645094339627</v>
      </c>
      <c r="V2497" s="18">
        <f t="shared" si="234"/>
        <v>212</v>
      </c>
      <c r="W2497" s="154">
        <f t="shared" si="235"/>
        <v>931.45270337091222</v>
      </c>
    </row>
    <row r="2498" spans="1:23" ht="16" customHeight="1">
      <c r="A2498" s="37"/>
      <c r="B2498" s="38" t="str">
        <f t="shared" si="230"/>
        <v>212-Fr</v>
      </c>
      <c r="C2498" s="39">
        <v>212</v>
      </c>
      <c r="D2498" s="40"/>
      <c r="E2498" s="39">
        <v>38</v>
      </c>
      <c r="F2498" s="39">
        <v>125</v>
      </c>
      <c r="G2498" s="39">
        <v>87</v>
      </c>
      <c r="H2498" s="39" t="s">
        <v>152</v>
      </c>
      <c r="I2498" s="40"/>
      <c r="J2498" s="18">
        <v>-3544.346</v>
      </c>
      <c r="K2498" s="18">
        <v>25.771000000000001</v>
      </c>
      <c r="L2498" s="18">
        <v>1646600.0349999999</v>
      </c>
      <c r="M2498" s="18">
        <v>25.773</v>
      </c>
      <c r="N2498" s="39" t="s">
        <v>28</v>
      </c>
      <c r="O2498" s="18">
        <v>-3342.67</v>
      </c>
      <c r="P2498" s="18">
        <v>29.038</v>
      </c>
      <c r="Q2498" s="18">
        <v>211996194.98800001</v>
      </c>
      <c r="R2498" s="18">
        <v>27.667000000000002</v>
      </c>
      <c r="S2498" s="16">
        <f t="shared" si="231"/>
        <v>211.99619498800001</v>
      </c>
      <c r="T2498" s="16">
        <f t="shared" si="233"/>
        <v>197473.10200137962</v>
      </c>
      <c r="U2498" s="41">
        <f t="shared" si="232"/>
        <v>7766.9812971698111</v>
      </c>
      <c r="V2498" s="18">
        <f t="shared" si="234"/>
        <v>212</v>
      </c>
      <c r="W2498" s="154">
        <f t="shared" si="235"/>
        <v>931.47689623292274</v>
      </c>
    </row>
    <row r="2499" spans="1:23" ht="16" customHeight="1">
      <c r="A2499" s="37"/>
      <c r="B2499" s="38" t="str">
        <f t="shared" si="230"/>
        <v>212-Ra</v>
      </c>
      <c r="C2499" s="39">
        <v>212</v>
      </c>
      <c r="D2499" s="40"/>
      <c r="E2499" s="39">
        <v>36</v>
      </c>
      <c r="F2499" s="39">
        <v>124</v>
      </c>
      <c r="G2499" s="39">
        <v>88</v>
      </c>
      <c r="H2499" s="39" t="s">
        <v>153</v>
      </c>
      <c r="I2499" s="39" t="s">
        <v>83</v>
      </c>
      <c r="J2499" s="18">
        <v>-201.67599999999999</v>
      </c>
      <c r="K2499" s="18">
        <v>13.616</v>
      </c>
      <c r="L2499" s="18">
        <v>1642475.0109999999</v>
      </c>
      <c r="M2499" s="18">
        <v>13.619</v>
      </c>
      <c r="N2499" s="39" t="s">
        <v>28</v>
      </c>
      <c r="O2499" s="18">
        <v>-7477.9849999999997</v>
      </c>
      <c r="P2499" s="18">
        <v>93.793999999999997</v>
      </c>
      <c r="Q2499" s="18">
        <v>211999783.49200001</v>
      </c>
      <c r="R2499" s="18">
        <v>14.617000000000001</v>
      </c>
      <c r="S2499" s="16">
        <f t="shared" si="231"/>
        <v>211.99978349200001</v>
      </c>
      <c r="T2499" s="16">
        <f t="shared" si="233"/>
        <v>197476.44466994243</v>
      </c>
      <c r="U2499" s="41">
        <f t="shared" si="232"/>
        <v>7747.5236367924526</v>
      </c>
      <c r="V2499" s="18">
        <f t="shared" si="234"/>
        <v>212</v>
      </c>
      <c r="W2499" s="154">
        <f t="shared" si="235"/>
        <v>931.4926635374643</v>
      </c>
    </row>
    <row r="2500" spans="1:23" ht="16" customHeight="1">
      <c r="A2500" s="37"/>
      <c r="B2500" s="38" t="str">
        <f t="shared" si="230"/>
        <v>212-Ac</v>
      </c>
      <c r="C2500" s="39">
        <v>212</v>
      </c>
      <c r="D2500" s="40"/>
      <c r="E2500" s="39">
        <v>34</v>
      </c>
      <c r="F2500" s="39">
        <v>123</v>
      </c>
      <c r="G2500" s="39">
        <v>89</v>
      </c>
      <c r="H2500" s="39" t="s">
        <v>154</v>
      </c>
      <c r="I2500" s="39" t="s">
        <v>83</v>
      </c>
      <c r="J2500" s="18">
        <v>7276.3090000000002</v>
      </c>
      <c r="K2500" s="18">
        <v>92.828000000000003</v>
      </c>
      <c r="L2500" s="18">
        <v>1634214.673</v>
      </c>
      <c r="M2500" s="18">
        <v>92.828999999999994</v>
      </c>
      <c r="N2500" s="39" t="s">
        <v>28</v>
      </c>
      <c r="O2500" s="18">
        <v>-4755</v>
      </c>
      <c r="P2500" s="18">
        <v>168</v>
      </c>
      <c r="Q2500" s="18">
        <v>212007811.44100001</v>
      </c>
      <c r="R2500" s="18">
        <v>99.655000000000001</v>
      </c>
      <c r="S2500" s="16">
        <f t="shared" si="231"/>
        <v>212.007811441</v>
      </c>
      <c r="T2500" s="16">
        <f t="shared" si="233"/>
        <v>197483.92265317618</v>
      </c>
      <c r="U2500" s="41">
        <f t="shared" si="232"/>
        <v>7708.5597783018866</v>
      </c>
      <c r="V2500" s="18">
        <f t="shared" si="234"/>
        <v>212</v>
      </c>
      <c r="W2500" s="154">
        <f t="shared" si="235"/>
        <v>931.52793704328383</v>
      </c>
    </row>
    <row r="2501" spans="1:23" ht="16" customHeight="1">
      <c r="A2501" s="37"/>
      <c r="B2501" s="38" t="str">
        <f t="shared" si="230"/>
        <v>212-Th</v>
      </c>
      <c r="C2501" s="39">
        <v>212</v>
      </c>
      <c r="D2501" s="40"/>
      <c r="E2501" s="39">
        <v>32</v>
      </c>
      <c r="F2501" s="39">
        <v>122</v>
      </c>
      <c r="G2501" s="39">
        <v>90</v>
      </c>
      <c r="H2501" s="39" t="s">
        <v>155</v>
      </c>
      <c r="I2501" s="39" t="s">
        <v>83</v>
      </c>
      <c r="J2501" s="18">
        <v>12032</v>
      </c>
      <c r="K2501" s="18">
        <v>140</v>
      </c>
      <c r="L2501" s="18">
        <v>1628677</v>
      </c>
      <c r="M2501" s="18">
        <v>140</v>
      </c>
      <c r="N2501" s="39" t="s">
        <v>28</v>
      </c>
      <c r="O2501" s="18" t="s">
        <v>30</v>
      </c>
      <c r="P2501" s="42"/>
      <c r="Q2501" s="18">
        <v>212012916</v>
      </c>
      <c r="R2501" s="18">
        <v>151</v>
      </c>
      <c r="S2501" s="16">
        <f t="shared" si="231"/>
        <v>212.01291599999999</v>
      </c>
      <c r="T2501" s="16">
        <f t="shared" si="233"/>
        <v>197488.67751729125</v>
      </c>
      <c r="U2501" s="41">
        <f t="shared" si="232"/>
        <v>7682.4386792452833</v>
      </c>
      <c r="V2501" s="18">
        <f t="shared" si="234"/>
        <v>212</v>
      </c>
      <c r="W2501" s="154">
        <f t="shared" si="235"/>
        <v>931.55036564760019</v>
      </c>
    </row>
    <row r="2502" spans="1:23" ht="16" customHeight="1">
      <c r="A2502" s="37"/>
      <c r="B2502" s="38" t="str">
        <f t="shared" si="230"/>
        <v>213-Pb</v>
      </c>
      <c r="C2502" s="39">
        <v>213</v>
      </c>
      <c r="D2502" s="39">
        <v>0</v>
      </c>
      <c r="E2502" s="39">
        <v>49</v>
      </c>
      <c r="F2502" s="39">
        <v>131</v>
      </c>
      <c r="G2502" s="39">
        <v>82</v>
      </c>
      <c r="H2502" s="39" t="s">
        <v>147</v>
      </c>
      <c r="I2502" s="39" t="s">
        <v>40</v>
      </c>
      <c r="J2502" s="18">
        <v>-3260</v>
      </c>
      <c r="K2502" s="18">
        <v>100</v>
      </c>
      <c r="L2502" s="18">
        <v>1658299</v>
      </c>
      <c r="M2502" s="18">
        <v>100</v>
      </c>
      <c r="N2502" s="39" t="s">
        <v>28</v>
      </c>
      <c r="O2502" s="18">
        <v>1980</v>
      </c>
      <c r="P2502" s="18">
        <v>100</v>
      </c>
      <c r="Q2502" s="18">
        <v>212996500</v>
      </c>
      <c r="R2502" s="18">
        <v>108</v>
      </c>
      <c r="S2502" s="16">
        <f t="shared" si="231"/>
        <v>212.9965</v>
      </c>
      <c r="T2502" s="16">
        <f t="shared" si="233"/>
        <v>198404.87973294855</v>
      </c>
      <c r="U2502" s="41">
        <f t="shared" si="232"/>
        <v>7785.4413145539902</v>
      </c>
      <c r="V2502" s="18">
        <f t="shared" si="234"/>
        <v>213</v>
      </c>
      <c r="W2502" s="154">
        <f t="shared" si="235"/>
        <v>931.47830860539227</v>
      </c>
    </row>
    <row r="2503" spans="1:23" ht="16" customHeight="1">
      <c r="A2503" s="37"/>
      <c r="B2503" s="38" t="str">
        <f t="shared" si="230"/>
        <v>213-Bi</v>
      </c>
      <c r="C2503" s="39">
        <v>213</v>
      </c>
      <c r="D2503" s="40"/>
      <c r="E2503" s="39">
        <v>47</v>
      </c>
      <c r="F2503" s="39">
        <v>130</v>
      </c>
      <c r="G2503" s="39">
        <v>83</v>
      </c>
      <c r="H2503" s="39" t="s">
        <v>148</v>
      </c>
      <c r="I2503" s="40"/>
      <c r="J2503" s="18">
        <v>-5239.8059999999996</v>
      </c>
      <c r="K2503" s="18">
        <v>7.55</v>
      </c>
      <c r="L2503" s="18">
        <v>1659496.2309999999</v>
      </c>
      <c r="M2503" s="18">
        <v>7.5549999999999997</v>
      </c>
      <c r="N2503" s="39" t="s">
        <v>28</v>
      </c>
      <c r="O2503" s="18">
        <v>1427.3409999999999</v>
      </c>
      <c r="P2503" s="18">
        <v>7.3490000000000002</v>
      </c>
      <c r="Q2503" s="18">
        <v>212994374.836</v>
      </c>
      <c r="R2503" s="18">
        <v>8.1050000000000004</v>
      </c>
      <c r="S2503" s="16">
        <f t="shared" si="231"/>
        <v>212.99437483599999</v>
      </c>
      <c r="T2503" s="16">
        <f t="shared" si="233"/>
        <v>198402.90015625206</v>
      </c>
      <c r="U2503" s="41">
        <f t="shared" si="232"/>
        <v>7791.0621173708914</v>
      </c>
      <c r="V2503" s="18">
        <f t="shared" si="234"/>
        <v>213</v>
      </c>
      <c r="W2503" s="154">
        <f t="shared" si="235"/>
        <v>931.46901481808482</v>
      </c>
    </row>
    <row r="2504" spans="1:23" ht="16" customHeight="1">
      <c r="A2504" s="37"/>
      <c r="B2504" s="38" t="str">
        <f t="shared" si="230"/>
        <v>213-Po</v>
      </c>
      <c r="C2504" s="39">
        <v>213</v>
      </c>
      <c r="D2504" s="40"/>
      <c r="E2504" s="39">
        <v>45</v>
      </c>
      <c r="F2504" s="39">
        <v>129</v>
      </c>
      <c r="G2504" s="39">
        <v>84</v>
      </c>
      <c r="H2504" s="39" t="s">
        <v>149</v>
      </c>
      <c r="I2504" s="40"/>
      <c r="J2504" s="18">
        <v>-6667.1469999999999</v>
      </c>
      <c r="K2504" s="18">
        <v>4.0309999999999997</v>
      </c>
      <c r="L2504" s="18">
        <v>1660141.219</v>
      </c>
      <c r="M2504" s="18">
        <v>4.0410000000000004</v>
      </c>
      <c r="N2504" s="39" t="s">
        <v>28</v>
      </c>
      <c r="O2504" s="18">
        <v>-73.242000000000004</v>
      </c>
      <c r="P2504" s="18">
        <v>5.4779999999999998</v>
      </c>
      <c r="Q2504" s="18">
        <v>212992842.52200001</v>
      </c>
      <c r="R2504" s="18">
        <v>4.3280000000000003</v>
      </c>
      <c r="S2504" s="16">
        <f t="shared" si="231"/>
        <v>212.99284252200002</v>
      </c>
      <c r="T2504" s="16">
        <f t="shared" si="233"/>
        <v>198401.47281554516</v>
      </c>
      <c r="U2504" s="41">
        <f t="shared" si="232"/>
        <v>7794.0902300469488</v>
      </c>
      <c r="V2504" s="18">
        <f t="shared" si="234"/>
        <v>213</v>
      </c>
      <c r="W2504" s="154">
        <f t="shared" si="235"/>
        <v>931.46231368800545</v>
      </c>
    </row>
    <row r="2505" spans="1:23" ht="16" customHeight="1">
      <c r="A2505" s="37"/>
      <c r="B2505" s="38" t="str">
        <f t="shared" si="230"/>
        <v>213-At</v>
      </c>
      <c r="C2505" s="39">
        <v>213</v>
      </c>
      <c r="D2505" s="40"/>
      <c r="E2505" s="39">
        <v>43</v>
      </c>
      <c r="F2505" s="39">
        <v>128</v>
      </c>
      <c r="G2505" s="39">
        <v>85</v>
      </c>
      <c r="H2505" s="39" t="s">
        <v>150</v>
      </c>
      <c r="I2505" s="39" t="s">
        <v>83</v>
      </c>
      <c r="J2505" s="18">
        <v>-6593.9059999999999</v>
      </c>
      <c r="K2505" s="18">
        <v>5.5750000000000002</v>
      </c>
      <c r="L2505" s="18">
        <v>1659285.6240000001</v>
      </c>
      <c r="M2505" s="18">
        <v>5.5819999999999999</v>
      </c>
      <c r="N2505" s="39" t="s">
        <v>28</v>
      </c>
      <c r="O2505" s="18">
        <v>-882.31500000000005</v>
      </c>
      <c r="P2505" s="18">
        <v>8.0760000000000005</v>
      </c>
      <c r="Q2505" s="18">
        <v>212992921.15000001</v>
      </c>
      <c r="R2505" s="18">
        <v>5.9850000000000003</v>
      </c>
      <c r="S2505" s="16">
        <f t="shared" si="231"/>
        <v>212.99292115</v>
      </c>
      <c r="T2505" s="16">
        <f t="shared" si="233"/>
        <v>198401.54605702509</v>
      </c>
      <c r="U2505" s="41">
        <f t="shared" si="232"/>
        <v>7790.0733521126767</v>
      </c>
      <c r="V2505" s="18">
        <f t="shared" si="234"/>
        <v>213</v>
      </c>
      <c r="W2505" s="154">
        <f t="shared" si="235"/>
        <v>931.4626575447187</v>
      </c>
    </row>
    <row r="2506" spans="1:23" ht="16" customHeight="1">
      <c r="A2506" s="37"/>
      <c r="B2506" s="38" t="str">
        <f t="shared" si="230"/>
        <v>213-Rn</v>
      </c>
      <c r="C2506" s="39">
        <v>213</v>
      </c>
      <c r="D2506" s="40"/>
      <c r="E2506" s="39">
        <v>41</v>
      </c>
      <c r="F2506" s="39">
        <v>127</v>
      </c>
      <c r="G2506" s="39">
        <v>86</v>
      </c>
      <c r="H2506" s="39" t="s">
        <v>151</v>
      </c>
      <c r="I2506" s="39" t="s">
        <v>83</v>
      </c>
      <c r="J2506" s="18">
        <v>-5711.5910000000003</v>
      </c>
      <c r="K2506" s="18">
        <v>7.14</v>
      </c>
      <c r="L2506" s="18">
        <v>1657620.956</v>
      </c>
      <c r="M2506" s="18">
        <v>7.1449999999999996</v>
      </c>
      <c r="N2506" s="39" t="s">
        <v>28</v>
      </c>
      <c r="O2506" s="18">
        <v>-2148.4830000000002</v>
      </c>
      <c r="P2506" s="18">
        <v>9.984</v>
      </c>
      <c r="Q2506" s="18">
        <v>212993868.354</v>
      </c>
      <c r="R2506" s="18">
        <v>7.665</v>
      </c>
      <c r="S2506" s="16">
        <f t="shared" si="231"/>
        <v>212.993868354</v>
      </c>
      <c r="T2506" s="16">
        <f t="shared" si="233"/>
        <v>198402.42837150305</v>
      </c>
      <c r="U2506" s="41">
        <f t="shared" si="232"/>
        <v>7782.2580093896713</v>
      </c>
      <c r="V2506" s="18">
        <f t="shared" si="234"/>
        <v>213</v>
      </c>
      <c r="W2506" s="154">
        <f t="shared" si="235"/>
        <v>931.46679986621143</v>
      </c>
    </row>
    <row r="2507" spans="1:23" ht="16" customHeight="1">
      <c r="A2507" s="37"/>
      <c r="B2507" s="38" t="str">
        <f t="shared" si="230"/>
        <v>213-Fr</v>
      </c>
      <c r="C2507" s="39">
        <v>213</v>
      </c>
      <c r="D2507" s="40"/>
      <c r="E2507" s="39">
        <v>39</v>
      </c>
      <c r="F2507" s="39">
        <v>126</v>
      </c>
      <c r="G2507" s="39">
        <v>87</v>
      </c>
      <c r="H2507" s="39" t="s">
        <v>152</v>
      </c>
      <c r="I2507" s="40"/>
      <c r="J2507" s="18">
        <v>-3563.1080000000002</v>
      </c>
      <c r="K2507" s="18">
        <v>8.1159999999999997</v>
      </c>
      <c r="L2507" s="18">
        <v>1654690.12</v>
      </c>
      <c r="M2507" s="18">
        <v>8.1210000000000004</v>
      </c>
      <c r="N2507" s="39" t="s">
        <v>28</v>
      </c>
      <c r="O2507" s="18">
        <v>-3885.2629999999999</v>
      </c>
      <c r="P2507" s="18">
        <v>28.56</v>
      </c>
      <c r="Q2507" s="18">
        <v>212996174.845</v>
      </c>
      <c r="R2507" s="18">
        <v>8.7129999999999992</v>
      </c>
      <c r="S2507" s="16">
        <f t="shared" si="231"/>
        <v>212.99617484500001</v>
      </c>
      <c r="T2507" s="16">
        <f t="shared" si="233"/>
        <v>198404.57685314224</v>
      </c>
      <c r="U2507" s="41">
        <f t="shared" si="232"/>
        <v>7768.4982159624415</v>
      </c>
      <c r="V2507" s="18">
        <f t="shared" si="234"/>
        <v>213</v>
      </c>
      <c r="W2507" s="154">
        <f t="shared" si="235"/>
        <v>931.47688663447059</v>
      </c>
    </row>
    <row r="2508" spans="1:23" ht="16" customHeight="1">
      <c r="A2508" s="37"/>
      <c r="B2508" s="38" t="str">
        <f t="shared" si="230"/>
        <v>213-Ra</v>
      </c>
      <c r="C2508" s="39">
        <v>213</v>
      </c>
      <c r="D2508" s="40"/>
      <c r="E2508" s="39">
        <v>37</v>
      </c>
      <c r="F2508" s="39">
        <v>125</v>
      </c>
      <c r="G2508" s="39">
        <v>88</v>
      </c>
      <c r="H2508" s="39" t="s">
        <v>153</v>
      </c>
      <c r="I2508" s="39" t="s">
        <v>83</v>
      </c>
      <c r="J2508" s="18">
        <v>322.15499999999997</v>
      </c>
      <c r="K2508" s="18">
        <v>29.584</v>
      </c>
      <c r="L2508" s="18">
        <v>1650022.504</v>
      </c>
      <c r="M2508" s="18">
        <v>29.585000000000001</v>
      </c>
      <c r="N2508" s="39" t="s">
        <v>28</v>
      </c>
      <c r="O2508" s="18">
        <v>-5801.1959999999999</v>
      </c>
      <c r="P2508" s="18">
        <v>65.885999999999996</v>
      </c>
      <c r="Q2508" s="18">
        <v>213000345.847</v>
      </c>
      <c r="R2508" s="18">
        <v>31.76</v>
      </c>
      <c r="S2508" s="16">
        <f t="shared" si="231"/>
        <v>213.00034584700001</v>
      </c>
      <c r="T2508" s="16">
        <f t="shared" si="233"/>
        <v>198408.4621148727</v>
      </c>
      <c r="U2508" s="41">
        <f t="shared" si="232"/>
        <v>7746.5845258215959</v>
      </c>
      <c r="V2508" s="18">
        <f t="shared" si="234"/>
        <v>213</v>
      </c>
      <c r="W2508" s="154">
        <f t="shared" si="235"/>
        <v>931.4951272998718</v>
      </c>
    </row>
    <row r="2509" spans="1:23" ht="16" customHeight="1">
      <c r="A2509" s="37"/>
      <c r="B2509" s="38" t="str">
        <f t="shared" si="230"/>
        <v>213-Ac</v>
      </c>
      <c r="C2509" s="39">
        <v>213</v>
      </c>
      <c r="D2509" s="40"/>
      <c r="E2509" s="39">
        <v>35</v>
      </c>
      <c r="F2509" s="39">
        <v>124</v>
      </c>
      <c r="G2509" s="39">
        <v>89</v>
      </c>
      <c r="H2509" s="39" t="s">
        <v>154</v>
      </c>
      <c r="I2509" s="39" t="s">
        <v>83</v>
      </c>
      <c r="J2509" s="18">
        <v>6123.3509999999997</v>
      </c>
      <c r="K2509" s="18">
        <v>58.933</v>
      </c>
      <c r="L2509" s="18">
        <v>1643438.9539999999</v>
      </c>
      <c r="M2509" s="18">
        <v>58.933999999999997</v>
      </c>
      <c r="N2509" s="39" t="s">
        <v>28</v>
      </c>
      <c r="O2509" s="18">
        <v>-5950</v>
      </c>
      <c r="P2509" s="18">
        <v>147</v>
      </c>
      <c r="Q2509" s="18">
        <v>213006573.68900001</v>
      </c>
      <c r="R2509" s="18">
        <v>63.267000000000003</v>
      </c>
      <c r="S2509" s="16">
        <f t="shared" si="231"/>
        <v>213.00657368900002</v>
      </c>
      <c r="T2509" s="16">
        <f t="shared" si="233"/>
        <v>198414.26330992996</v>
      </c>
      <c r="U2509" s="41">
        <f t="shared" si="232"/>
        <v>7715.6758403755866</v>
      </c>
      <c r="V2509" s="18">
        <f t="shared" si="234"/>
        <v>213</v>
      </c>
      <c r="W2509" s="154">
        <f t="shared" si="235"/>
        <v>931.52236295741761</v>
      </c>
    </row>
    <row r="2510" spans="1:23" ht="16" customHeight="1">
      <c r="A2510" s="37"/>
      <c r="B2510" s="38" t="str">
        <f t="shared" si="230"/>
        <v>213-Th</v>
      </c>
      <c r="C2510" s="39">
        <v>213</v>
      </c>
      <c r="D2510" s="40"/>
      <c r="E2510" s="39">
        <v>33</v>
      </c>
      <c r="F2510" s="39">
        <v>123</v>
      </c>
      <c r="G2510" s="39">
        <v>90</v>
      </c>
      <c r="H2510" s="39" t="s">
        <v>155</v>
      </c>
      <c r="I2510" s="39" t="s">
        <v>83</v>
      </c>
      <c r="J2510" s="18">
        <v>12074</v>
      </c>
      <c r="K2510" s="18">
        <v>134</v>
      </c>
      <c r="L2510" s="18">
        <v>1636706</v>
      </c>
      <c r="M2510" s="18">
        <v>134</v>
      </c>
      <c r="N2510" s="39" t="s">
        <v>28</v>
      </c>
      <c r="O2510" s="18">
        <v>-7658</v>
      </c>
      <c r="P2510" s="18">
        <v>282</v>
      </c>
      <c r="Q2510" s="18">
        <v>213012962</v>
      </c>
      <c r="R2510" s="18">
        <v>144</v>
      </c>
      <c r="S2510" s="16">
        <f t="shared" si="231"/>
        <v>213.01296199999999</v>
      </c>
      <c r="T2510" s="16">
        <f t="shared" si="233"/>
        <v>198420.21398083601</v>
      </c>
      <c r="U2510" s="41">
        <f t="shared" si="232"/>
        <v>7684.0657276995307</v>
      </c>
      <c r="V2510" s="18">
        <f t="shared" si="234"/>
        <v>213</v>
      </c>
      <c r="W2510" s="154">
        <f t="shared" si="235"/>
        <v>931.55030037951178</v>
      </c>
    </row>
    <row r="2511" spans="1:23" ht="16" customHeight="1">
      <c r="A2511" s="37"/>
      <c r="B2511" s="38" t="str">
        <f t="shared" ref="B2511:B2574" si="236">CONCATENATE(C2511,"-",H2511)</f>
        <v>213-Pa</v>
      </c>
      <c r="C2511" s="39">
        <v>213</v>
      </c>
      <c r="D2511" s="40"/>
      <c r="E2511" s="39">
        <v>31</v>
      </c>
      <c r="F2511" s="39">
        <v>122</v>
      </c>
      <c r="G2511" s="39">
        <v>91</v>
      </c>
      <c r="H2511" s="39" t="s">
        <v>156</v>
      </c>
      <c r="I2511" s="39" t="s">
        <v>83</v>
      </c>
      <c r="J2511" s="18">
        <v>19732.03</v>
      </c>
      <c r="K2511" s="18">
        <v>247.78899999999999</v>
      </c>
      <c r="L2511" s="18">
        <v>1628265.5689999999</v>
      </c>
      <c r="M2511" s="18">
        <v>247.79</v>
      </c>
      <c r="N2511" s="39" t="s">
        <v>28</v>
      </c>
      <c r="O2511" s="18" t="s">
        <v>30</v>
      </c>
      <c r="P2511" s="42"/>
      <c r="Q2511" s="18">
        <v>213021183.20899999</v>
      </c>
      <c r="R2511" s="18">
        <v>266.01299999999998</v>
      </c>
      <c r="S2511" s="16">
        <f t="shared" ref="S2511:S2574" si="237">Q2511/1000000</f>
        <v>213.02118320899999</v>
      </c>
      <c r="T2511" s="16">
        <f t="shared" si="233"/>
        <v>198427.87198452576</v>
      </c>
      <c r="U2511" s="41">
        <f t="shared" ref="U2511:U2574" si="238">L2511/C2511</f>
        <v>7644.4392910798115</v>
      </c>
      <c r="V2511" s="18">
        <f t="shared" si="234"/>
        <v>213</v>
      </c>
      <c r="W2511" s="154">
        <f t="shared" si="235"/>
        <v>931.58625344847769</v>
      </c>
    </row>
    <row r="2512" spans="1:23" ht="16" customHeight="1">
      <c r="A2512" s="37"/>
      <c r="B2512" s="38" t="str">
        <f t="shared" si="236"/>
        <v>214-Pb</v>
      </c>
      <c r="C2512" s="39">
        <v>214</v>
      </c>
      <c r="D2512" s="39">
        <v>0</v>
      </c>
      <c r="E2512" s="39">
        <v>50</v>
      </c>
      <c r="F2512" s="39">
        <v>132</v>
      </c>
      <c r="G2512" s="39">
        <v>82</v>
      </c>
      <c r="H2512" s="39" t="s">
        <v>147</v>
      </c>
      <c r="I2512" s="40"/>
      <c r="J2512" s="18">
        <v>-188.02500000000001</v>
      </c>
      <c r="K2512" s="18">
        <v>2.5329999999999999</v>
      </c>
      <c r="L2512" s="18">
        <v>1663298.1270000001</v>
      </c>
      <c r="M2512" s="18">
        <v>2.5499999999999998</v>
      </c>
      <c r="N2512" s="39" t="s">
        <v>28</v>
      </c>
      <c r="O2512" s="18">
        <v>1024.1610000000001</v>
      </c>
      <c r="P2512" s="18">
        <v>11.327999999999999</v>
      </c>
      <c r="Q2512" s="18">
        <v>213999798.14700001</v>
      </c>
      <c r="R2512" s="18">
        <v>2.7189999999999999</v>
      </c>
      <c r="S2512" s="16">
        <f t="shared" si="237"/>
        <v>213.99979814700001</v>
      </c>
      <c r="T2512" s="16">
        <f t="shared" ref="T2512:T2575" si="239">S2512*$W$9</f>
        <v>199339.44555065836</v>
      </c>
      <c r="U2512" s="41">
        <f t="shared" si="238"/>
        <v>7772.4211542056082</v>
      </c>
      <c r="V2512" s="18">
        <f t="shared" ref="V2512:V2575" si="240">C2512</f>
        <v>214</v>
      </c>
      <c r="W2512" s="154">
        <f t="shared" ref="W2512:W2575" si="241">T2512/V2512</f>
        <v>931.49273621802968</v>
      </c>
    </row>
    <row r="2513" spans="1:23" ht="16" customHeight="1">
      <c r="A2513" s="37"/>
      <c r="B2513" s="38" t="str">
        <f t="shared" si="236"/>
        <v>214-Bi</v>
      </c>
      <c r="C2513" s="39">
        <v>214</v>
      </c>
      <c r="D2513" s="40"/>
      <c r="E2513" s="39">
        <v>48</v>
      </c>
      <c r="F2513" s="39">
        <v>131</v>
      </c>
      <c r="G2513" s="39">
        <v>83</v>
      </c>
      <c r="H2513" s="39" t="s">
        <v>148</v>
      </c>
      <c r="I2513" s="40"/>
      <c r="J2513" s="18">
        <v>-1212.1859999999999</v>
      </c>
      <c r="K2513" s="18">
        <v>11.426</v>
      </c>
      <c r="L2513" s="18">
        <v>1663539.9350000001</v>
      </c>
      <c r="M2513" s="18">
        <v>11.43</v>
      </c>
      <c r="N2513" s="39" t="s">
        <v>28</v>
      </c>
      <c r="O2513" s="18">
        <v>3272.0729999999999</v>
      </c>
      <c r="P2513" s="18">
        <v>11.18</v>
      </c>
      <c r="Q2513" s="18">
        <v>213998698.664</v>
      </c>
      <c r="R2513" s="18">
        <v>12.266</v>
      </c>
      <c r="S2513" s="16">
        <f t="shared" si="237"/>
        <v>213.99869866400002</v>
      </c>
      <c r="T2513" s="16">
        <f t="shared" si="239"/>
        <v>199338.42138926426</v>
      </c>
      <c r="U2513" s="41">
        <f t="shared" si="238"/>
        <v>7773.5510981308416</v>
      </c>
      <c r="V2513" s="18">
        <f t="shared" si="240"/>
        <v>214</v>
      </c>
      <c r="W2513" s="154">
        <f t="shared" si="241"/>
        <v>931.48795041712265</v>
      </c>
    </row>
    <row r="2514" spans="1:23" ht="16" customHeight="1">
      <c r="A2514" s="37"/>
      <c r="B2514" s="38" t="str">
        <f t="shared" si="236"/>
        <v>214-Po</v>
      </c>
      <c r="C2514" s="39">
        <v>214</v>
      </c>
      <c r="D2514" s="40"/>
      <c r="E2514" s="39">
        <v>46</v>
      </c>
      <c r="F2514" s="39">
        <v>130</v>
      </c>
      <c r="G2514" s="39">
        <v>84</v>
      </c>
      <c r="H2514" s="39" t="s">
        <v>149</v>
      </c>
      <c r="I2514" s="40"/>
      <c r="J2514" s="18">
        <v>-4484.259</v>
      </c>
      <c r="K2514" s="18">
        <v>3.0249999999999999</v>
      </c>
      <c r="L2514" s="18">
        <v>1666029.6540000001</v>
      </c>
      <c r="M2514" s="18">
        <v>3.0390000000000001</v>
      </c>
      <c r="N2514" s="39" t="s">
        <v>28</v>
      </c>
      <c r="O2514" s="18">
        <v>-1090.279</v>
      </c>
      <c r="P2514" s="18">
        <v>4.1070000000000002</v>
      </c>
      <c r="Q2514" s="18">
        <v>213995185.949</v>
      </c>
      <c r="R2514" s="18">
        <v>3.2480000000000002</v>
      </c>
      <c r="S2514" s="16">
        <f t="shared" si="237"/>
        <v>213.99518594899999</v>
      </c>
      <c r="T2514" s="16">
        <f t="shared" si="239"/>
        <v>199335.14931767099</v>
      </c>
      <c r="U2514" s="41">
        <f t="shared" si="238"/>
        <v>7785.1852990654206</v>
      </c>
      <c r="V2514" s="18">
        <f t="shared" si="240"/>
        <v>214</v>
      </c>
      <c r="W2514" s="154">
        <f t="shared" si="241"/>
        <v>931.47266036294855</v>
      </c>
    </row>
    <row r="2515" spans="1:23" ht="16" customHeight="1">
      <c r="A2515" s="37"/>
      <c r="B2515" s="38" t="str">
        <f t="shared" si="236"/>
        <v>214-At</v>
      </c>
      <c r="C2515" s="39">
        <v>214</v>
      </c>
      <c r="D2515" s="40"/>
      <c r="E2515" s="39">
        <v>44</v>
      </c>
      <c r="F2515" s="39">
        <v>129</v>
      </c>
      <c r="G2515" s="39">
        <v>85</v>
      </c>
      <c r="H2515" s="39" t="s">
        <v>150</v>
      </c>
      <c r="I2515" s="39" t="s">
        <v>83</v>
      </c>
      <c r="J2515" s="18">
        <v>-3393.98</v>
      </c>
      <c r="K2515" s="18">
        <v>5.0549999999999997</v>
      </c>
      <c r="L2515" s="18">
        <v>1664157.0220000001</v>
      </c>
      <c r="M2515" s="18">
        <v>5.0629999999999997</v>
      </c>
      <c r="N2515" s="39" t="s">
        <v>28</v>
      </c>
      <c r="O2515" s="18">
        <v>940.93700000000001</v>
      </c>
      <c r="P2515" s="18">
        <v>10.016</v>
      </c>
      <c r="Q2515" s="18">
        <v>213996356.412</v>
      </c>
      <c r="R2515" s="18">
        <v>5.4269999999999996</v>
      </c>
      <c r="S2515" s="16">
        <f t="shared" si="237"/>
        <v>213.99635641200001</v>
      </c>
      <c r="T2515" s="16">
        <f t="shared" si="239"/>
        <v>199336.2395964819</v>
      </c>
      <c r="U2515" s="41">
        <f t="shared" si="238"/>
        <v>7776.4346822429916</v>
      </c>
      <c r="V2515" s="18">
        <f t="shared" si="240"/>
        <v>214</v>
      </c>
      <c r="W2515" s="154">
        <f t="shared" si="241"/>
        <v>931.47775512374722</v>
      </c>
    </row>
    <row r="2516" spans="1:23" ht="16" customHeight="1">
      <c r="A2516" s="37"/>
      <c r="B2516" s="38" t="str">
        <f t="shared" si="236"/>
        <v>214-Rn</v>
      </c>
      <c r="C2516" s="39">
        <v>214</v>
      </c>
      <c r="D2516" s="40"/>
      <c r="E2516" s="39">
        <v>42</v>
      </c>
      <c r="F2516" s="39">
        <v>128</v>
      </c>
      <c r="G2516" s="39">
        <v>86</v>
      </c>
      <c r="H2516" s="39" t="s">
        <v>151</v>
      </c>
      <c r="I2516" s="39" t="s">
        <v>83</v>
      </c>
      <c r="J2516" s="18">
        <v>-4334.9170000000004</v>
      </c>
      <c r="K2516" s="18">
        <v>9.5679999999999996</v>
      </c>
      <c r="L2516" s="18">
        <v>1664315.605</v>
      </c>
      <c r="M2516" s="18">
        <v>9.5719999999999992</v>
      </c>
      <c r="N2516" s="39" t="s">
        <v>28</v>
      </c>
      <c r="O2516" s="18">
        <v>-3361.2629999999999</v>
      </c>
      <c r="P2516" s="18">
        <v>12.585000000000001</v>
      </c>
      <c r="Q2516" s="18">
        <v>213995346.27500001</v>
      </c>
      <c r="R2516" s="18">
        <v>10.271000000000001</v>
      </c>
      <c r="S2516" s="16">
        <f t="shared" si="237"/>
        <v>213.995346275</v>
      </c>
      <c r="T2516" s="16">
        <f t="shared" si="239"/>
        <v>199335.29866031627</v>
      </c>
      <c r="U2516" s="41">
        <f t="shared" si="238"/>
        <v>7777.1757242990652</v>
      </c>
      <c r="V2516" s="18">
        <f t="shared" si="240"/>
        <v>214</v>
      </c>
      <c r="W2516" s="154">
        <f t="shared" si="241"/>
        <v>931.47335822577702</v>
      </c>
    </row>
    <row r="2517" spans="1:23" ht="16" customHeight="1">
      <c r="A2517" s="37"/>
      <c r="B2517" s="38" t="str">
        <f t="shared" si="236"/>
        <v>214-Fr</v>
      </c>
      <c r="C2517" s="39">
        <v>214</v>
      </c>
      <c r="D2517" s="40"/>
      <c r="E2517" s="39">
        <v>40</v>
      </c>
      <c r="F2517" s="39">
        <v>127</v>
      </c>
      <c r="G2517" s="39">
        <v>87</v>
      </c>
      <c r="H2517" s="39" t="s">
        <v>152</v>
      </c>
      <c r="I2517" s="39" t="s">
        <v>83</v>
      </c>
      <c r="J2517" s="18">
        <v>-973.65300000000002</v>
      </c>
      <c r="K2517" s="18">
        <v>9.1519999999999992</v>
      </c>
      <c r="L2517" s="18">
        <v>1660171.9879999999</v>
      </c>
      <c r="M2517" s="18">
        <v>9.157</v>
      </c>
      <c r="N2517" s="39" t="s">
        <v>28</v>
      </c>
      <c r="O2517" s="18">
        <v>-1058.5509999999999</v>
      </c>
      <c r="P2517" s="18">
        <v>13.542</v>
      </c>
      <c r="Q2517" s="18">
        <v>213998954.74000001</v>
      </c>
      <c r="R2517" s="18">
        <v>9.8249999999999993</v>
      </c>
      <c r="S2517" s="16">
        <f t="shared" si="237"/>
        <v>213.99895474000002</v>
      </c>
      <c r="T2517" s="16">
        <f t="shared" si="239"/>
        <v>199338.65992242316</v>
      </c>
      <c r="U2517" s="41">
        <f t="shared" si="238"/>
        <v>7757.8130280373825</v>
      </c>
      <c r="V2517" s="18">
        <f t="shared" si="240"/>
        <v>214</v>
      </c>
      <c r="W2517" s="154">
        <f t="shared" si="241"/>
        <v>931.48906505805212</v>
      </c>
    </row>
    <row r="2518" spans="1:23" ht="16" customHeight="1">
      <c r="A2518" s="37"/>
      <c r="B2518" s="38" t="str">
        <f t="shared" si="236"/>
        <v>214-Ra</v>
      </c>
      <c r="C2518" s="39">
        <v>214</v>
      </c>
      <c r="D2518" s="40"/>
      <c r="E2518" s="39">
        <v>38</v>
      </c>
      <c r="F2518" s="39">
        <v>126</v>
      </c>
      <c r="G2518" s="39">
        <v>88</v>
      </c>
      <c r="H2518" s="39" t="s">
        <v>153</v>
      </c>
      <c r="I2518" s="39" t="s">
        <v>83</v>
      </c>
      <c r="J2518" s="18">
        <v>84.897999999999996</v>
      </c>
      <c r="K2518" s="18">
        <v>10.792</v>
      </c>
      <c r="L2518" s="18">
        <v>1658331.084</v>
      </c>
      <c r="M2518" s="18">
        <v>10.795</v>
      </c>
      <c r="N2518" s="39" t="s">
        <v>28</v>
      </c>
      <c r="O2518" s="18">
        <v>-6335.9570000000003</v>
      </c>
      <c r="P2518" s="18">
        <v>55.46</v>
      </c>
      <c r="Q2518" s="18">
        <v>214000091.141</v>
      </c>
      <c r="R2518" s="18">
        <v>11.585000000000001</v>
      </c>
      <c r="S2518" s="16">
        <f t="shared" si="237"/>
        <v>214.00009114100001</v>
      </c>
      <c r="T2518" s="16">
        <f t="shared" si="239"/>
        <v>199339.71847269856</v>
      </c>
      <c r="U2518" s="41">
        <f t="shared" si="238"/>
        <v>7749.2106728971967</v>
      </c>
      <c r="V2518" s="18">
        <f t="shared" si="240"/>
        <v>214</v>
      </c>
      <c r="W2518" s="154">
        <f t="shared" si="241"/>
        <v>931.49401155466614</v>
      </c>
    </row>
    <row r="2519" spans="1:23" ht="16" customHeight="1">
      <c r="A2519" s="37"/>
      <c r="B2519" s="38" t="str">
        <f t="shared" si="236"/>
        <v>214-Ac</v>
      </c>
      <c r="C2519" s="39">
        <v>214</v>
      </c>
      <c r="D2519" s="40"/>
      <c r="E2519" s="39">
        <v>36</v>
      </c>
      <c r="F2519" s="39">
        <v>125</v>
      </c>
      <c r="G2519" s="39">
        <v>89</v>
      </c>
      <c r="H2519" s="39" t="s">
        <v>154</v>
      </c>
      <c r="I2519" s="39" t="s">
        <v>83</v>
      </c>
      <c r="J2519" s="18">
        <v>6420.8549999999996</v>
      </c>
      <c r="K2519" s="18">
        <v>54.49</v>
      </c>
      <c r="L2519" s="18">
        <v>1651212.774</v>
      </c>
      <c r="M2519" s="18">
        <v>54.491</v>
      </c>
      <c r="N2519" s="39" t="s">
        <v>28</v>
      </c>
      <c r="O2519" s="18">
        <v>-4246</v>
      </c>
      <c r="P2519" s="18">
        <v>108</v>
      </c>
      <c r="Q2519" s="18">
        <v>214006893.072</v>
      </c>
      <c r="R2519" s="18">
        <v>58.497</v>
      </c>
      <c r="S2519" s="16">
        <f t="shared" si="237"/>
        <v>214.006893072</v>
      </c>
      <c r="T2519" s="16">
        <f t="shared" si="239"/>
        <v>199346.0544279936</v>
      </c>
      <c r="U2519" s="41">
        <f t="shared" si="238"/>
        <v>7715.9475420560748</v>
      </c>
      <c r="V2519" s="18">
        <f t="shared" si="240"/>
        <v>214</v>
      </c>
      <c r="W2519" s="154">
        <f t="shared" si="241"/>
        <v>931.52361882239995</v>
      </c>
    </row>
    <row r="2520" spans="1:23" ht="16" customHeight="1">
      <c r="A2520" s="37"/>
      <c r="B2520" s="38" t="str">
        <f t="shared" si="236"/>
        <v>214-Th</v>
      </c>
      <c r="C2520" s="39">
        <v>214</v>
      </c>
      <c r="D2520" s="40"/>
      <c r="E2520" s="39">
        <v>34</v>
      </c>
      <c r="F2520" s="39">
        <v>124</v>
      </c>
      <c r="G2520" s="39">
        <v>90</v>
      </c>
      <c r="H2520" s="39" t="s">
        <v>155</v>
      </c>
      <c r="I2520" s="39" t="s">
        <v>83</v>
      </c>
      <c r="J2520" s="18">
        <v>10666</v>
      </c>
      <c r="K2520" s="18">
        <v>94</v>
      </c>
      <c r="L2520" s="18">
        <v>1646185</v>
      </c>
      <c r="M2520" s="18">
        <v>94</v>
      </c>
      <c r="N2520" s="39" t="s">
        <v>28</v>
      </c>
      <c r="O2520" s="18">
        <v>-8652</v>
      </c>
      <c r="P2520" s="18">
        <v>215</v>
      </c>
      <c r="Q2520" s="18">
        <v>214011451</v>
      </c>
      <c r="R2520" s="18">
        <v>100</v>
      </c>
      <c r="S2520" s="16">
        <f t="shared" si="237"/>
        <v>214.01145099999999</v>
      </c>
      <c r="T2520" s="16">
        <f t="shared" si="239"/>
        <v>199350.3001088225</v>
      </c>
      <c r="U2520" s="41">
        <f t="shared" si="238"/>
        <v>7692.4532710280373</v>
      </c>
      <c r="V2520" s="18">
        <f t="shared" si="240"/>
        <v>214</v>
      </c>
      <c r="W2520" s="154">
        <f t="shared" si="241"/>
        <v>931.54345845244154</v>
      </c>
    </row>
    <row r="2521" spans="1:23" ht="16" customHeight="1">
      <c r="A2521" s="37"/>
      <c r="B2521" s="38" t="str">
        <f t="shared" si="236"/>
        <v>214-Pa</v>
      </c>
      <c r="C2521" s="39">
        <v>214</v>
      </c>
      <c r="D2521" s="40"/>
      <c r="E2521" s="39">
        <v>32</v>
      </c>
      <c r="F2521" s="39">
        <v>123</v>
      </c>
      <c r="G2521" s="39">
        <v>91</v>
      </c>
      <c r="H2521" s="39" t="s">
        <v>156</v>
      </c>
      <c r="I2521" s="39" t="s">
        <v>83</v>
      </c>
      <c r="J2521" s="18">
        <v>19318.465</v>
      </c>
      <c r="K2521" s="18">
        <v>193.52699999999999</v>
      </c>
      <c r="L2521" s="18">
        <v>1636750.456</v>
      </c>
      <c r="M2521" s="18">
        <v>193.52699999999999</v>
      </c>
      <c r="N2521" s="39" t="s">
        <v>28</v>
      </c>
      <c r="O2521" s="18" t="s">
        <v>30</v>
      </c>
      <c r="P2521" s="42"/>
      <c r="Q2521" s="18">
        <v>214020739.22999999</v>
      </c>
      <c r="R2521" s="18">
        <v>207.75899999999999</v>
      </c>
      <c r="S2521" s="16">
        <f t="shared" si="237"/>
        <v>214.02073922999998</v>
      </c>
      <c r="T2521" s="16">
        <f t="shared" si="239"/>
        <v>199358.95203576065</v>
      </c>
      <c r="U2521" s="41">
        <f t="shared" si="238"/>
        <v>7648.3666168224299</v>
      </c>
      <c r="V2521" s="18">
        <f t="shared" si="240"/>
        <v>214</v>
      </c>
      <c r="W2521" s="154">
        <f t="shared" si="241"/>
        <v>931.58388801757314</v>
      </c>
    </row>
    <row r="2522" spans="1:23" ht="16" customHeight="1">
      <c r="A2522" s="37"/>
      <c r="B2522" s="38" t="str">
        <f t="shared" si="236"/>
        <v>215-Bi</v>
      </c>
      <c r="C2522" s="39">
        <v>215</v>
      </c>
      <c r="D2522" s="39">
        <v>0</v>
      </c>
      <c r="E2522" s="39">
        <v>49</v>
      </c>
      <c r="F2522" s="39">
        <v>132</v>
      </c>
      <c r="G2522" s="39">
        <v>83</v>
      </c>
      <c r="H2522" s="39" t="s">
        <v>148</v>
      </c>
      <c r="I2522" s="39" t="s">
        <v>82</v>
      </c>
      <c r="J2522" s="18">
        <v>1706.8209999999999</v>
      </c>
      <c r="K2522" s="18">
        <v>96.111999999999995</v>
      </c>
      <c r="L2522" s="18">
        <v>1668692.25</v>
      </c>
      <c r="M2522" s="18">
        <v>96.113</v>
      </c>
      <c r="N2522" s="39" t="s">
        <v>28</v>
      </c>
      <c r="O2522" s="18">
        <v>2252.1089999999999</v>
      </c>
      <c r="P2522" s="18">
        <v>96.078000000000003</v>
      </c>
      <c r="Q2522" s="18">
        <v>215001832.34900001</v>
      </c>
      <c r="R2522" s="18">
        <v>103.181</v>
      </c>
      <c r="S2522" s="16">
        <f t="shared" si="237"/>
        <v>215.00183234900001</v>
      </c>
      <c r="T2522" s="16">
        <f t="shared" si="239"/>
        <v>200272.83401167116</v>
      </c>
      <c r="U2522" s="41">
        <f t="shared" si="238"/>
        <v>7761.3593023255817</v>
      </c>
      <c r="V2522" s="18">
        <f t="shared" si="240"/>
        <v>215</v>
      </c>
      <c r="W2522" s="154">
        <f t="shared" si="241"/>
        <v>931.50155354265655</v>
      </c>
    </row>
    <row r="2523" spans="1:23" ht="16" customHeight="1">
      <c r="A2523" s="37"/>
      <c r="B2523" s="38" t="str">
        <f t="shared" si="236"/>
        <v>215-Po</v>
      </c>
      <c r="C2523" s="39">
        <v>215</v>
      </c>
      <c r="D2523" s="40"/>
      <c r="E2523" s="39">
        <v>47</v>
      </c>
      <c r="F2523" s="39">
        <v>131</v>
      </c>
      <c r="G2523" s="39">
        <v>84</v>
      </c>
      <c r="H2523" s="39" t="s">
        <v>149</v>
      </c>
      <c r="I2523" s="40"/>
      <c r="J2523" s="18">
        <v>-545.28800000000001</v>
      </c>
      <c r="K2523" s="18">
        <v>2.8540000000000001</v>
      </c>
      <c r="L2523" s="18">
        <v>1670162.0060000001</v>
      </c>
      <c r="M2523" s="18">
        <v>2.8690000000000002</v>
      </c>
      <c r="N2523" s="39" t="s">
        <v>28</v>
      </c>
      <c r="O2523" s="18">
        <v>720.38400000000001</v>
      </c>
      <c r="P2523" s="18">
        <v>6.923</v>
      </c>
      <c r="Q2523" s="18">
        <v>214999414.609</v>
      </c>
      <c r="R2523" s="18">
        <v>3.0640000000000001</v>
      </c>
      <c r="S2523" s="16">
        <f t="shared" si="237"/>
        <v>214.99941460899998</v>
      </c>
      <c r="T2523" s="16">
        <f t="shared" si="239"/>
        <v>200270.58190229879</v>
      </c>
      <c r="U2523" s="41">
        <f t="shared" si="238"/>
        <v>7768.1953767441864</v>
      </c>
      <c r="V2523" s="18">
        <f t="shared" si="240"/>
        <v>215</v>
      </c>
      <c r="W2523" s="154">
        <f t="shared" si="241"/>
        <v>931.49107861534321</v>
      </c>
    </row>
    <row r="2524" spans="1:23" ht="16" customHeight="1">
      <c r="A2524" s="37"/>
      <c r="B2524" s="38" t="str">
        <f t="shared" si="236"/>
        <v>215-At</v>
      </c>
      <c r="C2524" s="39">
        <v>215</v>
      </c>
      <c r="D2524" s="40"/>
      <c r="E2524" s="39">
        <v>45</v>
      </c>
      <c r="F2524" s="39">
        <v>130</v>
      </c>
      <c r="G2524" s="39">
        <v>85</v>
      </c>
      <c r="H2524" s="39" t="s">
        <v>150</v>
      </c>
      <c r="I2524" s="39" t="s">
        <v>83</v>
      </c>
      <c r="J2524" s="18">
        <v>-1265.672</v>
      </c>
      <c r="K2524" s="18">
        <v>7.1230000000000002</v>
      </c>
      <c r="L2524" s="18">
        <v>1670100.0360000001</v>
      </c>
      <c r="M2524" s="18">
        <v>7.1289999999999996</v>
      </c>
      <c r="N2524" s="39" t="s">
        <v>28</v>
      </c>
      <c r="O2524" s="18">
        <v>-81.924999999999997</v>
      </c>
      <c r="P2524" s="18">
        <v>10.210000000000001</v>
      </c>
      <c r="Q2524" s="18">
        <v>214998641.245</v>
      </c>
      <c r="R2524" s="18">
        <v>7.6470000000000002</v>
      </c>
      <c r="S2524" s="16">
        <f t="shared" si="237"/>
        <v>214.99864124500002</v>
      </c>
      <c r="T2524" s="16">
        <f t="shared" si="239"/>
        <v>200269.86151867089</v>
      </c>
      <c r="U2524" s="41">
        <f t="shared" si="238"/>
        <v>7767.9071441860469</v>
      </c>
      <c r="V2524" s="18">
        <f t="shared" si="240"/>
        <v>215</v>
      </c>
      <c r="W2524" s="154">
        <f t="shared" si="241"/>
        <v>931.48772799381811</v>
      </c>
    </row>
    <row r="2525" spans="1:23" ht="16" customHeight="1">
      <c r="A2525" s="37"/>
      <c r="B2525" s="38" t="str">
        <f t="shared" si="236"/>
        <v>215-Rn</v>
      </c>
      <c r="C2525" s="39">
        <v>215</v>
      </c>
      <c r="D2525" s="40"/>
      <c r="E2525" s="39">
        <v>43</v>
      </c>
      <c r="F2525" s="39">
        <v>129</v>
      </c>
      <c r="G2525" s="39">
        <v>86</v>
      </c>
      <c r="H2525" s="39" t="s">
        <v>151</v>
      </c>
      <c r="I2525" s="39" t="s">
        <v>83</v>
      </c>
      <c r="J2525" s="18">
        <v>-1183.7470000000001</v>
      </c>
      <c r="K2525" s="18">
        <v>8.1240000000000006</v>
      </c>
      <c r="L2525" s="18">
        <v>1669235.7579999999</v>
      </c>
      <c r="M2525" s="18">
        <v>8.1289999999999996</v>
      </c>
      <c r="N2525" s="39" t="s">
        <v>28</v>
      </c>
      <c r="O2525" s="18">
        <v>-1487.441</v>
      </c>
      <c r="P2525" s="18">
        <v>10.307</v>
      </c>
      <c r="Q2525" s="18">
        <v>214998729.19499999</v>
      </c>
      <c r="R2525" s="18">
        <v>8.7219999999999995</v>
      </c>
      <c r="S2525" s="16">
        <f t="shared" si="237"/>
        <v>214.99872919499998</v>
      </c>
      <c r="T2525" s="16">
        <f t="shared" si="239"/>
        <v>200269.94344353428</v>
      </c>
      <c r="U2525" s="41">
        <f t="shared" si="238"/>
        <v>7763.8872465116274</v>
      </c>
      <c r="V2525" s="18">
        <f t="shared" si="240"/>
        <v>215</v>
      </c>
      <c r="W2525" s="154">
        <f t="shared" si="241"/>
        <v>931.48810903969434</v>
      </c>
    </row>
    <row r="2526" spans="1:23" ht="16" customHeight="1">
      <c r="A2526" s="37"/>
      <c r="B2526" s="38" t="str">
        <f t="shared" si="236"/>
        <v>215-Fr</v>
      </c>
      <c r="C2526" s="39">
        <v>215</v>
      </c>
      <c r="D2526" s="40"/>
      <c r="E2526" s="39">
        <v>41</v>
      </c>
      <c r="F2526" s="39">
        <v>128</v>
      </c>
      <c r="G2526" s="39">
        <v>87</v>
      </c>
      <c r="H2526" s="39" t="s">
        <v>152</v>
      </c>
      <c r="I2526" s="39" t="s">
        <v>83</v>
      </c>
      <c r="J2526" s="18">
        <v>303.69400000000002</v>
      </c>
      <c r="K2526" s="18">
        <v>7.55</v>
      </c>
      <c r="L2526" s="18">
        <v>1666965.9639999999</v>
      </c>
      <c r="M2526" s="18">
        <v>7.556</v>
      </c>
      <c r="N2526" s="39" t="s">
        <v>28</v>
      </c>
      <c r="O2526" s="18">
        <v>-2215.2469999999998</v>
      </c>
      <c r="P2526" s="18">
        <v>10.037000000000001</v>
      </c>
      <c r="Q2526" s="18">
        <v>215000326.02900001</v>
      </c>
      <c r="R2526" s="18">
        <v>8.1050000000000004</v>
      </c>
      <c r="S2526" s="16">
        <f t="shared" si="237"/>
        <v>215.00032602900001</v>
      </c>
      <c r="T2526" s="16">
        <f t="shared" si="239"/>
        <v>200271.43088420926</v>
      </c>
      <c r="U2526" s="41">
        <f t="shared" si="238"/>
        <v>7753.330065116279</v>
      </c>
      <c r="V2526" s="18">
        <f t="shared" si="240"/>
        <v>215</v>
      </c>
      <c r="W2526" s="154">
        <f t="shared" si="241"/>
        <v>931.49502736841521</v>
      </c>
    </row>
    <row r="2527" spans="1:23" ht="16" customHeight="1">
      <c r="A2527" s="37"/>
      <c r="B2527" s="38" t="str">
        <f t="shared" si="236"/>
        <v>215-Ra</v>
      </c>
      <c r="C2527" s="39">
        <v>215</v>
      </c>
      <c r="D2527" s="40"/>
      <c r="E2527" s="39">
        <v>39</v>
      </c>
      <c r="F2527" s="39">
        <v>127</v>
      </c>
      <c r="G2527" s="39">
        <v>88</v>
      </c>
      <c r="H2527" s="39" t="s">
        <v>153</v>
      </c>
      <c r="I2527" s="39" t="s">
        <v>83</v>
      </c>
      <c r="J2527" s="18">
        <v>2518.9409999999998</v>
      </c>
      <c r="K2527" s="18">
        <v>7.9980000000000002</v>
      </c>
      <c r="L2527" s="18">
        <v>1663968.3629999999</v>
      </c>
      <c r="M2527" s="18">
        <v>8.0030000000000001</v>
      </c>
      <c r="N2527" s="39" t="s">
        <v>28</v>
      </c>
      <c r="O2527" s="18">
        <v>-3489.97</v>
      </c>
      <c r="P2527" s="18">
        <v>54.514000000000003</v>
      </c>
      <c r="Q2527" s="18">
        <v>215002704.19499999</v>
      </c>
      <c r="R2527" s="18">
        <v>8.5860000000000003</v>
      </c>
      <c r="S2527" s="16">
        <f t="shared" si="237"/>
        <v>215.00270419500001</v>
      </c>
      <c r="T2527" s="16">
        <f t="shared" si="239"/>
        <v>200273.64613065327</v>
      </c>
      <c r="U2527" s="41">
        <f t="shared" si="238"/>
        <v>7739.3877348837204</v>
      </c>
      <c r="V2527" s="18">
        <f t="shared" si="240"/>
        <v>215</v>
      </c>
      <c r="W2527" s="154">
        <f t="shared" si="241"/>
        <v>931.50533084024778</v>
      </c>
    </row>
    <row r="2528" spans="1:23" ht="16" customHeight="1">
      <c r="A2528" s="37"/>
      <c r="B2528" s="38" t="str">
        <f t="shared" si="236"/>
        <v>215-Ac</v>
      </c>
      <c r="C2528" s="39">
        <v>215</v>
      </c>
      <c r="D2528" s="40"/>
      <c r="E2528" s="39">
        <v>37</v>
      </c>
      <c r="F2528" s="39">
        <v>126</v>
      </c>
      <c r="G2528" s="39">
        <v>89</v>
      </c>
      <c r="H2528" s="39" t="s">
        <v>154</v>
      </c>
      <c r="I2528" s="39" t="s">
        <v>83</v>
      </c>
      <c r="J2528" s="18">
        <v>6008.9110000000001</v>
      </c>
      <c r="K2528" s="18">
        <v>54.122999999999998</v>
      </c>
      <c r="L2528" s="18">
        <v>1659696.04</v>
      </c>
      <c r="M2528" s="18">
        <v>54.122999999999998</v>
      </c>
      <c r="N2528" s="39" t="s">
        <v>28</v>
      </c>
      <c r="O2528" s="18">
        <v>-4914.3419999999996</v>
      </c>
      <c r="P2528" s="18">
        <v>81.290000000000006</v>
      </c>
      <c r="Q2528" s="18">
        <v>215006450.83199999</v>
      </c>
      <c r="R2528" s="18">
        <v>58.103000000000002</v>
      </c>
      <c r="S2528" s="16">
        <f t="shared" si="237"/>
        <v>215.00645083199998</v>
      </c>
      <c r="T2528" s="16">
        <f t="shared" si="239"/>
        <v>200277.13609909586</v>
      </c>
      <c r="U2528" s="41">
        <f t="shared" si="238"/>
        <v>7719.5164651162795</v>
      </c>
      <c r="V2528" s="18">
        <f t="shared" si="240"/>
        <v>215</v>
      </c>
      <c r="W2528" s="154">
        <f t="shared" si="241"/>
        <v>931.52156325160865</v>
      </c>
    </row>
    <row r="2529" spans="1:23" ht="16" customHeight="1">
      <c r="A2529" s="37"/>
      <c r="B2529" s="38" t="str">
        <f t="shared" si="236"/>
        <v>215-Th</v>
      </c>
      <c r="C2529" s="39">
        <v>215</v>
      </c>
      <c r="D2529" s="40"/>
      <c r="E2529" s="39">
        <v>35</v>
      </c>
      <c r="F2529" s="39">
        <v>125</v>
      </c>
      <c r="G2529" s="39">
        <v>90</v>
      </c>
      <c r="H2529" s="39" t="s">
        <v>155</v>
      </c>
      <c r="I2529" s="39" t="s">
        <v>83</v>
      </c>
      <c r="J2529" s="18">
        <v>10923.253000000001</v>
      </c>
      <c r="K2529" s="18">
        <v>66.212999999999994</v>
      </c>
      <c r="L2529" s="18">
        <v>1653999.345</v>
      </c>
      <c r="M2529" s="18">
        <v>66.212999999999994</v>
      </c>
      <c r="N2529" s="39" t="s">
        <v>28</v>
      </c>
      <c r="O2529" s="18">
        <v>-6866.0550000000003</v>
      </c>
      <c r="P2529" s="18">
        <v>141.49199999999999</v>
      </c>
      <c r="Q2529" s="18">
        <v>215011726.597</v>
      </c>
      <c r="R2529" s="18">
        <v>71.081999999999994</v>
      </c>
      <c r="S2529" s="16">
        <f t="shared" si="237"/>
        <v>215.01172659700001</v>
      </c>
      <c r="T2529" s="16">
        <f t="shared" si="239"/>
        <v>200282.05044050678</v>
      </c>
      <c r="U2529" s="41">
        <f t="shared" si="238"/>
        <v>7693.0202093023254</v>
      </c>
      <c r="V2529" s="18">
        <f t="shared" si="240"/>
        <v>215</v>
      </c>
      <c r="W2529" s="154">
        <f t="shared" si="241"/>
        <v>931.54442065351986</v>
      </c>
    </row>
    <row r="2530" spans="1:23" ht="16" customHeight="1">
      <c r="A2530" s="37"/>
      <c r="B2530" s="38" t="str">
        <f t="shared" si="236"/>
        <v>215-Pa</v>
      </c>
      <c r="C2530" s="39">
        <v>215</v>
      </c>
      <c r="D2530" s="40"/>
      <c r="E2530" s="39">
        <v>33</v>
      </c>
      <c r="F2530" s="39">
        <v>124</v>
      </c>
      <c r="G2530" s="39">
        <v>91</v>
      </c>
      <c r="H2530" s="39" t="s">
        <v>156</v>
      </c>
      <c r="I2530" s="39" t="s">
        <v>83</v>
      </c>
      <c r="J2530" s="18">
        <v>17789.308000000001</v>
      </c>
      <c r="K2530" s="18">
        <v>135.42599999999999</v>
      </c>
      <c r="L2530" s="18">
        <v>1646350.936</v>
      </c>
      <c r="M2530" s="18">
        <v>135.42699999999999</v>
      </c>
      <c r="N2530" s="39" t="s">
        <v>28</v>
      </c>
      <c r="O2530" s="18" t="s">
        <v>30</v>
      </c>
      <c r="P2530" s="42"/>
      <c r="Q2530" s="18">
        <v>215019097.61199999</v>
      </c>
      <c r="R2530" s="18">
        <v>145.386</v>
      </c>
      <c r="S2530" s="16">
        <f t="shared" si="237"/>
        <v>215.019097612</v>
      </c>
      <c r="T2530" s="16">
        <f t="shared" si="239"/>
        <v>200288.91649391415</v>
      </c>
      <c r="U2530" s="41">
        <f t="shared" si="238"/>
        <v>7657.446213953488</v>
      </c>
      <c r="V2530" s="18">
        <f t="shared" si="240"/>
        <v>215</v>
      </c>
      <c r="W2530" s="154">
        <f t="shared" si="241"/>
        <v>931.57635578564725</v>
      </c>
    </row>
    <row r="2531" spans="1:23" ht="16" customHeight="1">
      <c r="A2531" s="37"/>
      <c r="B2531" s="38" t="str">
        <f t="shared" si="236"/>
        <v>216-Bi</v>
      </c>
      <c r="C2531" s="39">
        <v>216</v>
      </c>
      <c r="D2531" s="39">
        <v>0</v>
      </c>
      <c r="E2531" s="39">
        <v>50</v>
      </c>
      <c r="F2531" s="39">
        <v>133</v>
      </c>
      <c r="G2531" s="39">
        <v>83</v>
      </c>
      <c r="H2531" s="39" t="s">
        <v>148</v>
      </c>
      <c r="I2531" s="39" t="s">
        <v>40</v>
      </c>
      <c r="J2531" s="18">
        <v>5775</v>
      </c>
      <c r="K2531" s="18">
        <v>100</v>
      </c>
      <c r="L2531" s="18">
        <v>1672696</v>
      </c>
      <c r="M2531" s="18">
        <v>100</v>
      </c>
      <c r="N2531" s="39" t="s">
        <v>28</v>
      </c>
      <c r="O2531" s="18">
        <v>4000</v>
      </c>
      <c r="P2531" s="18">
        <v>100</v>
      </c>
      <c r="Q2531" s="18">
        <v>216006199</v>
      </c>
      <c r="R2531" s="18">
        <v>107</v>
      </c>
      <c r="S2531" s="16">
        <f t="shared" si="237"/>
        <v>216.00619900000001</v>
      </c>
      <c r="T2531" s="16">
        <f t="shared" si="239"/>
        <v>201208.39513403439</v>
      </c>
      <c r="U2531" s="41">
        <f t="shared" si="238"/>
        <v>7743.9629629629626</v>
      </c>
      <c r="V2531" s="18">
        <f t="shared" si="240"/>
        <v>216</v>
      </c>
      <c r="W2531" s="154">
        <f t="shared" si="241"/>
        <v>931.52034784275179</v>
      </c>
    </row>
    <row r="2532" spans="1:23" ht="16" customHeight="1">
      <c r="A2532" s="37"/>
      <c r="B2532" s="38" t="str">
        <f t="shared" si="236"/>
        <v>216-Po</v>
      </c>
      <c r="C2532" s="39">
        <v>216</v>
      </c>
      <c r="D2532" s="40"/>
      <c r="E2532" s="39">
        <v>48</v>
      </c>
      <c r="F2532" s="39">
        <v>132</v>
      </c>
      <c r="G2532" s="39">
        <v>84</v>
      </c>
      <c r="H2532" s="39" t="s">
        <v>149</v>
      </c>
      <c r="I2532" s="40"/>
      <c r="J2532" s="18">
        <v>1774.68</v>
      </c>
      <c r="K2532" s="18">
        <v>2.665</v>
      </c>
      <c r="L2532" s="18">
        <v>1675913.361</v>
      </c>
      <c r="M2532" s="18">
        <v>2.6819999999999999</v>
      </c>
      <c r="N2532" s="39" t="s">
        <v>28</v>
      </c>
      <c r="O2532" s="18">
        <v>-469.13900000000001</v>
      </c>
      <c r="P2532" s="18">
        <v>3.6829999999999998</v>
      </c>
      <c r="Q2532" s="18">
        <v>216001905.19800001</v>
      </c>
      <c r="R2532" s="18">
        <v>2.8610000000000002</v>
      </c>
      <c r="S2532" s="16">
        <f t="shared" si="237"/>
        <v>216.001905198</v>
      </c>
      <c r="T2532" s="16">
        <f t="shared" si="239"/>
        <v>201204.39548488799</v>
      </c>
      <c r="U2532" s="41">
        <f t="shared" si="238"/>
        <v>7758.8581527777778</v>
      </c>
      <c r="V2532" s="18">
        <f t="shared" si="240"/>
        <v>216</v>
      </c>
      <c r="W2532" s="154">
        <f t="shared" si="241"/>
        <v>931.50183094855549</v>
      </c>
    </row>
    <row r="2533" spans="1:23" ht="16" customHeight="1">
      <c r="A2533" s="37"/>
      <c r="B2533" s="38" t="str">
        <f t="shared" si="236"/>
        <v>216-At</v>
      </c>
      <c r="C2533" s="39">
        <v>216</v>
      </c>
      <c r="D2533" s="40"/>
      <c r="E2533" s="39">
        <v>46</v>
      </c>
      <c r="F2533" s="39">
        <v>131</v>
      </c>
      <c r="G2533" s="39">
        <v>85</v>
      </c>
      <c r="H2533" s="39" t="s">
        <v>150</v>
      </c>
      <c r="I2533" s="40"/>
      <c r="J2533" s="18">
        <v>2243.8180000000002</v>
      </c>
      <c r="K2533" s="18">
        <v>4.234</v>
      </c>
      <c r="L2533" s="18">
        <v>1674661.8689999999</v>
      </c>
      <c r="M2533" s="18">
        <v>4.2439999999999998</v>
      </c>
      <c r="N2533" s="39" t="s">
        <v>28</v>
      </c>
      <c r="O2533" s="18">
        <v>2003.3510000000001</v>
      </c>
      <c r="P2533" s="18">
        <v>8.0090000000000003</v>
      </c>
      <c r="Q2533" s="18">
        <v>216002408.83899999</v>
      </c>
      <c r="R2533" s="18">
        <v>4.5449999999999999</v>
      </c>
      <c r="S2533" s="16">
        <f t="shared" si="237"/>
        <v>216.002408839</v>
      </c>
      <c r="T2533" s="16">
        <f t="shared" si="239"/>
        <v>201204.86462326365</v>
      </c>
      <c r="U2533" s="41">
        <f t="shared" si="238"/>
        <v>7753.0642083333332</v>
      </c>
      <c r="V2533" s="18">
        <f t="shared" si="240"/>
        <v>216</v>
      </c>
      <c r="W2533" s="154">
        <f t="shared" si="241"/>
        <v>931.50400288547985</v>
      </c>
    </row>
    <row r="2534" spans="1:23" ht="16" customHeight="1">
      <c r="A2534" s="37"/>
      <c r="B2534" s="38" t="str">
        <f t="shared" si="236"/>
        <v>216-Rn</v>
      </c>
      <c r="C2534" s="39">
        <v>216</v>
      </c>
      <c r="D2534" s="40"/>
      <c r="E2534" s="39">
        <v>44</v>
      </c>
      <c r="F2534" s="39">
        <v>130</v>
      </c>
      <c r="G2534" s="39">
        <v>86</v>
      </c>
      <c r="H2534" s="39" t="s">
        <v>151</v>
      </c>
      <c r="I2534" s="39" t="s">
        <v>83</v>
      </c>
      <c r="J2534" s="18">
        <v>240.46799999999999</v>
      </c>
      <c r="K2534" s="18">
        <v>7.77</v>
      </c>
      <c r="L2534" s="18">
        <v>1675882.8659999999</v>
      </c>
      <c r="M2534" s="18">
        <v>7.7750000000000004</v>
      </c>
      <c r="N2534" s="39" t="s">
        <v>28</v>
      </c>
      <c r="O2534" s="18">
        <v>-2729.0160000000001</v>
      </c>
      <c r="P2534" s="18">
        <v>14.48</v>
      </c>
      <c r="Q2534" s="18">
        <v>216000258.153</v>
      </c>
      <c r="R2534" s="18">
        <v>8.3409999999999993</v>
      </c>
      <c r="S2534" s="16">
        <f t="shared" si="237"/>
        <v>216.000258153</v>
      </c>
      <c r="T2534" s="16">
        <f t="shared" si="239"/>
        <v>201202.86127298715</v>
      </c>
      <c r="U2534" s="41">
        <f t="shared" si="238"/>
        <v>7758.7169722222216</v>
      </c>
      <c r="V2534" s="18">
        <f t="shared" si="240"/>
        <v>216</v>
      </c>
      <c r="W2534" s="154">
        <f t="shared" si="241"/>
        <v>931.49472811568126</v>
      </c>
    </row>
    <row r="2535" spans="1:23" ht="16" customHeight="1">
      <c r="A2535" s="37"/>
      <c r="B2535" s="38" t="str">
        <f t="shared" si="236"/>
        <v>216-Fr</v>
      </c>
      <c r="C2535" s="39">
        <v>216</v>
      </c>
      <c r="D2535" s="40"/>
      <c r="E2535" s="39">
        <v>42</v>
      </c>
      <c r="F2535" s="39">
        <v>129</v>
      </c>
      <c r="G2535" s="39">
        <v>87</v>
      </c>
      <c r="H2535" s="39" t="s">
        <v>152</v>
      </c>
      <c r="I2535" s="39" t="s">
        <v>83</v>
      </c>
      <c r="J2535" s="18">
        <v>2969.4839999999999</v>
      </c>
      <c r="K2535" s="18">
        <v>12.885999999999999</v>
      </c>
      <c r="L2535" s="18">
        <v>1672371.496</v>
      </c>
      <c r="M2535" s="18">
        <v>12.888999999999999</v>
      </c>
      <c r="N2535" s="39" t="s">
        <v>28</v>
      </c>
      <c r="O2535" s="18">
        <v>-307.88600000000002</v>
      </c>
      <c r="P2535" s="18">
        <v>15.257999999999999</v>
      </c>
      <c r="Q2535" s="18">
        <v>216003187.873</v>
      </c>
      <c r="R2535" s="18">
        <v>13.834</v>
      </c>
      <c r="S2535" s="16">
        <f t="shared" si="237"/>
        <v>216.003187873</v>
      </c>
      <c r="T2535" s="16">
        <f t="shared" si="239"/>
        <v>201205.5902884604</v>
      </c>
      <c r="U2535" s="41">
        <f t="shared" si="238"/>
        <v>7742.4606296296297</v>
      </c>
      <c r="V2535" s="18">
        <f t="shared" si="240"/>
        <v>216</v>
      </c>
      <c r="W2535" s="154">
        <f t="shared" si="241"/>
        <v>931.50736244657594</v>
      </c>
    </row>
    <row r="2536" spans="1:23" ht="16" customHeight="1">
      <c r="A2536" s="37"/>
      <c r="B2536" s="38" t="str">
        <f t="shared" si="236"/>
        <v>216-Ra</v>
      </c>
      <c r="C2536" s="39">
        <v>216</v>
      </c>
      <c r="D2536" s="40"/>
      <c r="E2536" s="39">
        <v>40</v>
      </c>
      <c r="F2536" s="39">
        <v>128</v>
      </c>
      <c r="G2536" s="39">
        <v>88</v>
      </c>
      <c r="H2536" s="39" t="s">
        <v>153</v>
      </c>
      <c r="I2536" s="39" t="s">
        <v>83</v>
      </c>
      <c r="J2536" s="18">
        <v>3277.37</v>
      </c>
      <c r="K2536" s="18">
        <v>9.1440000000000001</v>
      </c>
      <c r="L2536" s="18">
        <v>1671281.257</v>
      </c>
      <c r="M2536" s="18">
        <v>9.1479999999999997</v>
      </c>
      <c r="N2536" s="39" t="s">
        <v>28</v>
      </c>
      <c r="O2536" s="18">
        <v>-4846.4380000000001</v>
      </c>
      <c r="P2536" s="18">
        <v>28.422999999999998</v>
      </c>
      <c r="Q2536" s="18">
        <v>216003518.40200001</v>
      </c>
      <c r="R2536" s="18">
        <v>9.8160000000000007</v>
      </c>
      <c r="S2536" s="16">
        <f t="shared" si="237"/>
        <v>216.003518402</v>
      </c>
      <c r="T2536" s="16">
        <f t="shared" si="239"/>
        <v>201205.89817411342</v>
      </c>
      <c r="U2536" s="41">
        <f t="shared" si="238"/>
        <v>7737.4132268518515</v>
      </c>
      <c r="V2536" s="18">
        <f t="shared" si="240"/>
        <v>216</v>
      </c>
      <c r="W2536" s="154">
        <f t="shared" si="241"/>
        <v>931.50878784311772</v>
      </c>
    </row>
    <row r="2537" spans="1:23" ht="16" customHeight="1">
      <c r="A2537" s="37"/>
      <c r="B2537" s="38" t="str">
        <f t="shared" si="236"/>
        <v>216-Ac</v>
      </c>
      <c r="C2537" s="39">
        <v>216</v>
      </c>
      <c r="D2537" s="40"/>
      <c r="E2537" s="39">
        <v>38</v>
      </c>
      <c r="F2537" s="39">
        <v>127</v>
      </c>
      <c r="G2537" s="39">
        <v>89</v>
      </c>
      <c r="H2537" s="39" t="s">
        <v>154</v>
      </c>
      <c r="I2537" s="39" t="s">
        <v>83</v>
      </c>
      <c r="J2537" s="18">
        <v>8123.808</v>
      </c>
      <c r="K2537" s="18">
        <v>27.03</v>
      </c>
      <c r="L2537" s="18">
        <v>1665652.466</v>
      </c>
      <c r="M2537" s="18">
        <v>27.030999999999999</v>
      </c>
      <c r="N2537" s="39" t="s">
        <v>28</v>
      </c>
      <c r="O2537" s="18">
        <v>-2170.096</v>
      </c>
      <c r="P2537" s="18">
        <v>31.242000000000001</v>
      </c>
      <c r="Q2537" s="18">
        <v>216008721.26800001</v>
      </c>
      <c r="R2537" s="18">
        <v>29.018000000000001</v>
      </c>
      <c r="S2537" s="16">
        <f t="shared" si="237"/>
        <v>216.00872126800002</v>
      </c>
      <c r="T2537" s="16">
        <f t="shared" si="239"/>
        <v>201210.7446105713</v>
      </c>
      <c r="U2537" s="41">
        <f t="shared" si="238"/>
        <v>7711.3540092592593</v>
      </c>
      <c r="V2537" s="18">
        <f t="shared" si="240"/>
        <v>216</v>
      </c>
      <c r="W2537" s="154">
        <f t="shared" si="241"/>
        <v>931.53122504894122</v>
      </c>
    </row>
    <row r="2538" spans="1:23" ht="16" customHeight="1">
      <c r="A2538" s="37"/>
      <c r="B2538" s="38" t="str">
        <f t="shared" si="236"/>
        <v>216-Th</v>
      </c>
      <c r="C2538" s="39">
        <v>216</v>
      </c>
      <c r="D2538" s="40"/>
      <c r="E2538" s="39">
        <v>36</v>
      </c>
      <c r="F2538" s="39">
        <v>126</v>
      </c>
      <c r="G2538" s="39">
        <v>90</v>
      </c>
      <c r="H2538" s="39" t="s">
        <v>155</v>
      </c>
      <c r="I2538" s="39" t="s">
        <v>83</v>
      </c>
      <c r="J2538" s="18">
        <v>10293.904</v>
      </c>
      <c r="K2538" s="18">
        <v>15.869</v>
      </c>
      <c r="L2538" s="18">
        <v>1662700.0160000001</v>
      </c>
      <c r="M2538" s="18">
        <v>15.872</v>
      </c>
      <c r="N2538" s="39" t="s">
        <v>28</v>
      </c>
      <c r="O2538" s="18">
        <v>-7506.616</v>
      </c>
      <c r="P2538" s="18">
        <v>106.601</v>
      </c>
      <c r="Q2538" s="18">
        <v>216011050.963</v>
      </c>
      <c r="R2538" s="18">
        <v>17.036000000000001</v>
      </c>
      <c r="S2538" s="16">
        <f t="shared" si="237"/>
        <v>216.011050963</v>
      </c>
      <c r="T2538" s="16">
        <f t="shared" si="239"/>
        <v>201212.91470658832</v>
      </c>
      <c r="U2538" s="41">
        <f t="shared" si="238"/>
        <v>7697.6852592592595</v>
      </c>
      <c r="V2538" s="18">
        <f t="shared" si="240"/>
        <v>216</v>
      </c>
      <c r="W2538" s="154">
        <f t="shared" si="241"/>
        <v>931.54127178976069</v>
      </c>
    </row>
    <row r="2539" spans="1:23" ht="16" customHeight="1">
      <c r="A2539" s="37"/>
      <c r="B2539" s="38" t="str">
        <f t="shared" si="236"/>
        <v>216-Pa</v>
      </c>
      <c r="C2539" s="39">
        <v>216</v>
      </c>
      <c r="D2539" s="40"/>
      <c r="E2539" s="39">
        <v>34</v>
      </c>
      <c r="F2539" s="39">
        <v>125</v>
      </c>
      <c r="G2539" s="39">
        <v>91</v>
      </c>
      <c r="H2539" s="39" t="s">
        <v>156</v>
      </c>
      <c r="I2539" s="39" t="s">
        <v>83</v>
      </c>
      <c r="J2539" s="18">
        <v>17800.52</v>
      </c>
      <c r="K2539" s="18">
        <v>105.438</v>
      </c>
      <c r="L2539" s="18">
        <v>1654411.0460000001</v>
      </c>
      <c r="M2539" s="18">
        <v>105.438</v>
      </c>
      <c r="N2539" s="39" t="s">
        <v>28</v>
      </c>
      <c r="O2539" s="18" t="s">
        <v>30</v>
      </c>
      <c r="P2539" s="42"/>
      <c r="Q2539" s="18">
        <v>216019109.64899999</v>
      </c>
      <c r="R2539" s="18">
        <v>113.19199999999999</v>
      </c>
      <c r="S2539" s="16">
        <f t="shared" si="237"/>
        <v>216.019109649</v>
      </c>
      <c r="T2539" s="16">
        <f t="shared" si="239"/>
        <v>201220.4213211413</v>
      </c>
      <c r="U2539" s="41">
        <f t="shared" si="238"/>
        <v>7659.3103981481481</v>
      </c>
      <c r="V2539" s="18">
        <f t="shared" si="240"/>
        <v>216</v>
      </c>
      <c r="W2539" s="154">
        <f t="shared" si="241"/>
        <v>931.57602463491344</v>
      </c>
    </row>
    <row r="2540" spans="1:23" ht="16" customHeight="1">
      <c r="A2540" s="37"/>
      <c r="B2540" s="38" t="str">
        <f t="shared" si="236"/>
        <v>217-Po</v>
      </c>
      <c r="C2540" s="39">
        <v>217</v>
      </c>
      <c r="D2540" s="39">
        <v>0</v>
      </c>
      <c r="E2540" s="39">
        <v>49</v>
      </c>
      <c r="F2540" s="39">
        <v>133</v>
      </c>
      <c r="G2540" s="39">
        <v>84</v>
      </c>
      <c r="H2540" s="39" t="s">
        <v>149</v>
      </c>
      <c r="I2540" s="39" t="s">
        <v>83</v>
      </c>
      <c r="J2540" s="18">
        <v>5825</v>
      </c>
      <c r="K2540" s="18">
        <v>100</v>
      </c>
      <c r="L2540" s="18">
        <v>1679934</v>
      </c>
      <c r="M2540" s="18">
        <v>100</v>
      </c>
      <c r="N2540" s="39" t="s">
        <v>28</v>
      </c>
      <c r="O2540" s="18">
        <v>1438</v>
      </c>
      <c r="P2540" s="18">
        <v>100</v>
      </c>
      <c r="Q2540" s="18">
        <v>217006253</v>
      </c>
      <c r="R2540" s="18">
        <v>108</v>
      </c>
      <c r="S2540" s="16">
        <f t="shared" si="237"/>
        <v>217.00625299999999</v>
      </c>
      <c r="T2540" s="16">
        <f t="shared" si="239"/>
        <v>202139.93904952807</v>
      </c>
      <c r="U2540" s="41">
        <f t="shared" si="238"/>
        <v>7741.6313364055295</v>
      </c>
      <c r="V2540" s="18">
        <f t="shared" si="240"/>
        <v>217</v>
      </c>
      <c r="W2540" s="154">
        <f t="shared" si="241"/>
        <v>931.52045644943814</v>
      </c>
    </row>
    <row r="2541" spans="1:23" ht="16" customHeight="1">
      <c r="A2541" s="37"/>
      <c r="B2541" s="38" t="str">
        <f t="shared" si="236"/>
        <v>217-At</v>
      </c>
      <c r="C2541" s="39">
        <v>217</v>
      </c>
      <c r="D2541" s="40"/>
      <c r="E2541" s="39">
        <v>47</v>
      </c>
      <c r="F2541" s="39">
        <v>132</v>
      </c>
      <c r="G2541" s="39">
        <v>85</v>
      </c>
      <c r="H2541" s="39" t="s">
        <v>150</v>
      </c>
      <c r="I2541" s="40"/>
      <c r="J2541" s="18">
        <v>4386.9809999999998</v>
      </c>
      <c r="K2541" s="18">
        <v>7.5410000000000004</v>
      </c>
      <c r="L2541" s="18">
        <v>1680590.0290000001</v>
      </c>
      <c r="M2541" s="18">
        <v>7.5469999999999997</v>
      </c>
      <c r="N2541" s="39" t="s">
        <v>28</v>
      </c>
      <c r="O2541" s="18">
        <v>740.59799999999996</v>
      </c>
      <c r="P2541" s="18">
        <v>7.9029999999999996</v>
      </c>
      <c r="Q2541" s="18">
        <v>217004709.61899999</v>
      </c>
      <c r="R2541" s="18">
        <v>8.0960000000000001</v>
      </c>
      <c r="S2541" s="16">
        <f t="shared" si="237"/>
        <v>217.00470961899998</v>
      </c>
      <c r="T2541" s="16">
        <f t="shared" si="239"/>
        <v>202138.50139998129</v>
      </c>
      <c r="U2541" s="41">
        <f t="shared" si="238"/>
        <v>7744.6545115207382</v>
      </c>
      <c r="V2541" s="18">
        <f t="shared" si="240"/>
        <v>217</v>
      </c>
      <c r="W2541" s="154">
        <f t="shared" si="241"/>
        <v>931.5138313363193</v>
      </c>
    </row>
    <row r="2542" spans="1:23" ht="16" customHeight="1">
      <c r="A2542" s="37"/>
      <c r="B2542" s="38" t="str">
        <f t="shared" si="236"/>
        <v>217-Rn</v>
      </c>
      <c r="C2542" s="39">
        <v>217</v>
      </c>
      <c r="D2542" s="40"/>
      <c r="E2542" s="39">
        <v>45</v>
      </c>
      <c r="F2542" s="39">
        <v>131</v>
      </c>
      <c r="G2542" s="39">
        <v>86</v>
      </c>
      <c r="H2542" s="39" t="s">
        <v>151</v>
      </c>
      <c r="I2542" s="39" t="s">
        <v>83</v>
      </c>
      <c r="J2542" s="18">
        <v>3646.384</v>
      </c>
      <c r="K2542" s="18">
        <v>4.9550000000000001</v>
      </c>
      <c r="L2542" s="18">
        <v>1680548.273</v>
      </c>
      <c r="M2542" s="18">
        <v>4.9640000000000004</v>
      </c>
      <c r="N2542" s="39" t="s">
        <v>28</v>
      </c>
      <c r="O2542" s="18">
        <v>-653.81299999999999</v>
      </c>
      <c r="P2542" s="18">
        <v>7.548</v>
      </c>
      <c r="Q2542" s="18">
        <v>217003914.55500001</v>
      </c>
      <c r="R2542" s="18">
        <v>5.32</v>
      </c>
      <c r="S2542" s="16">
        <f t="shared" si="237"/>
        <v>217.00391455499999</v>
      </c>
      <c r="T2542" s="16">
        <f t="shared" si="239"/>
        <v>202137.76080294192</v>
      </c>
      <c r="U2542" s="41">
        <f t="shared" si="238"/>
        <v>7744.4620875576038</v>
      </c>
      <c r="V2542" s="18">
        <f t="shared" si="240"/>
        <v>217</v>
      </c>
      <c r="W2542" s="154">
        <f t="shared" si="241"/>
        <v>931.51041844673694</v>
      </c>
    </row>
    <row r="2543" spans="1:23" ht="16" customHeight="1">
      <c r="A2543" s="37"/>
      <c r="B2543" s="38" t="str">
        <f t="shared" si="236"/>
        <v>217-Fr</v>
      </c>
      <c r="C2543" s="39">
        <v>217</v>
      </c>
      <c r="D2543" s="40"/>
      <c r="E2543" s="39">
        <v>43</v>
      </c>
      <c r="F2543" s="39">
        <v>130</v>
      </c>
      <c r="G2543" s="39">
        <v>87</v>
      </c>
      <c r="H2543" s="39" t="s">
        <v>152</v>
      </c>
      <c r="I2543" s="39" t="s">
        <v>83</v>
      </c>
      <c r="J2543" s="18">
        <v>4300.1959999999999</v>
      </c>
      <c r="K2543" s="18">
        <v>7.0519999999999996</v>
      </c>
      <c r="L2543" s="18">
        <v>1679112.1070000001</v>
      </c>
      <c r="M2543" s="18">
        <v>7.0579999999999998</v>
      </c>
      <c r="N2543" s="39" t="s">
        <v>28</v>
      </c>
      <c r="O2543" s="18">
        <v>-1573.8130000000001</v>
      </c>
      <c r="P2543" s="18">
        <v>11.153</v>
      </c>
      <c r="Q2543" s="18">
        <v>217004616.45199999</v>
      </c>
      <c r="R2543" s="18">
        <v>7.5709999999999997</v>
      </c>
      <c r="S2543" s="16">
        <f t="shared" si="237"/>
        <v>217.00461645199999</v>
      </c>
      <c r="T2543" s="16">
        <f t="shared" si="239"/>
        <v>202138.41461551571</v>
      </c>
      <c r="U2543" s="41">
        <f t="shared" si="238"/>
        <v>7737.8438110599081</v>
      </c>
      <c r="V2543" s="18">
        <f t="shared" si="240"/>
        <v>217</v>
      </c>
      <c r="W2543" s="154">
        <f t="shared" si="241"/>
        <v>931.51343140790652</v>
      </c>
    </row>
    <row r="2544" spans="1:23" ht="16" customHeight="1">
      <c r="A2544" s="37"/>
      <c r="B2544" s="38" t="str">
        <f t="shared" si="236"/>
        <v>217-Ra</v>
      </c>
      <c r="C2544" s="39">
        <v>217</v>
      </c>
      <c r="D2544" s="40"/>
      <c r="E2544" s="39">
        <v>41</v>
      </c>
      <c r="F2544" s="39">
        <v>129</v>
      </c>
      <c r="G2544" s="39">
        <v>88</v>
      </c>
      <c r="H2544" s="39" t="s">
        <v>153</v>
      </c>
      <c r="I2544" s="39" t="s">
        <v>83</v>
      </c>
      <c r="J2544" s="18">
        <v>5874.01</v>
      </c>
      <c r="K2544" s="18">
        <v>9.5649999999999995</v>
      </c>
      <c r="L2544" s="18">
        <v>1676755.94</v>
      </c>
      <c r="M2544" s="18">
        <v>9.5690000000000008</v>
      </c>
      <c r="N2544" s="39" t="s">
        <v>28</v>
      </c>
      <c r="O2544" s="18">
        <v>-2819.3209999999999</v>
      </c>
      <c r="P2544" s="18">
        <v>15.62</v>
      </c>
      <c r="Q2544" s="18">
        <v>217006306.00999999</v>
      </c>
      <c r="R2544" s="18">
        <v>10.268000000000001</v>
      </c>
      <c r="S2544" s="16">
        <f t="shared" si="237"/>
        <v>217.00630601</v>
      </c>
      <c r="T2544" s="16">
        <f t="shared" si="239"/>
        <v>202139.98842800461</v>
      </c>
      <c r="U2544" s="41">
        <f t="shared" si="238"/>
        <v>7726.9858986175113</v>
      </c>
      <c r="V2544" s="18">
        <f t="shared" si="240"/>
        <v>217</v>
      </c>
      <c r="W2544" s="154">
        <f t="shared" si="241"/>
        <v>931.52068400002122</v>
      </c>
    </row>
    <row r="2545" spans="1:23" ht="16" customHeight="1">
      <c r="A2545" s="37"/>
      <c r="B2545" s="38" t="str">
        <f t="shared" si="236"/>
        <v>217-Ac</v>
      </c>
      <c r="C2545" s="39">
        <v>217</v>
      </c>
      <c r="D2545" s="40"/>
      <c r="E2545" s="39">
        <v>39</v>
      </c>
      <c r="F2545" s="39">
        <v>128</v>
      </c>
      <c r="G2545" s="39">
        <v>89</v>
      </c>
      <c r="H2545" s="39" t="s">
        <v>154</v>
      </c>
      <c r="I2545" s="39" t="s">
        <v>83</v>
      </c>
      <c r="J2545" s="18">
        <v>8693.33</v>
      </c>
      <c r="K2545" s="18">
        <v>13.026</v>
      </c>
      <c r="L2545" s="18">
        <v>1673154.2660000001</v>
      </c>
      <c r="M2545" s="18">
        <v>13.029</v>
      </c>
      <c r="N2545" s="39" t="s">
        <v>28</v>
      </c>
      <c r="O2545" s="18">
        <v>-3477.7260000000001</v>
      </c>
      <c r="P2545" s="18">
        <v>31.661999999999999</v>
      </c>
      <c r="Q2545" s="18">
        <v>217009332.676</v>
      </c>
      <c r="R2545" s="18">
        <v>13.984</v>
      </c>
      <c r="S2545" s="16">
        <f t="shared" si="237"/>
        <v>217.00933267599999</v>
      </c>
      <c r="T2545" s="16">
        <f t="shared" si="239"/>
        <v>202142.80774805785</v>
      </c>
      <c r="U2545" s="41">
        <f t="shared" si="238"/>
        <v>7710.3883225806458</v>
      </c>
      <c r="V2545" s="18">
        <f t="shared" si="240"/>
        <v>217</v>
      </c>
      <c r="W2545" s="154">
        <f t="shared" si="241"/>
        <v>931.53367625833107</v>
      </c>
    </row>
    <row r="2546" spans="1:23" ht="16" customHeight="1">
      <c r="A2546" s="37"/>
      <c r="B2546" s="38" t="str">
        <f t="shared" si="236"/>
        <v>217-Th</v>
      </c>
      <c r="C2546" s="39">
        <v>217</v>
      </c>
      <c r="D2546" s="40"/>
      <c r="E2546" s="39">
        <v>37</v>
      </c>
      <c r="F2546" s="39">
        <v>127</v>
      </c>
      <c r="G2546" s="39">
        <v>90</v>
      </c>
      <c r="H2546" s="39" t="s">
        <v>155</v>
      </c>
      <c r="I2546" s="39" t="s">
        <v>83</v>
      </c>
      <c r="J2546" s="18">
        <v>12171.056</v>
      </c>
      <c r="K2546" s="18">
        <v>30.956</v>
      </c>
      <c r="L2546" s="18">
        <v>1668894.1869999999</v>
      </c>
      <c r="M2546" s="18">
        <v>30.957000000000001</v>
      </c>
      <c r="N2546" s="39" t="s">
        <v>28</v>
      </c>
      <c r="O2546" s="18">
        <v>-4864.6350000000002</v>
      </c>
      <c r="P2546" s="18">
        <v>83.21</v>
      </c>
      <c r="Q2546" s="18">
        <v>217013066.169</v>
      </c>
      <c r="R2546" s="18">
        <v>33.231999999999999</v>
      </c>
      <c r="S2546" s="16">
        <f t="shared" si="237"/>
        <v>217.01306616900001</v>
      </c>
      <c r="T2546" s="16">
        <f t="shared" si="239"/>
        <v>202146.2854729484</v>
      </c>
      <c r="U2546" s="41">
        <f t="shared" si="238"/>
        <v>7690.7566221198149</v>
      </c>
      <c r="V2546" s="18">
        <f t="shared" si="240"/>
        <v>217</v>
      </c>
      <c r="W2546" s="154">
        <f t="shared" si="241"/>
        <v>931.54970264031522</v>
      </c>
    </row>
    <row r="2547" spans="1:23" ht="16" customHeight="1">
      <c r="A2547" s="37"/>
      <c r="B2547" s="38" t="str">
        <f t="shared" si="236"/>
        <v>217-Pa</v>
      </c>
      <c r="C2547" s="39">
        <v>217</v>
      </c>
      <c r="D2547" s="40"/>
      <c r="E2547" s="39">
        <v>35</v>
      </c>
      <c r="F2547" s="39">
        <v>126</v>
      </c>
      <c r="G2547" s="39">
        <v>91</v>
      </c>
      <c r="H2547" s="39" t="s">
        <v>156</v>
      </c>
      <c r="I2547" s="39" t="s">
        <v>83</v>
      </c>
      <c r="J2547" s="18">
        <v>17035.690999999999</v>
      </c>
      <c r="K2547" s="18">
        <v>77.286000000000001</v>
      </c>
      <c r="L2547" s="18">
        <v>1663247.1980000001</v>
      </c>
      <c r="M2547" s="18">
        <v>77.286000000000001</v>
      </c>
      <c r="N2547" s="39" t="s">
        <v>28</v>
      </c>
      <c r="O2547" s="18" t="s">
        <v>30</v>
      </c>
      <c r="P2547" s="42"/>
      <c r="Q2547" s="18">
        <v>217018288.57100001</v>
      </c>
      <c r="R2547" s="18">
        <v>82.97</v>
      </c>
      <c r="S2547" s="16">
        <f t="shared" si="237"/>
        <v>217.018288571</v>
      </c>
      <c r="T2547" s="16">
        <f t="shared" si="239"/>
        <v>202151.15010706551</v>
      </c>
      <c r="U2547" s="41">
        <f t="shared" si="238"/>
        <v>7664.7336313364058</v>
      </c>
      <c r="V2547" s="18">
        <f t="shared" si="240"/>
        <v>217</v>
      </c>
      <c r="W2547" s="154">
        <f t="shared" si="241"/>
        <v>931.5721203090576</v>
      </c>
    </row>
    <row r="2548" spans="1:23" ht="16" customHeight="1">
      <c r="A2548" s="37"/>
      <c r="B2548" s="38" t="str">
        <f t="shared" si="236"/>
        <v>218-Po</v>
      </c>
      <c r="C2548" s="39">
        <v>218</v>
      </c>
      <c r="D2548" s="39">
        <v>0</v>
      </c>
      <c r="E2548" s="39">
        <v>50</v>
      </c>
      <c r="F2548" s="39">
        <v>134</v>
      </c>
      <c r="G2548" s="39">
        <v>84</v>
      </c>
      <c r="H2548" s="39" t="s">
        <v>149</v>
      </c>
      <c r="I2548" s="40"/>
      <c r="J2548" s="18">
        <v>8351.5630000000001</v>
      </c>
      <c r="K2548" s="18">
        <v>2.532</v>
      </c>
      <c r="L2548" s="18">
        <v>1685479.1229999999</v>
      </c>
      <c r="M2548" s="18">
        <v>2.5489999999999999</v>
      </c>
      <c r="N2548" s="39" t="s">
        <v>28</v>
      </c>
      <c r="O2548" s="18">
        <v>264.83800000000002</v>
      </c>
      <c r="P2548" s="18">
        <v>11.718999999999999</v>
      </c>
      <c r="Q2548" s="18">
        <v>218008965.773</v>
      </c>
      <c r="R2548" s="18">
        <v>2.718</v>
      </c>
      <c r="S2548" s="16">
        <f t="shared" si="237"/>
        <v>218.008965773</v>
      </c>
      <c r="T2548" s="16">
        <f t="shared" si="239"/>
        <v>203073.95959509458</v>
      </c>
      <c r="U2548" s="41">
        <f t="shared" si="238"/>
        <v>7731.5556100917429</v>
      </c>
      <c r="V2548" s="18">
        <f t="shared" si="240"/>
        <v>218</v>
      </c>
      <c r="W2548" s="154">
        <f t="shared" si="241"/>
        <v>931.53192474814023</v>
      </c>
    </row>
    <row r="2549" spans="1:23" ht="16" customHeight="1">
      <c r="A2549" s="37"/>
      <c r="B2549" s="38" t="str">
        <f t="shared" si="236"/>
        <v>218-At</v>
      </c>
      <c r="C2549" s="39">
        <v>218</v>
      </c>
      <c r="D2549" s="40"/>
      <c r="E2549" s="39">
        <v>48</v>
      </c>
      <c r="F2549" s="39">
        <v>133</v>
      </c>
      <c r="G2549" s="39">
        <v>85</v>
      </c>
      <c r="H2549" s="39" t="s">
        <v>150</v>
      </c>
      <c r="I2549" s="39" t="s">
        <v>83</v>
      </c>
      <c r="J2549" s="18">
        <v>8086.7250000000004</v>
      </c>
      <c r="K2549" s="18">
        <v>11.813000000000001</v>
      </c>
      <c r="L2549" s="18">
        <v>1684961.608</v>
      </c>
      <c r="M2549" s="18">
        <v>11.817</v>
      </c>
      <c r="N2549" s="39" t="s">
        <v>28</v>
      </c>
      <c r="O2549" s="18">
        <v>2883.107</v>
      </c>
      <c r="P2549" s="18">
        <v>11.715</v>
      </c>
      <c r="Q2549" s="18">
        <v>218008681.458</v>
      </c>
      <c r="R2549" s="18">
        <v>12.682</v>
      </c>
      <c r="S2549" s="16">
        <f t="shared" si="237"/>
        <v>218.00868145800001</v>
      </c>
      <c r="T2549" s="16">
        <f t="shared" si="239"/>
        <v>203073.69475748751</v>
      </c>
      <c r="U2549" s="41">
        <f t="shared" si="238"/>
        <v>7729.181688073395</v>
      </c>
      <c r="V2549" s="18">
        <f t="shared" si="240"/>
        <v>218</v>
      </c>
      <c r="W2549" s="154">
        <f t="shared" si="241"/>
        <v>931.53070989673165</v>
      </c>
    </row>
    <row r="2550" spans="1:23" ht="16" customHeight="1">
      <c r="A2550" s="37"/>
      <c r="B2550" s="38" t="str">
        <f t="shared" si="236"/>
        <v>218-Rn</v>
      </c>
      <c r="C2550" s="39">
        <v>218</v>
      </c>
      <c r="D2550" s="40"/>
      <c r="E2550" s="39">
        <v>46</v>
      </c>
      <c r="F2550" s="39">
        <v>132</v>
      </c>
      <c r="G2550" s="39">
        <v>86</v>
      </c>
      <c r="H2550" s="39" t="s">
        <v>151</v>
      </c>
      <c r="I2550" s="40"/>
      <c r="J2550" s="18">
        <v>5203.6180000000004</v>
      </c>
      <c r="K2550" s="18">
        <v>3.4740000000000002</v>
      </c>
      <c r="L2550" s="18">
        <v>1687062.361</v>
      </c>
      <c r="M2550" s="18">
        <v>3.4860000000000002</v>
      </c>
      <c r="N2550" s="39" t="s">
        <v>28</v>
      </c>
      <c r="O2550" s="18">
        <v>-1841.5730000000001</v>
      </c>
      <c r="P2550" s="18">
        <v>4.9429999999999996</v>
      </c>
      <c r="Q2550" s="18">
        <v>218005586.315</v>
      </c>
      <c r="R2550" s="18">
        <v>3.7290000000000001</v>
      </c>
      <c r="S2550" s="16">
        <f t="shared" si="237"/>
        <v>218.00558631499999</v>
      </c>
      <c r="T2550" s="16">
        <f t="shared" si="239"/>
        <v>203070.81165154596</v>
      </c>
      <c r="U2550" s="41">
        <f t="shared" si="238"/>
        <v>7738.818169724771</v>
      </c>
      <c r="V2550" s="18">
        <f t="shared" si="240"/>
        <v>218</v>
      </c>
      <c r="W2550" s="154">
        <f t="shared" si="241"/>
        <v>931.51748464011905</v>
      </c>
    </row>
    <row r="2551" spans="1:23" ht="16" customHeight="1">
      <c r="A2551" s="37"/>
      <c r="B2551" s="38" t="str">
        <f t="shared" si="236"/>
        <v>218-Fr</v>
      </c>
      <c r="C2551" s="39">
        <v>218</v>
      </c>
      <c r="D2551" s="40"/>
      <c r="E2551" s="39">
        <v>44</v>
      </c>
      <c r="F2551" s="39">
        <v>131</v>
      </c>
      <c r="G2551" s="39">
        <v>87</v>
      </c>
      <c r="H2551" s="39" t="s">
        <v>152</v>
      </c>
      <c r="I2551" s="39" t="s">
        <v>83</v>
      </c>
      <c r="J2551" s="18">
        <v>7045.1909999999998</v>
      </c>
      <c r="K2551" s="18">
        <v>5.45</v>
      </c>
      <c r="L2551" s="18">
        <v>1684438.4350000001</v>
      </c>
      <c r="M2551" s="18">
        <v>5.4580000000000002</v>
      </c>
      <c r="N2551" s="39" t="s">
        <v>28</v>
      </c>
      <c r="O2551" s="18">
        <v>409.27800000000002</v>
      </c>
      <c r="P2551" s="18">
        <v>12.04</v>
      </c>
      <c r="Q2551" s="18">
        <v>218007563.32600001</v>
      </c>
      <c r="R2551" s="18">
        <v>5.851</v>
      </c>
      <c r="S2551" s="16">
        <f t="shared" si="237"/>
        <v>218.007563326</v>
      </c>
      <c r="T2551" s="16">
        <f t="shared" si="239"/>
        <v>203072.65322466893</v>
      </c>
      <c r="U2551" s="41">
        <f t="shared" si="238"/>
        <v>7726.7818119266058</v>
      </c>
      <c r="V2551" s="18">
        <f t="shared" si="240"/>
        <v>218</v>
      </c>
      <c r="W2551" s="154">
        <f t="shared" si="241"/>
        <v>931.52593222325197</v>
      </c>
    </row>
    <row r="2552" spans="1:23" ht="16" customHeight="1">
      <c r="A2552" s="37"/>
      <c r="B2552" s="38" t="str">
        <f t="shared" si="236"/>
        <v>218-Ra</v>
      </c>
      <c r="C2552" s="39">
        <v>218</v>
      </c>
      <c r="D2552" s="40"/>
      <c r="E2552" s="39">
        <v>42</v>
      </c>
      <c r="F2552" s="39">
        <v>130</v>
      </c>
      <c r="G2552" s="39">
        <v>88</v>
      </c>
      <c r="H2552" s="39" t="s">
        <v>153</v>
      </c>
      <c r="I2552" s="39" t="s">
        <v>83</v>
      </c>
      <c r="J2552" s="18">
        <v>6635.9129999999996</v>
      </c>
      <c r="K2552" s="18">
        <v>11.491</v>
      </c>
      <c r="L2552" s="18">
        <v>1684065.3589999999</v>
      </c>
      <c r="M2552" s="18">
        <v>11.494999999999999</v>
      </c>
      <c r="N2552" s="39" t="s">
        <v>28</v>
      </c>
      <c r="O2552" s="18">
        <v>-4192.7439999999997</v>
      </c>
      <c r="P2552" s="18">
        <v>51.951000000000001</v>
      </c>
      <c r="Q2552" s="18">
        <v>218007123.94800001</v>
      </c>
      <c r="R2552" s="18">
        <v>12.336</v>
      </c>
      <c r="S2552" s="16">
        <f t="shared" si="237"/>
        <v>218.00712394800001</v>
      </c>
      <c r="T2552" s="16">
        <f t="shared" si="239"/>
        <v>203072.24394686744</v>
      </c>
      <c r="U2552" s="41">
        <f t="shared" si="238"/>
        <v>7725.0704541284404</v>
      </c>
      <c r="V2552" s="18">
        <f t="shared" si="240"/>
        <v>218</v>
      </c>
      <c r="W2552" s="154">
        <f t="shared" si="241"/>
        <v>931.52405480214418</v>
      </c>
    </row>
    <row r="2553" spans="1:23" ht="16" customHeight="1">
      <c r="A2553" s="37"/>
      <c r="B2553" s="38" t="str">
        <f t="shared" si="236"/>
        <v>218-Ac</v>
      </c>
      <c r="C2553" s="39">
        <v>218</v>
      </c>
      <c r="D2553" s="40"/>
      <c r="E2553" s="39">
        <v>40</v>
      </c>
      <c r="F2553" s="39">
        <v>129</v>
      </c>
      <c r="G2553" s="39">
        <v>89</v>
      </c>
      <c r="H2553" s="39" t="s">
        <v>154</v>
      </c>
      <c r="I2553" s="39" t="s">
        <v>83</v>
      </c>
      <c r="J2553" s="18">
        <v>10828.657999999999</v>
      </c>
      <c r="K2553" s="18">
        <v>50.831000000000003</v>
      </c>
      <c r="L2553" s="18">
        <v>1679090.2620000001</v>
      </c>
      <c r="M2553" s="18">
        <v>50.832000000000001</v>
      </c>
      <c r="N2553" s="39" t="s">
        <v>28</v>
      </c>
      <c r="O2553" s="18">
        <v>-1530.164</v>
      </c>
      <c r="P2553" s="18">
        <v>52.597000000000001</v>
      </c>
      <c r="Q2553" s="18">
        <v>218011625.04499999</v>
      </c>
      <c r="R2553" s="18">
        <v>54.569000000000003</v>
      </c>
      <c r="S2553" s="16">
        <f t="shared" si="237"/>
        <v>218.01162504499999</v>
      </c>
      <c r="T2553" s="16">
        <f t="shared" si="239"/>
        <v>203076.43668998269</v>
      </c>
      <c r="U2553" s="41">
        <f t="shared" si="238"/>
        <v>7702.2489082568809</v>
      </c>
      <c r="V2553" s="18">
        <f t="shared" si="240"/>
        <v>218</v>
      </c>
      <c r="W2553" s="154">
        <f t="shared" si="241"/>
        <v>931.54328756872792</v>
      </c>
    </row>
    <row r="2554" spans="1:23" ht="16" customHeight="1">
      <c r="A2554" s="37"/>
      <c r="B2554" s="38" t="str">
        <f t="shared" si="236"/>
        <v>218-Th</v>
      </c>
      <c r="C2554" s="39">
        <v>218</v>
      </c>
      <c r="D2554" s="40"/>
      <c r="E2554" s="39">
        <v>38</v>
      </c>
      <c r="F2554" s="39">
        <v>128</v>
      </c>
      <c r="G2554" s="39">
        <v>90</v>
      </c>
      <c r="H2554" s="39" t="s">
        <v>155</v>
      </c>
      <c r="I2554" s="39" t="s">
        <v>83</v>
      </c>
      <c r="J2554" s="18">
        <v>12358.822</v>
      </c>
      <c r="K2554" s="18">
        <v>14.124000000000001</v>
      </c>
      <c r="L2554" s="18">
        <v>1676777.7439999999</v>
      </c>
      <c r="M2554" s="18">
        <v>14.127000000000001</v>
      </c>
      <c r="N2554" s="39" t="s">
        <v>28</v>
      </c>
      <c r="O2554" s="18">
        <v>-6278.42</v>
      </c>
      <c r="P2554" s="18">
        <v>75.224999999999994</v>
      </c>
      <c r="Q2554" s="18">
        <v>218013267.74399999</v>
      </c>
      <c r="R2554" s="18">
        <v>15.163</v>
      </c>
      <c r="S2554" s="16">
        <f t="shared" si="237"/>
        <v>218.01326774399999</v>
      </c>
      <c r="T2554" s="16">
        <f t="shared" si="239"/>
        <v>203077.96685361231</v>
      </c>
      <c r="U2554" s="41">
        <f t="shared" si="238"/>
        <v>7691.6410275229355</v>
      </c>
      <c r="V2554" s="18">
        <f t="shared" si="240"/>
        <v>218</v>
      </c>
      <c r="W2554" s="154">
        <f t="shared" si="241"/>
        <v>931.55030666794642</v>
      </c>
    </row>
    <row r="2555" spans="1:23" ht="16" customHeight="1">
      <c r="A2555" s="37"/>
      <c r="B2555" s="38" t="str">
        <f t="shared" si="236"/>
        <v>218-Pa</v>
      </c>
      <c r="C2555" s="39">
        <v>218</v>
      </c>
      <c r="D2555" s="40"/>
      <c r="E2555" s="39">
        <v>36</v>
      </c>
      <c r="F2555" s="39">
        <v>127</v>
      </c>
      <c r="G2555" s="39">
        <v>91</v>
      </c>
      <c r="H2555" s="39" t="s">
        <v>156</v>
      </c>
      <c r="I2555" s="39" t="s">
        <v>83</v>
      </c>
      <c r="J2555" s="18">
        <v>18637.241999999998</v>
      </c>
      <c r="K2555" s="18">
        <v>73.953999999999994</v>
      </c>
      <c r="L2555" s="18">
        <v>1669716.9709999999</v>
      </c>
      <c r="M2555" s="18">
        <v>73.953999999999994</v>
      </c>
      <c r="N2555" s="39" t="s">
        <v>28</v>
      </c>
      <c r="O2555" s="18">
        <v>-3241</v>
      </c>
      <c r="P2555" s="18">
        <v>122</v>
      </c>
      <c r="Q2555" s="18">
        <v>218020007.90599999</v>
      </c>
      <c r="R2555" s="18">
        <v>79.393000000000001</v>
      </c>
      <c r="S2555" s="16">
        <f t="shared" si="237"/>
        <v>218.02000790599999</v>
      </c>
      <c r="T2555" s="16">
        <f t="shared" si="239"/>
        <v>203084.24527147828</v>
      </c>
      <c r="U2555" s="41">
        <f t="shared" si="238"/>
        <v>7659.252160550458</v>
      </c>
      <c r="V2555" s="18">
        <f t="shared" si="240"/>
        <v>218</v>
      </c>
      <c r="W2555" s="154">
        <f t="shared" si="241"/>
        <v>931.57910674990035</v>
      </c>
    </row>
    <row r="2556" spans="1:23" ht="16" customHeight="1">
      <c r="A2556" s="37"/>
      <c r="B2556" s="38" t="str">
        <f t="shared" si="236"/>
        <v>218-U</v>
      </c>
      <c r="C2556" s="39">
        <v>218</v>
      </c>
      <c r="D2556" s="40"/>
      <c r="E2556" s="39">
        <v>34</v>
      </c>
      <c r="F2556" s="39">
        <v>126</v>
      </c>
      <c r="G2556" s="39">
        <v>92</v>
      </c>
      <c r="H2556" s="39" t="s">
        <v>157</v>
      </c>
      <c r="I2556" s="39" t="s">
        <v>83</v>
      </c>
      <c r="J2556" s="18">
        <v>21878</v>
      </c>
      <c r="K2556" s="18">
        <v>97</v>
      </c>
      <c r="L2556" s="18">
        <v>1665694</v>
      </c>
      <c r="M2556" s="18">
        <v>97</v>
      </c>
      <c r="N2556" s="39" t="s">
        <v>28</v>
      </c>
      <c r="O2556" s="18" t="s">
        <v>30</v>
      </c>
      <c r="P2556" s="42"/>
      <c r="Q2556" s="18">
        <v>218023487</v>
      </c>
      <c r="R2556" s="18">
        <v>104</v>
      </c>
      <c r="S2556" s="16">
        <f t="shared" si="237"/>
        <v>218.02348699999999</v>
      </c>
      <c r="T2556" s="16">
        <f t="shared" si="239"/>
        <v>203087.4860253247</v>
      </c>
      <c r="U2556" s="41">
        <f t="shared" si="238"/>
        <v>7640.7981651376149</v>
      </c>
      <c r="V2556" s="18">
        <f t="shared" si="240"/>
        <v>218</v>
      </c>
      <c r="W2556" s="154">
        <f t="shared" si="241"/>
        <v>931.59397259323259</v>
      </c>
    </row>
    <row r="2557" spans="1:23" ht="16" customHeight="1">
      <c r="A2557" s="37"/>
      <c r="B2557" s="38" t="str">
        <f t="shared" si="236"/>
        <v>219-At</v>
      </c>
      <c r="C2557" s="39">
        <v>219</v>
      </c>
      <c r="D2557" s="39">
        <v>0</v>
      </c>
      <c r="E2557" s="39">
        <v>49</v>
      </c>
      <c r="F2557" s="39">
        <v>134</v>
      </c>
      <c r="G2557" s="39">
        <v>85</v>
      </c>
      <c r="H2557" s="39" t="s">
        <v>150</v>
      </c>
      <c r="I2557" s="39" t="s">
        <v>82</v>
      </c>
      <c r="J2557" s="18">
        <v>10522.6</v>
      </c>
      <c r="K2557" s="18">
        <v>81.507999999999996</v>
      </c>
      <c r="L2557" s="18">
        <v>1690597.0560000001</v>
      </c>
      <c r="M2557" s="18">
        <v>81.507999999999996</v>
      </c>
      <c r="N2557" s="39" t="s">
        <v>28</v>
      </c>
      <c r="O2557" s="18">
        <v>1696.8530000000001</v>
      </c>
      <c r="P2557" s="18">
        <v>81.468000000000004</v>
      </c>
      <c r="Q2557" s="18">
        <v>219011296.47799999</v>
      </c>
      <c r="R2557" s="18">
        <v>87.501999999999995</v>
      </c>
      <c r="S2557" s="16">
        <f t="shared" si="237"/>
        <v>219.01129647799999</v>
      </c>
      <c r="T2557" s="16">
        <f t="shared" si="239"/>
        <v>204007.62424675864</v>
      </c>
      <c r="U2557" s="41">
        <f t="shared" si="238"/>
        <v>7719.6212602739733</v>
      </c>
      <c r="V2557" s="18">
        <f t="shared" si="240"/>
        <v>219</v>
      </c>
      <c r="W2557" s="154">
        <f t="shared" si="241"/>
        <v>931.54166322720846</v>
      </c>
    </row>
    <row r="2558" spans="1:23" ht="16" customHeight="1">
      <c r="A2558" s="37"/>
      <c r="B2558" s="38" t="str">
        <f t="shared" si="236"/>
        <v>219-Rn</v>
      </c>
      <c r="C2558" s="39">
        <v>219</v>
      </c>
      <c r="D2558" s="40"/>
      <c r="E2558" s="39">
        <v>47</v>
      </c>
      <c r="F2558" s="39">
        <v>133</v>
      </c>
      <c r="G2558" s="39">
        <v>86</v>
      </c>
      <c r="H2558" s="39" t="s">
        <v>151</v>
      </c>
      <c r="I2558" s="40"/>
      <c r="J2558" s="18">
        <v>8825.7469999999994</v>
      </c>
      <c r="K2558" s="18">
        <v>2.839</v>
      </c>
      <c r="L2558" s="18">
        <v>1691511.5560000001</v>
      </c>
      <c r="M2558" s="18">
        <v>2.855</v>
      </c>
      <c r="N2558" s="39" t="s">
        <v>28</v>
      </c>
      <c r="O2558" s="18">
        <v>217.958</v>
      </c>
      <c r="P2558" s="18">
        <v>7.1589999999999998</v>
      </c>
      <c r="Q2558" s="18">
        <v>219009474.831</v>
      </c>
      <c r="R2558" s="18">
        <v>3.048</v>
      </c>
      <c r="S2558" s="16">
        <f t="shared" si="237"/>
        <v>219.00947483100001</v>
      </c>
      <c r="T2558" s="16">
        <f t="shared" si="239"/>
        <v>204005.92739420966</v>
      </c>
      <c r="U2558" s="41">
        <f t="shared" si="238"/>
        <v>7723.7970593607306</v>
      </c>
      <c r="V2558" s="18">
        <f t="shared" si="240"/>
        <v>219</v>
      </c>
      <c r="W2558" s="154">
        <f t="shared" si="241"/>
        <v>931.53391504205331</v>
      </c>
    </row>
    <row r="2559" spans="1:23" ht="16" customHeight="1">
      <c r="A2559" s="37"/>
      <c r="B2559" s="38" t="str">
        <f t="shared" si="236"/>
        <v>219-Fr</v>
      </c>
      <c r="C2559" s="39">
        <v>219</v>
      </c>
      <c r="D2559" s="40"/>
      <c r="E2559" s="39">
        <v>45</v>
      </c>
      <c r="F2559" s="39">
        <v>132</v>
      </c>
      <c r="G2559" s="39">
        <v>87</v>
      </c>
      <c r="H2559" s="39" t="s">
        <v>152</v>
      </c>
      <c r="I2559" s="39" t="s">
        <v>83</v>
      </c>
      <c r="J2559" s="18">
        <v>8607.7880000000005</v>
      </c>
      <c r="K2559" s="18">
        <v>7.3529999999999998</v>
      </c>
      <c r="L2559" s="18">
        <v>1690947.1610000001</v>
      </c>
      <c r="M2559" s="18">
        <v>7.359</v>
      </c>
      <c r="N2559" s="39" t="s">
        <v>28</v>
      </c>
      <c r="O2559" s="18">
        <v>-771.22500000000002</v>
      </c>
      <c r="P2559" s="18">
        <v>10.811999999999999</v>
      </c>
      <c r="Q2559" s="18">
        <v>219009240.84299999</v>
      </c>
      <c r="R2559" s="18">
        <v>7.8940000000000001</v>
      </c>
      <c r="S2559" s="16">
        <f t="shared" si="237"/>
        <v>219.00924084299999</v>
      </c>
      <c r="T2559" s="16">
        <f t="shared" si="239"/>
        <v>204005.7094358817</v>
      </c>
      <c r="U2559" s="41">
        <f t="shared" si="238"/>
        <v>7721.2199132420092</v>
      </c>
      <c r="V2559" s="18">
        <f t="shared" si="240"/>
        <v>219</v>
      </c>
      <c r="W2559" s="154">
        <f t="shared" si="241"/>
        <v>931.53291979854657</v>
      </c>
    </row>
    <row r="2560" spans="1:23" ht="16" customHeight="1">
      <c r="A2560" s="37"/>
      <c r="B2560" s="38" t="str">
        <f t="shared" si="236"/>
        <v>219-Ra</v>
      </c>
      <c r="C2560" s="39">
        <v>219</v>
      </c>
      <c r="D2560" s="40"/>
      <c r="E2560" s="39">
        <v>43</v>
      </c>
      <c r="F2560" s="39">
        <v>131</v>
      </c>
      <c r="G2560" s="39">
        <v>88</v>
      </c>
      <c r="H2560" s="39" t="s">
        <v>153</v>
      </c>
      <c r="I2560" s="39" t="s">
        <v>83</v>
      </c>
      <c r="J2560" s="18">
        <v>9379.0130000000008</v>
      </c>
      <c r="K2560" s="18">
        <v>8.68</v>
      </c>
      <c r="L2560" s="18">
        <v>1689393.5819999999</v>
      </c>
      <c r="M2560" s="18">
        <v>8.6850000000000005</v>
      </c>
      <c r="N2560" s="39" t="s">
        <v>28</v>
      </c>
      <c r="O2560" s="18">
        <v>-2176.0920000000001</v>
      </c>
      <c r="P2560" s="18">
        <v>51.143000000000001</v>
      </c>
      <c r="Q2560" s="18">
        <v>219010068.787</v>
      </c>
      <c r="R2560" s="18">
        <v>9.3179999999999996</v>
      </c>
      <c r="S2560" s="16">
        <f t="shared" si="237"/>
        <v>219.01006878699999</v>
      </c>
      <c r="T2560" s="16">
        <f t="shared" si="239"/>
        <v>204006.48066043115</v>
      </c>
      <c r="U2560" s="41">
        <f t="shared" si="238"/>
        <v>7714.1259452054792</v>
      </c>
      <c r="V2560" s="18">
        <f t="shared" si="240"/>
        <v>219</v>
      </c>
      <c r="W2560" s="154">
        <f t="shared" si="241"/>
        <v>931.53644137183176</v>
      </c>
    </row>
    <row r="2561" spans="1:23" ht="16" customHeight="1">
      <c r="A2561" s="37"/>
      <c r="B2561" s="38" t="str">
        <f t="shared" si="236"/>
        <v>219-Ac</v>
      </c>
      <c r="C2561" s="39">
        <v>219</v>
      </c>
      <c r="D2561" s="40"/>
      <c r="E2561" s="39">
        <v>41</v>
      </c>
      <c r="F2561" s="39">
        <v>130</v>
      </c>
      <c r="G2561" s="39">
        <v>89</v>
      </c>
      <c r="H2561" s="39" t="s">
        <v>154</v>
      </c>
      <c r="I2561" s="39" t="s">
        <v>83</v>
      </c>
      <c r="J2561" s="18">
        <v>11555.105</v>
      </c>
      <c r="K2561" s="18">
        <v>50.567</v>
      </c>
      <c r="L2561" s="18">
        <v>1686435.1370000001</v>
      </c>
      <c r="M2561" s="18">
        <v>50.567999999999998</v>
      </c>
      <c r="N2561" s="39" t="s">
        <v>28</v>
      </c>
      <c r="O2561" s="18">
        <v>-2902.8470000000002</v>
      </c>
      <c r="P2561" s="18">
        <v>71.42</v>
      </c>
      <c r="Q2561" s="18">
        <v>219012404.91800001</v>
      </c>
      <c r="R2561" s="18">
        <v>54.286000000000001</v>
      </c>
      <c r="S2561" s="16">
        <f t="shared" si="237"/>
        <v>219.01240491800002</v>
      </c>
      <c r="T2561" s="16">
        <f t="shared" si="239"/>
        <v>204008.6567515411</v>
      </c>
      <c r="U2561" s="41">
        <f t="shared" si="238"/>
        <v>7700.6170639269412</v>
      </c>
      <c r="V2561" s="18">
        <f t="shared" si="240"/>
        <v>219</v>
      </c>
      <c r="W2561" s="154">
        <f t="shared" si="241"/>
        <v>931.54637786091826</v>
      </c>
    </row>
    <row r="2562" spans="1:23" ht="16" customHeight="1">
      <c r="A2562" s="37"/>
      <c r="B2562" s="38" t="str">
        <f t="shared" si="236"/>
        <v>219-Th</v>
      </c>
      <c r="C2562" s="39">
        <v>219</v>
      </c>
      <c r="D2562" s="40"/>
      <c r="E2562" s="39">
        <v>39</v>
      </c>
      <c r="F2562" s="39">
        <v>129</v>
      </c>
      <c r="G2562" s="39">
        <v>90</v>
      </c>
      <c r="H2562" s="39" t="s">
        <v>155</v>
      </c>
      <c r="I2562" s="39" t="s">
        <v>83</v>
      </c>
      <c r="J2562" s="18">
        <v>14457.951999999999</v>
      </c>
      <c r="K2562" s="18">
        <v>50.636000000000003</v>
      </c>
      <c r="L2562" s="18">
        <v>1682749.9369999999</v>
      </c>
      <c r="M2562" s="18">
        <v>50.636000000000003</v>
      </c>
      <c r="N2562" s="39" t="s">
        <v>28</v>
      </c>
      <c r="O2562" s="18">
        <v>-4060.47</v>
      </c>
      <c r="P2562" s="18">
        <v>89.284999999999997</v>
      </c>
      <c r="Q2562" s="18">
        <v>219015521.25299999</v>
      </c>
      <c r="R2562" s="18">
        <v>54.36</v>
      </c>
      <c r="S2562" s="16">
        <f t="shared" si="237"/>
        <v>219.015521253</v>
      </c>
      <c r="T2562" s="16">
        <f t="shared" si="239"/>
        <v>204011.5595976953</v>
      </c>
      <c r="U2562" s="41">
        <f t="shared" si="238"/>
        <v>7683.7896666666666</v>
      </c>
      <c r="V2562" s="18">
        <f t="shared" si="240"/>
        <v>219</v>
      </c>
      <c r="W2562" s="154">
        <f t="shared" si="241"/>
        <v>931.55963286618862</v>
      </c>
    </row>
    <row r="2563" spans="1:23" ht="16" customHeight="1">
      <c r="A2563" s="37"/>
      <c r="B2563" s="38" t="str">
        <f t="shared" si="236"/>
        <v>219-Pa</v>
      </c>
      <c r="C2563" s="39">
        <v>219</v>
      </c>
      <c r="D2563" s="40"/>
      <c r="E2563" s="39">
        <v>37</v>
      </c>
      <c r="F2563" s="39">
        <v>128</v>
      </c>
      <c r="G2563" s="39">
        <v>91</v>
      </c>
      <c r="H2563" s="39" t="s">
        <v>156</v>
      </c>
      <c r="I2563" s="39" t="s">
        <v>83</v>
      </c>
      <c r="J2563" s="18">
        <v>18518.421999999999</v>
      </c>
      <c r="K2563" s="18">
        <v>73.683999999999997</v>
      </c>
      <c r="L2563" s="18">
        <v>1677907.1129999999</v>
      </c>
      <c r="M2563" s="18">
        <v>73.683999999999997</v>
      </c>
      <c r="N2563" s="39" t="s">
        <v>28</v>
      </c>
      <c r="O2563" s="18">
        <v>-4690.1419999999998</v>
      </c>
      <c r="P2563" s="18">
        <v>107.741</v>
      </c>
      <c r="Q2563" s="18">
        <v>219019880.34799999</v>
      </c>
      <c r="R2563" s="18">
        <v>79.102999999999994</v>
      </c>
      <c r="S2563" s="16">
        <f t="shared" si="237"/>
        <v>219.01988034799999</v>
      </c>
      <c r="T2563" s="16">
        <f t="shared" si="239"/>
        <v>204015.62006685426</v>
      </c>
      <c r="U2563" s="41">
        <f t="shared" si="238"/>
        <v>7661.6763150684928</v>
      </c>
      <c r="V2563" s="18">
        <f t="shared" si="240"/>
        <v>219</v>
      </c>
      <c r="W2563" s="154">
        <f t="shared" si="241"/>
        <v>931.57817382125234</v>
      </c>
    </row>
    <row r="2564" spans="1:23" ht="16" customHeight="1">
      <c r="A2564" s="37"/>
      <c r="B2564" s="38" t="str">
        <f t="shared" si="236"/>
        <v>219-U</v>
      </c>
      <c r="C2564" s="39">
        <v>219</v>
      </c>
      <c r="D2564" s="40"/>
      <c r="E2564" s="39">
        <v>35</v>
      </c>
      <c r="F2564" s="39">
        <v>127</v>
      </c>
      <c r="G2564" s="39">
        <v>92</v>
      </c>
      <c r="H2564" s="39" t="s">
        <v>157</v>
      </c>
      <c r="I2564" s="39" t="s">
        <v>83</v>
      </c>
      <c r="J2564" s="18">
        <v>23208.563999999998</v>
      </c>
      <c r="K2564" s="18">
        <v>82.971000000000004</v>
      </c>
      <c r="L2564" s="18">
        <v>1672434.618</v>
      </c>
      <c r="M2564" s="18">
        <v>82.971000000000004</v>
      </c>
      <c r="N2564" s="39" t="s">
        <v>28</v>
      </c>
      <c r="O2564" s="18" t="s">
        <v>30</v>
      </c>
      <c r="P2564" s="42"/>
      <c r="Q2564" s="18">
        <v>219024915.42300001</v>
      </c>
      <c r="R2564" s="18">
        <v>89.072999999999993</v>
      </c>
      <c r="S2564" s="16">
        <f t="shared" si="237"/>
        <v>219.02491542300001</v>
      </c>
      <c r="T2564" s="16">
        <f t="shared" si="239"/>
        <v>204020.310207067</v>
      </c>
      <c r="U2564" s="41">
        <f t="shared" si="238"/>
        <v>7636.6877534246578</v>
      </c>
      <c r="V2564" s="18">
        <f t="shared" si="240"/>
        <v>219</v>
      </c>
      <c r="W2564" s="154">
        <f t="shared" si="241"/>
        <v>931.59958998660727</v>
      </c>
    </row>
    <row r="2565" spans="1:23" ht="16" customHeight="1">
      <c r="A2565" s="37"/>
      <c r="B2565" s="38" t="str">
        <f t="shared" si="236"/>
        <v>220-At</v>
      </c>
      <c r="C2565" s="39">
        <v>220</v>
      </c>
      <c r="D2565" s="39">
        <v>0</v>
      </c>
      <c r="E2565" s="39">
        <v>50</v>
      </c>
      <c r="F2565" s="39">
        <v>135</v>
      </c>
      <c r="G2565" s="39">
        <v>85</v>
      </c>
      <c r="H2565" s="39" t="s">
        <v>150</v>
      </c>
      <c r="I2565" s="39" t="s">
        <v>83</v>
      </c>
      <c r="J2565" s="18">
        <v>14253</v>
      </c>
      <c r="K2565" s="18">
        <v>112</v>
      </c>
      <c r="L2565" s="18">
        <v>1694938</v>
      </c>
      <c r="M2565" s="18">
        <v>112</v>
      </c>
      <c r="N2565" s="39" t="s">
        <v>28</v>
      </c>
      <c r="O2565" s="18">
        <v>3649</v>
      </c>
      <c r="P2565" s="18">
        <v>112</v>
      </c>
      <c r="Q2565" s="18">
        <v>220015301</v>
      </c>
      <c r="R2565" s="18">
        <v>120</v>
      </c>
      <c r="S2565" s="16">
        <f t="shared" si="237"/>
        <v>220.01530099999999</v>
      </c>
      <c r="T2565" s="16">
        <f t="shared" si="239"/>
        <v>204942.84804827062</v>
      </c>
      <c r="U2565" s="41">
        <f t="shared" si="238"/>
        <v>7704.2636363636366</v>
      </c>
      <c r="V2565" s="18">
        <f t="shared" si="240"/>
        <v>220</v>
      </c>
      <c r="W2565" s="154">
        <f t="shared" si="241"/>
        <v>931.55840021941196</v>
      </c>
    </row>
    <row r="2566" spans="1:23" ht="16" customHeight="1">
      <c r="A2566" s="37"/>
      <c r="B2566" s="38" t="str">
        <f t="shared" si="236"/>
        <v>220-Rn</v>
      </c>
      <c r="C2566" s="39">
        <v>220</v>
      </c>
      <c r="D2566" s="40"/>
      <c r="E2566" s="39">
        <v>48</v>
      </c>
      <c r="F2566" s="39">
        <v>134</v>
      </c>
      <c r="G2566" s="39">
        <v>86</v>
      </c>
      <c r="H2566" s="39" t="s">
        <v>151</v>
      </c>
      <c r="I2566" s="40"/>
      <c r="J2566" s="18">
        <v>10604.264999999999</v>
      </c>
      <c r="K2566" s="18">
        <v>2.665</v>
      </c>
      <c r="L2566" s="18">
        <v>1697804.36</v>
      </c>
      <c r="M2566" s="18">
        <v>2.681</v>
      </c>
      <c r="N2566" s="39" t="s">
        <v>28</v>
      </c>
      <c r="O2566" s="18">
        <v>-865.19899999999996</v>
      </c>
      <c r="P2566" s="18">
        <v>4.125</v>
      </c>
      <c r="Q2566" s="18">
        <v>220011384.14899999</v>
      </c>
      <c r="R2566" s="18">
        <v>2.86</v>
      </c>
      <c r="S2566" s="16">
        <f t="shared" si="237"/>
        <v>220.01138414899998</v>
      </c>
      <c r="T2566" s="16">
        <f t="shared" si="239"/>
        <v>204939.19952657385</v>
      </c>
      <c r="U2566" s="41">
        <f t="shared" si="238"/>
        <v>7717.2925454545457</v>
      </c>
      <c r="V2566" s="18">
        <f t="shared" si="240"/>
        <v>220</v>
      </c>
      <c r="W2566" s="154">
        <f t="shared" si="241"/>
        <v>931.54181602988115</v>
      </c>
    </row>
    <row r="2567" spans="1:23" ht="16" customHeight="1">
      <c r="A2567" s="37"/>
      <c r="B2567" s="38" t="str">
        <f t="shared" si="236"/>
        <v>220-Fr</v>
      </c>
      <c r="C2567" s="39">
        <v>220</v>
      </c>
      <c r="D2567" s="40"/>
      <c r="E2567" s="39">
        <v>46</v>
      </c>
      <c r="F2567" s="39">
        <v>133</v>
      </c>
      <c r="G2567" s="39">
        <v>87</v>
      </c>
      <c r="H2567" s="39" t="s">
        <v>152</v>
      </c>
      <c r="I2567" s="40"/>
      <c r="J2567" s="18">
        <v>11469.463</v>
      </c>
      <c r="K2567" s="18">
        <v>4.6230000000000002</v>
      </c>
      <c r="L2567" s="18">
        <v>1696156.808</v>
      </c>
      <c r="M2567" s="18">
        <v>4.6319999999999997</v>
      </c>
      <c r="N2567" s="39" t="s">
        <v>28</v>
      </c>
      <c r="O2567" s="18">
        <v>1209.367</v>
      </c>
      <c r="P2567" s="18">
        <v>10.663</v>
      </c>
      <c r="Q2567" s="18">
        <v>220012312.97799999</v>
      </c>
      <c r="R2567" s="18">
        <v>4.9630000000000001</v>
      </c>
      <c r="S2567" s="16">
        <f t="shared" si="237"/>
        <v>220.01231297799998</v>
      </c>
      <c r="T2567" s="16">
        <f t="shared" si="239"/>
        <v>204940.06472485664</v>
      </c>
      <c r="U2567" s="41">
        <f t="shared" si="238"/>
        <v>7709.8036727272729</v>
      </c>
      <c r="V2567" s="18">
        <f t="shared" si="240"/>
        <v>220</v>
      </c>
      <c r="W2567" s="154">
        <f t="shared" si="241"/>
        <v>931.54574874934838</v>
      </c>
    </row>
    <row r="2568" spans="1:23" ht="16" customHeight="1">
      <c r="A2568" s="37"/>
      <c r="B2568" s="38" t="str">
        <f t="shared" si="236"/>
        <v>220-Ra</v>
      </c>
      <c r="C2568" s="39">
        <v>220</v>
      </c>
      <c r="D2568" s="40"/>
      <c r="E2568" s="39">
        <v>44</v>
      </c>
      <c r="F2568" s="39">
        <v>132</v>
      </c>
      <c r="G2568" s="39">
        <v>88</v>
      </c>
      <c r="H2568" s="39" t="s">
        <v>153</v>
      </c>
      <c r="I2568" s="39" t="s">
        <v>83</v>
      </c>
      <c r="J2568" s="18">
        <v>10260.096</v>
      </c>
      <c r="K2568" s="18">
        <v>10.319000000000001</v>
      </c>
      <c r="L2568" s="18">
        <v>1696583.8219999999</v>
      </c>
      <c r="M2568" s="18">
        <v>10.323</v>
      </c>
      <c r="N2568" s="39" t="s">
        <v>28</v>
      </c>
      <c r="O2568" s="18">
        <v>-3481.3989999999999</v>
      </c>
      <c r="P2568" s="18">
        <v>52.494999999999997</v>
      </c>
      <c r="Q2568" s="18">
        <v>220011014.669</v>
      </c>
      <c r="R2568" s="18">
        <v>11.077999999999999</v>
      </c>
      <c r="S2568" s="16">
        <f t="shared" si="237"/>
        <v>220.01101466899999</v>
      </c>
      <c r="T2568" s="16">
        <f t="shared" si="239"/>
        <v>204938.85535831304</v>
      </c>
      <c r="U2568" s="41">
        <f t="shared" si="238"/>
        <v>7711.7446454545452</v>
      </c>
      <c r="V2568" s="18">
        <f t="shared" si="240"/>
        <v>220</v>
      </c>
      <c r="W2568" s="154">
        <f t="shared" si="241"/>
        <v>931.54025162869561</v>
      </c>
    </row>
    <row r="2569" spans="1:23" ht="16" customHeight="1">
      <c r="A2569" s="37"/>
      <c r="B2569" s="38" t="str">
        <f t="shared" si="236"/>
        <v>220-Ac</v>
      </c>
      <c r="C2569" s="39">
        <v>220</v>
      </c>
      <c r="D2569" s="40"/>
      <c r="E2569" s="39">
        <v>42</v>
      </c>
      <c r="F2569" s="39">
        <v>131</v>
      </c>
      <c r="G2569" s="39">
        <v>89</v>
      </c>
      <c r="H2569" s="39" t="s">
        <v>154</v>
      </c>
      <c r="I2569" s="39" t="s">
        <v>83</v>
      </c>
      <c r="J2569" s="18">
        <v>13741.495000000001</v>
      </c>
      <c r="K2569" s="18">
        <v>51.634</v>
      </c>
      <c r="L2569" s="18">
        <v>1692320.07</v>
      </c>
      <c r="M2569" s="18">
        <v>51.634999999999998</v>
      </c>
      <c r="N2569" s="39" t="s">
        <v>28</v>
      </c>
      <c r="O2569" s="18">
        <v>-913.81500000000005</v>
      </c>
      <c r="P2569" s="18">
        <v>56.104999999999997</v>
      </c>
      <c r="Q2569" s="18">
        <v>220014752.10499999</v>
      </c>
      <c r="R2569" s="18">
        <v>55.430999999999997</v>
      </c>
      <c r="S2569" s="16">
        <f t="shared" si="237"/>
        <v>220.01475210499999</v>
      </c>
      <c r="T2569" s="16">
        <f t="shared" si="239"/>
        <v>204942.33675608292</v>
      </c>
      <c r="U2569" s="41">
        <f t="shared" si="238"/>
        <v>7692.3639545454553</v>
      </c>
      <c r="V2569" s="18">
        <f t="shared" si="240"/>
        <v>220</v>
      </c>
      <c r="W2569" s="154">
        <f t="shared" si="241"/>
        <v>931.55607616401323</v>
      </c>
    </row>
    <row r="2570" spans="1:23" ht="16" customHeight="1">
      <c r="A2570" s="37"/>
      <c r="B2570" s="38" t="str">
        <f t="shared" si="236"/>
        <v>220-Th</v>
      </c>
      <c r="C2570" s="39">
        <v>220</v>
      </c>
      <c r="D2570" s="40"/>
      <c r="E2570" s="39">
        <v>40</v>
      </c>
      <c r="F2570" s="39">
        <v>130</v>
      </c>
      <c r="G2570" s="39">
        <v>90</v>
      </c>
      <c r="H2570" s="39" t="s">
        <v>155</v>
      </c>
      <c r="I2570" s="39" t="s">
        <v>83</v>
      </c>
      <c r="J2570" s="18">
        <v>14655.31</v>
      </c>
      <c r="K2570" s="18">
        <v>22.329000000000001</v>
      </c>
      <c r="L2570" s="18">
        <v>1690623.902</v>
      </c>
      <c r="M2570" s="18">
        <v>22.331</v>
      </c>
      <c r="N2570" s="39" t="s">
        <v>28</v>
      </c>
      <c r="O2570" s="18">
        <v>-5722.509</v>
      </c>
      <c r="P2570" s="18">
        <v>61.015000000000001</v>
      </c>
      <c r="Q2570" s="18">
        <v>220015733.12599999</v>
      </c>
      <c r="R2570" s="18">
        <v>23.971</v>
      </c>
      <c r="S2570" s="16">
        <f t="shared" si="237"/>
        <v>220.01573312599999</v>
      </c>
      <c r="T2570" s="16">
        <f t="shared" si="239"/>
        <v>204943.25057088042</v>
      </c>
      <c r="U2570" s="41">
        <f t="shared" si="238"/>
        <v>7684.6540999999997</v>
      </c>
      <c r="V2570" s="18">
        <f t="shared" si="240"/>
        <v>220</v>
      </c>
      <c r="W2570" s="154">
        <f t="shared" si="241"/>
        <v>931.56022986763833</v>
      </c>
    </row>
    <row r="2571" spans="1:23" ht="16" customHeight="1">
      <c r="A2571" s="37"/>
      <c r="B2571" s="38" t="str">
        <f t="shared" si="236"/>
        <v>220-Pa</v>
      </c>
      <c r="C2571" s="39">
        <v>220</v>
      </c>
      <c r="D2571" s="40"/>
      <c r="E2571" s="39">
        <v>38</v>
      </c>
      <c r="F2571" s="39">
        <v>129</v>
      </c>
      <c r="G2571" s="39">
        <v>91</v>
      </c>
      <c r="H2571" s="39" t="s">
        <v>156</v>
      </c>
      <c r="I2571" s="39" t="s">
        <v>83</v>
      </c>
      <c r="J2571" s="18">
        <v>20377.819</v>
      </c>
      <c r="K2571" s="18">
        <v>56.838000000000001</v>
      </c>
      <c r="L2571" s="18">
        <v>1684119.0390000001</v>
      </c>
      <c r="M2571" s="18">
        <v>56.838999999999999</v>
      </c>
      <c r="N2571" s="39" t="s">
        <v>28</v>
      </c>
      <c r="O2571" s="18">
        <v>-2641</v>
      </c>
      <c r="P2571" s="18">
        <v>209</v>
      </c>
      <c r="Q2571" s="18">
        <v>220021876.493</v>
      </c>
      <c r="R2571" s="18">
        <v>61.018999999999998</v>
      </c>
      <c r="S2571" s="16">
        <f t="shared" si="237"/>
        <v>220.02187649300001</v>
      </c>
      <c r="T2571" s="16">
        <f t="shared" si="239"/>
        <v>204948.97307801456</v>
      </c>
      <c r="U2571" s="41">
        <f t="shared" si="238"/>
        <v>7655.0865409090911</v>
      </c>
      <c r="V2571" s="18">
        <f t="shared" si="240"/>
        <v>220</v>
      </c>
      <c r="W2571" s="154">
        <f t="shared" si="241"/>
        <v>931.5862412637025</v>
      </c>
    </row>
    <row r="2572" spans="1:23" ht="16" customHeight="1">
      <c r="A2572" s="37"/>
      <c r="B2572" s="38" t="str">
        <f t="shared" si="236"/>
        <v>220-U</v>
      </c>
      <c r="C2572" s="39">
        <v>220</v>
      </c>
      <c r="D2572" s="40"/>
      <c r="E2572" s="39">
        <v>36</v>
      </c>
      <c r="F2572" s="39">
        <v>128</v>
      </c>
      <c r="G2572" s="39">
        <v>92</v>
      </c>
      <c r="H2572" s="39" t="s">
        <v>157</v>
      </c>
      <c r="I2572" s="39" t="s">
        <v>83</v>
      </c>
      <c r="J2572" s="18">
        <v>23019</v>
      </c>
      <c r="K2572" s="18">
        <v>201</v>
      </c>
      <c r="L2572" s="18">
        <v>1680696</v>
      </c>
      <c r="M2572" s="18">
        <v>201</v>
      </c>
      <c r="N2572" s="39" t="s">
        <v>28</v>
      </c>
      <c r="O2572" s="18" t="s">
        <v>30</v>
      </c>
      <c r="P2572" s="42"/>
      <c r="Q2572" s="18">
        <v>220024712</v>
      </c>
      <c r="R2572" s="18">
        <v>215</v>
      </c>
      <c r="S2572" s="16">
        <f t="shared" si="237"/>
        <v>220.02471199999999</v>
      </c>
      <c r="T2572" s="16">
        <f t="shared" si="239"/>
        <v>204951.61433467988</v>
      </c>
      <c r="U2572" s="41">
        <f t="shared" si="238"/>
        <v>7639.5272727272732</v>
      </c>
      <c r="V2572" s="18">
        <f t="shared" si="240"/>
        <v>220</v>
      </c>
      <c r="W2572" s="154">
        <f t="shared" si="241"/>
        <v>931.59824697581757</v>
      </c>
    </row>
    <row r="2573" spans="1:23" ht="16" customHeight="1">
      <c r="A2573" s="37"/>
      <c r="B2573" s="38" t="str">
        <f t="shared" si="236"/>
        <v>221-At</v>
      </c>
      <c r="C2573" s="39">
        <v>221</v>
      </c>
      <c r="D2573" s="39">
        <v>0</v>
      </c>
      <c r="E2573" s="39">
        <v>51</v>
      </c>
      <c r="F2573" s="39">
        <v>136</v>
      </c>
      <c r="G2573" s="39">
        <v>85</v>
      </c>
      <c r="H2573" s="39" t="s">
        <v>150</v>
      </c>
      <c r="I2573" s="39" t="s">
        <v>37</v>
      </c>
      <c r="J2573" s="18">
        <v>16897</v>
      </c>
      <c r="K2573" s="18">
        <v>298</v>
      </c>
      <c r="L2573" s="18">
        <v>1700365</v>
      </c>
      <c r="M2573" s="18">
        <v>298</v>
      </c>
      <c r="N2573" s="39" t="s">
        <v>28</v>
      </c>
      <c r="O2573" s="18">
        <v>2501</v>
      </c>
      <c r="P2573" s="18">
        <v>315</v>
      </c>
      <c r="Q2573" s="18">
        <v>221018140</v>
      </c>
      <c r="R2573" s="18">
        <v>320</v>
      </c>
      <c r="S2573" s="16">
        <f t="shared" si="237"/>
        <v>221.01813999999999</v>
      </c>
      <c r="T2573" s="16">
        <f t="shared" si="239"/>
        <v>205876.98617348165</v>
      </c>
      <c r="U2573" s="41">
        <f t="shared" si="238"/>
        <v>7693.9592760180994</v>
      </c>
      <c r="V2573" s="18">
        <f t="shared" si="240"/>
        <v>221</v>
      </c>
      <c r="W2573" s="154">
        <f t="shared" si="241"/>
        <v>931.57007318317494</v>
      </c>
    </row>
    <row r="2574" spans="1:23" ht="16" customHeight="1">
      <c r="A2574" s="37"/>
      <c r="B2574" s="38" t="str">
        <f t="shared" si="236"/>
        <v>221-Rn</v>
      </c>
      <c r="C2574" s="39">
        <v>221</v>
      </c>
      <c r="D2574" s="40"/>
      <c r="E2574" s="39">
        <v>49</v>
      </c>
      <c r="F2574" s="39">
        <v>135</v>
      </c>
      <c r="G2574" s="39">
        <v>86</v>
      </c>
      <c r="H2574" s="39" t="s">
        <v>151</v>
      </c>
      <c r="I2574" s="39" t="s">
        <v>83</v>
      </c>
      <c r="J2574" s="18">
        <v>14396</v>
      </c>
      <c r="K2574" s="18">
        <v>100</v>
      </c>
      <c r="L2574" s="18">
        <v>1702084</v>
      </c>
      <c r="M2574" s="18">
        <v>100</v>
      </c>
      <c r="N2574" s="39" t="s">
        <v>28</v>
      </c>
      <c r="O2574" s="18">
        <v>1127</v>
      </c>
      <c r="P2574" s="18">
        <v>100</v>
      </c>
      <c r="Q2574" s="18">
        <v>221015455</v>
      </c>
      <c r="R2574" s="18">
        <v>108</v>
      </c>
      <c r="S2574" s="16">
        <f t="shared" si="237"/>
        <v>221.015455</v>
      </c>
      <c r="T2574" s="16">
        <f t="shared" si="239"/>
        <v>205874.48511312582</v>
      </c>
      <c r="U2574" s="41">
        <f t="shared" si="238"/>
        <v>7701.7375565610864</v>
      </c>
      <c r="V2574" s="18">
        <f t="shared" si="240"/>
        <v>221</v>
      </c>
      <c r="W2574" s="154">
        <f t="shared" si="241"/>
        <v>931.55875616799017</v>
      </c>
    </row>
    <row r="2575" spans="1:23" ht="16" customHeight="1">
      <c r="A2575" s="37"/>
      <c r="B2575" s="38" t="str">
        <f t="shared" ref="B2575:B2638" si="242">CONCATENATE(C2575,"-",H2575)</f>
        <v>221-Fr</v>
      </c>
      <c r="C2575" s="39">
        <v>221</v>
      </c>
      <c r="D2575" s="40"/>
      <c r="E2575" s="39">
        <v>47</v>
      </c>
      <c r="F2575" s="39">
        <v>134</v>
      </c>
      <c r="G2575" s="39">
        <v>87</v>
      </c>
      <c r="H2575" s="39" t="s">
        <v>152</v>
      </c>
      <c r="I2575" s="40"/>
      <c r="J2575" s="18">
        <v>13269.739</v>
      </c>
      <c r="K2575" s="18">
        <v>7.53</v>
      </c>
      <c r="L2575" s="18">
        <v>1702427.855</v>
      </c>
      <c r="M2575" s="18">
        <v>7.5359999999999996</v>
      </c>
      <c r="N2575" s="39" t="s">
        <v>28</v>
      </c>
      <c r="O2575" s="18">
        <v>314.745</v>
      </c>
      <c r="P2575" s="18">
        <v>9.3580000000000005</v>
      </c>
      <c r="Q2575" s="18">
        <v>221014245.65400001</v>
      </c>
      <c r="R2575" s="18">
        <v>8.0839999999999996</v>
      </c>
      <c r="S2575" s="16">
        <f t="shared" ref="S2575:S2638" si="243">Q2575/1000000</f>
        <v>221.01424565400001</v>
      </c>
      <c r="T2575" s="16">
        <f t="shared" si="239"/>
        <v>205873.3586150487</v>
      </c>
      <c r="U2575" s="41">
        <f t="shared" ref="U2575:U2638" si="244">L2575/C2575</f>
        <v>7703.2934615384611</v>
      </c>
      <c r="V2575" s="18">
        <f t="shared" si="240"/>
        <v>221</v>
      </c>
      <c r="W2575" s="154">
        <f t="shared" si="241"/>
        <v>931.55365889162306</v>
      </c>
    </row>
    <row r="2576" spans="1:23" ht="16" customHeight="1">
      <c r="A2576" s="37"/>
      <c r="B2576" s="38" t="str">
        <f t="shared" si="242"/>
        <v>221-Ra</v>
      </c>
      <c r="C2576" s="39">
        <v>221</v>
      </c>
      <c r="D2576" s="40"/>
      <c r="E2576" s="39">
        <v>45</v>
      </c>
      <c r="F2576" s="39">
        <v>133</v>
      </c>
      <c r="G2576" s="39">
        <v>88</v>
      </c>
      <c r="H2576" s="39" t="s">
        <v>153</v>
      </c>
      <c r="I2576" s="39" t="s">
        <v>83</v>
      </c>
      <c r="J2576" s="18">
        <v>12954.995000000001</v>
      </c>
      <c r="K2576" s="18">
        <v>7.0389999999999997</v>
      </c>
      <c r="L2576" s="18">
        <v>1701960.247</v>
      </c>
      <c r="M2576" s="18">
        <v>7.0460000000000003</v>
      </c>
      <c r="N2576" s="39" t="s">
        <v>28</v>
      </c>
      <c r="O2576" s="18">
        <v>-1553.7170000000001</v>
      </c>
      <c r="P2576" s="18">
        <v>50.813000000000002</v>
      </c>
      <c r="Q2576" s="18">
        <v>221013907.76199999</v>
      </c>
      <c r="R2576" s="18">
        <v>7.5570000000000004</v>
      </c>
      <c r="S2576" s="16">
        <f t="shared" si="243"/>
        <v>221.013907762</v>
      </c>
      <c r="T2576" s="16">
        <f t="shared" ref="T2576:T2639" si="245">S2576*$W$9</f>
        <v>205873.04387080818</v>
      </c>
      <c r="U2576" s="41">
        <f t="shared" si="244"/>
        <v>7701.177588235294</v>
      </c>
      <c r="V2576" s="18">
        <f t="shared" ref="V2576:V2639" si="246">C2576</f>
        <v>221</v>
      </c>
      <c r="W2576" s="154">
        <f t="shared" ref="W2576:W2639" si="247">T2576/V2576</f>
        <v>931.55223470953922</v>
      </c>
    </row>
    <row r="2577" spans="1:23" ht="16" customHeight="1">
      <c r="A2577" s="37"/>
      <c r="B2577" s="38" t="str">
        <f t="shared" si="242"/>
        <v>221-Ac</v>
      </c>
      <c r="C2577" s="39">
        <v>221</v>
      </c>
      <c r="D2577" s="40"/>
      <c r="E2577" s="39">
        <v>43</v>
      </c>
      <c r="F2577" s="39">
        <v>132</v>
      </c>
      <c r="G2577" s="39">
        <v>89</v>
      </c>
      <c r="H2577" s="39" t="s">
        <v>154</v>
      </c>
      <c r="I2577" s="39" t="s">
        <v>83</v>
      </c>
      <c r="J2577" s="18">
        <v>14508.712</v>
      </c>
      <c r="K2577" s="18">
        <v>50.494999999999997</v>
      </c>
      <c r="L2577" s="18">
        <v>1699624.176</v>
      </c>
      <c r="M2577" s="18">
        <v>50.496000000000002</v>
      </c>
      <c r="N2577" s="39" t="s">
        <v>28</v>
      </c>
      <c r="O2577" s="18">
        <v>-2417.9279999999999</v>
      </c>
      <c r="P2577" s="18">
        <v>51.396999999999998</v>
      </c>
      <c r="Q2577" s="18">
        <v>221015575.74599999</v>
      </c>
      <c r="R2577" s="18">
        <v>54.209000000000003</v>
      </c>
      <c r="S2577" s="16">
        <f t="shared" si="243"/>
        <v>221.015575746</v>
      </c>
      <c r="T2577" s="16">
        <f t="shared" si="245"/>
        <v>205874.59758725384</v>
      </c>
      <c r="U2577" s="41">
        <f t="shared" si="244"/>
        <v>7690.6071312217191</v>
      </c>
      <c r="V2577" s="18">
        <f t="shared" si="246"/>
        <v>221</v>
      </c>
      <c r="W2577" s="154">
        <f t="shared" si="247"/>
        <v>931.55926510069617</v>
      </c>
    </row>
    <row r="2578" spans="1:23" ht="16" customHeight="1">
      <c r="A2578" s="37"/>
      <c r="B2578" s="38" t="str">
        <f t="shared" si="242"/>
        <v>221-Th</v>
      </c>
      <c r="C2578" s="39">
        <v>221</v>
      </c>
      <c r="D2578" s="40"/>
      <c r="E2578" s="39">
        <v>41</v>
      </c>
      <c r="F2578" s="39">
        <v>131</v>
      </c>
      <c r="G2578" s="39">
        <v>90</v>
      </c>
      <c r="H2578" s="39" t="s">
        <v>155</v>
      </c>
      <c r="I2578" s="39" t="s">
        <v>83</v>
      </c>
      <c r="J2578" s="18">
        <v>16926.64</v>
      </c>
      <c r="K2578" s="18">
        <v>10.429</v>
      </c>
      <c r="L2578" s="18">
        <v>1696423.8940000001</v>
      </c>
      <c r="M2578" s="18">
        <v>10.433</v>
      </c>
      <c r="N2578" s="39" t="s">
        <v>28</v>
      </c>
      <c r="O2578" s="18">
        <v>-3439.3009999999999</v>
      </c>
      <c r="P2578" s="18">
        <v>52.548000000000002</v>
      </c>
      <c r="Q2578" s="18">
        <v>221018171.49900001</v>
      </c>
      <c r="R2578" s="18">
        <v>11.196</v>
      </c>
      <c r="S2578" s="16">
        <f t="shared" si="243"/>
        <v>221.018171499</v>
      </c>
      <c r="T2578" s="16">
        <f t="shared" si="245"/>
        <v>205877.01551459904</v>
      </c>
      <c r="U2578" s="41">
        <f t="shared" si="244"/>
        <v>7676.1262171945709</v>
      </c>
      <c r="V2578" s="18">
        <f t="shared" si="246"/>
        <v>221</v>
      </c>
      <c r="W2578" s="154">
        <f t="shared" si="247"/>
        <v>931.57020594841197</v>
      </c>
    </row>
    <row r="2579" spans="1:23" ht="16" customHeight="1">
      <c r="A2579" s="37"/>
      <c r="B2579" s="38" t="str">
        <f t="shared" si="242"/>
        <v>221-Pa</v>
      </c>
      <c r="C2579" s="39">
        <v>221</v>
      </c>
      <c r="D2579" s="40"/>
      <c r="E2579" s="39">
        <v>39</v>
      </c>
      <c r="F2579" s="39">
        <v>130</v>
      </c>
      <c r="G2579" s="39">
        <v>91</v>
      </c>
      <c r="H2579" s="39" t="s">
        <v>156</v>
      </c>
      <c r="I2579" s="39" t="s">
        <v>83</v>
      </c>
      <c r="J2579" s="18">
        <v>20365.940999999999</v>
      </c>
      <c r="K2579" s="18">
        <v>51.668999999999997</v>
      </c>
      <c r="L2579" s="18">
        <v>1692202.24</v>
      </c>
      <c r="M2579" s="18">
        <v>51.67</v>
      </c>
      <c r="N2579" s="39" t="s">
        <v>28</v>
      </c>
      <c r="O2579" s="18">
        <v>-4180</v>
      </c>
      <c r="P2579" s="18">
        <v>116</v>
      </c>
      <c r="Q2579" s="18">
        <v>221021863.74200001</v>
      </c>
      <c r="R2579" s="18">
        <v>55.469000000000001</v>
      </c>
      <c r="S2579" s="16">
        <f t="shared" si="243"/>
        <v>221.02186374200002</v>
      </c>
      <c r="T2579" s="16">
        <f t="shared" si="245"/>
        <v>205880.45481537801</v>
      </c>
      <c r="U2579" s="41">
        <f t="shared" si="244"/>
        <v>7657.0237104072394</v>
      </c>
      <c r="V2579" s="18">
        <f t="shared" si="246"/>
        <v>221</v>
      </c>
      <c r="W2579" s="154">
        <f t="shared" si="247"/>
        <v>931.58576839537557</v>
      </c>
    </row>
    <row r="2580" spans="1:23" ht="16" customHeight="1">
      <c r="A2580" s="37"/>
      <c r="B2580" s="38" t="str">
        <f t="shared" si="242"/>
        <v>221-U</v>
      </c>
      <c r="C2580" s="39">
        <v>221</v>
      </c>
      <c r="D2580" s="40"/>
      <c r="E2580" s="39">
        <v>37</v>
      </c>
      <c r="F2580" s="39">
        <v>129</v>
      </c>
      <c r="G2580" s="39">
        <v>92</v>
      </c>
      <c r="H2580" s="39" t="s">
        <v>157</v>
      </c>
      <c r="I2580" s="39" t="s">
        <v>83</v>
      </c>
      <c r="J2580" s="18">
        <v>24546</v>
      </c>
      <c r="K2580" s="18">
        <v>105</v>
      </c>
      <c r="L2580" s="18">
        <v>1687240</v>
      </c>
      <c r="M2580" s="18">
        <v>105</v>
      </c>
      <c r="N2580" s="39" t="s">
        <v>28</v>
      </c>
      <c r="O2580" s="18" t="s">
        <v>30</v>
      </c>
      <c r="P2580" s="42"/>
      <c r="Q2580" s="18">
        <v>221026351</v>
      </c>
      <c r="R2580" s="18">
        <v>112</v>
      </c>
      <c r="S2580" s="16">
        <f t="shared" si="243"/>
        <v>221.02635100000001</v>
      </c>
      <c r="T2580" s="16">
        <f t="shared" si="245"/>
        <v>205884.63466755312</v>
      </c>
      <c r="U2580" s="41">
        <f t="shared" si="244"/>
        <v>7634.570135746606</v>
      </c>
      <c r="V2580" s="18">
        <f t="shared" si="246"/>
        <v>221</v>
      </c>
      <c r="W2580" s="154">
        <f t="shared" si="247"/>
        <v>931.60468175363405</v>
      </c>
    </row>
    <row r="2581" spans="1:23" ht="16" customHeight="1">
      <c r="A2581" s="37"/>
      <c r="B2581" s="38" t="str">
        <f t="shared" si="242"/>
        <v>222-At</v>
      </c>
      <c r="C2581" s="39">
        <v>222</v>
      </c>
      <c r="D2581" s="39">
        <v>0</v>
      </c>
      <c r="E2581" s="39">
        <v>52</v>
      </c>
      <c r="F2581" s="39">
        <v>137</v>
      </c>
      <c r="G2581" s="39">
        <v>85</v>
      </c>
      <c r="H2581" s="39" t="s">
        <v>150</v>
      </c>
      <c r="I2581" s="39" t="s">
        <v>37</v>
      </c>
      <c r="J2581" s="18">
        <v>20800</v>
      </c>
      <c r="K2581" s="18">
        <v>298</v>
      </c>
      <c r="L2581" s="18">
        <v>1704533</v>
      </c>
      <c r="M2581" s="18">
        <v>298</v>
      </c>
      <c r="N2581" s="39" t="s">
        <v>28</v>
      </c>
      <c r="O2581" s="18">
        <v>4433</v>
      </c>
      <c r="P2581" s="18">
        <v>298</v>
      </c>
      <c r="Q2581" s="18">
        <v>222022330</v>
      </c>
      <c r="R2581" s="18">
        <v>320</v>
      </c>
      <c r="S2581" s="16">
        <f t="shared" si="243"/>
        <v>222.02233000000001</v>
      </c>
      <c r="T2581" s="16">
        <f t="shared" si="245"/>
        <v>206812.38274656635</v>
      </c>
      <c r="U2581" s="41">
        <f t="shared" si="244"/>
        <v>7678.0765765765764</v>
      </c>
      <c r="V2581" s="18">
        <f t="shared" si="246"/>
        <v>222</v>
      </c>
      <c r="W2581" s="154">
        <f t="shared" si="247"/>
        <v>931.5873096692178</v>
      </c>
    </row>
    <row r="2582" spans="1:23" ht="16" customHeight="1">
      <c r="A2582" s="37"/>
      <c r="B2582" s="38" t="str">
        <f t="shared" si="242"/>
        <v>222-Rn</v>
      </c>
      <c r="C2582" s="39">
        <v>222</v>
      </c>
      <c r="D2582" s="40"/>
      <c r="E2582" s="39">
        <v>50</v>
      </c>
      <c r="F2582" s="39">
        <v>136</v>
      </c>
      <c r="G2582" s="39">
        <v>86</v>
      </c>
      <c r="H2582" s="39" t="s">
        <v>151</v>
      </c>
      <c r="I2582" s="40"/>
      <c r="J2582" s="18">
        <v>16366.787</v>
      </c>
      <c r="K2582" s="18">
        <v>2.5129999999999999</v>
      </c>
      <c r="L2582" s="18">
        <v>1708184.4839999999</v>
      </c>
      <c r="M2582" s="18">
        <v>2.532</v>
      </c>
      <c r="N2582" s="39" t="s">
        <v>28</v>
      </c>
      <c r="O2582" s="18">
        <v>24.698</v>
      </c>
      <c r="P2582" s="18">
        <v>20.978000000000002</v>
      </c>
      <c r="Q2582" s="18">
        <v>222017570.472</v>
      </c>
      <c r="R2582" s="18">
        <v>2.698</v>
      </c>
      <c r="S2582" s="16">
        <f t="shared" si="243"/>
        <v>222.01757047200002</v>
      </c>
      <c r="T2582" s="16">
        <f t="shared" si="245"/>
        <v>206807.94927662471</v>
      </c>
      <c r="U2582" s="41">
        <f t="shared" si="244"/>
        <v>7694.5247027027026</v>
      </c>
      <c r="V2582" s="18">
        <f t="shared" si="246"/>
        <v>222</v>
      </c>
      <c r="W2582" s="154">
        <f t="shared" si="247"/>
        <v>931.56733908389515</v>
      </c>
    </row>
    <row r="2583" spans="1:23" ht="16" customHeight="1">
      <c r="A2583" s="37"/>
      <c r="B2583" s="38" t="str">
        <f t="shared" si="242"/>
        <v>222-Fr</v>
      </c>
      <c r="C2583" s="39">
        <v>222</v>
      </c>
      <c r="D2583" s="40"/>
      <c r="E2583" s="39">
        <v>48</v>
      </c>
      <c r="F2583" s="39">
        <v>135</v>
      </c>
      <c r="G2583" s="39">
        <v>87</v>
      </c>
      <c r="H2583" s="39" t="s">
        <v>152</v>
      </c>
      <c r="I2583" s="40"/>
      <c r="J2583" s="18">
        <v>16342.089</v>
      </c>
      <c r="K2583" s="18">
        <v>21.1</v>
      </c>
      <c r="L2583" s="18">
        <v>1707426.8289999999</v>
      </c>
      <c r="M2583" s="18">
        <v>21.102</v>
      </c>
      <c r="N2583" s="39" t="s">
        <v>28</v>
      </c>
      <c r="O2583" s="18">
        <v>2032.6469999999999</v>
      </c>
      <c r="P2583" s="18">
        <v>21.474</v>
      </c>
      <c r="Q2583" s="18">
        <v>222017543.95699999</v>
      </c>
      <c r="R2583" s="18">
        <v>22.652000000000001</v>
      </c>
      <c r="S2583" s="16">
        <f t="shared" si="243"/>
        <v>222.01754395699999</v>
      </c>
      <c r="T2583" s="16">
        <f t="shared" si="245"/>
        <v>206807.92457807148</v>
      </c>
      <c r="U2583" s="41">
        <f t="shared" si="244"/>
        <v>7691.1118423423422</v>
      </c>
      <c r="V2583" s="18">
        <f t="shared" si="246"/>
        <v>222</v>
      </c>
      <c r="W2583" s="154">
        <f t="shared" si="247"/>
        <v>931.56722782915085</v>
      </c>
    </row>
    <row r="2584" spans="1:23" ht="16" customHeight="1">
      <c r="A2584" s="37"/>
      <c r="B2584" s="38" t="str">
        <f t="shared" si="242"/>
        <v>222-Ra</v>
      </c>
      <c r="C2584" s="39">
        <v>222</v>
      </c>
      <c r="D2584" s="40"/>
      <c r="E2584" s="39">
        <v>46</v>
      </c>
      <c r="F2584" s="39">
        <v>134</v>
      </c>
      <c r="G2584" s="39">
        <v>88</v>
      </c>
      <c r="H2584" s="39" t="s">
        <v>153</v>
      </c>
      <c r="I2584" s="40"/>
      <c r="J2584" s="18">
        <v>14309.441000000001</v>
      </c>
      <c r="K2584" s="18">
        <v>4.9420000000000002</v>
      </c>
      <c r="L2584" s="18">
        <v>1708677.1229999999</v>
      </c>
      <c r="M2584" s="18">
        <v>4.9509999999999996</v>
      </c>
      <c r="N2584" s="39" t="s">
        <v>28</v>
      </c>
      <c r="O2584" s="18">
        <v>-2298.0250000000001</v>
      </c>
      <c r="P2584" s="18">
        <v>6.6719999999999997</v>
      </c>
      <c r="Q2584" s="18">
        <v>222015361.81999999</v>
      </c>
      <c r="R2584" s="18">
        <v>5.3049999999999997</v>
      </c>
      <c r="S2584" s="16">
        <f t="shared" si="243"/>
        <v>222.01536181999998</v>
      </c>
      <c r="T2584" s="16">
        <f t="shared" si="245"/>
        <v>206805.89193138928</v>
      </c>
      <c r="U2584" s="41">
        <f t="shared" si="244"/>
        <v>7696.7437972972966</v>
      </c>
      <c r="V2584" s="18">
        <f t="shared" si="246"/>
        <v>222</v>
      </c>
      <c r="W2584" s="154">
        <f t="shared" si="247"/>
        <v>931.55807176301482</v>
      </c>
    </row>
    <row r="2585" spans="1:23" ht="16" customHeight="1">
      <c r="A2585" s="37"/>
      <c r="B2585" s="38" t="str">
        <f t="shared" si="242"/>
        <v>222-Ac</v>
      </c>
      <c r="C2585" s="39">
        <v>222</v>
      </c>
      <c r="D2585" s="40"/>
      <c r="E2585" s="39">
        <v>44</v>
      </c>
      <c r="F2585" s="39">
        <v>133</v>
      </c>
      <c r="G2585" s="39">
        <v>89</v>
      </c>
      <c r="H2585" s="39" t="s">
        <v>154</v>
      </c>
      <c r="I2585" s="39" t="s">
        <v>83</v>
      </c>
      <c r="J2585" s="18">
        <v>16607.466</v>
      </c>
      <c r="K2585" s="18">
        <v>5.8179999999999996</v>
      </c>
      <c r="L2585" s="18">
        <v>1705596.7450000001</v>
      </c>
      <c r="M2585" s="18">
        <v>5.8259999999999996</v>
      </c>
      <c r="N2585" s="39" t="s">
        <v>28</v>
      </c>
      <c r="O2585" s="18">
        <v>-582.44399999999996</v>
      </c>
      <c r="P2585" s="18">
        <v>13.55</v>
      </c>
      <c r="Q2585" s="18">
        <v>222017828.852</v>
      </c>
      <c r="R2585" s="18">
        <v>6.2460000000000004</v>
      </c>
      <c r="S2585" s="16">
        <f t="shared" si="243"/>
        <v>222.01782885200001</v>
      </c>
      <c r="T2585" s="16">
        <f t="shared" si="245"/>
        <v>206808.18995594489</v>
      </c>
      <c r="U2585" s="41">
        <f t="shared" si="244"/>
        <v>7682.8682207207212</v>
      </c>
      <c r="V2585" s="18">
        <f t="shared" si="246"/>
        <v>222</v>
      </c>
      <c r="W2585" s="154">
        <f t="shared" si="247"/>
        <v>931.56842322497698</v>
      </c>
    </row>
    <row r="2586" spans="1:23" ht="16" customHeight="1">
      <c r="A2586" s="37"/>
      <c r="B2586" s="38" t="str">
        <f t="shared" si="242"/>
        <v>222-Th</v>
      </c>
      <c r="C2586" s="39">
        <v>222</v>
      </c>
      <c r="D2586" s="40"/>
      <c r="E2586" s="39">
        <v>42</v>
      </c>
      <c r="F2586" s="39">
        <v>132</v>
      </c>
      <c r="G2586" s="39">
        <v>90</v>
      </c>
      <c r="H2586" s="39" t="s">
        <v>155</v>
      </c>
      <c r="I2586" s="39" t="s">
        <v>83</v>
      </c>
      <c r="J2586" s="18">
        <v>17189.909</v>
      </c>
      <c r="K2586" s="18">
        <v>12.904999999999999</v>
      </c>
      <c r="L2586" s="18">
        <v>1704231.9480000001</v>
      </c>
      <c r="M2586" s="18">
        <v>12.907999999999999</v>
      </c>
      <c r="N2586" s="39" t="s">
        <v>28</v>
      </c>
      <c r="O2586" s="18">
        <v>-4910</v>
      </c>
      <c r="P2586" s="18">
        <v>74</v>
      </c>
      <c r="Q2586" s="18">
        <v>222018454.13100001</v>
      </c>
      <c r="R2586" s="18">
        <v>13.853999999999999</v>
      </c>
      <c r="S2586" s="16">
        <f t="shared" si="243"/>
        <v>222.018454131</v>
      </c>
      <c r="T2586" s="16">
        <f t="shared" si="245"/>
        <v>206808.7723993409</v>
      </c>
      <c r="U2586" s="41">
        <f t="shared" si="244"/>
        <v>7676.7204864864871</v>
      </c>
      <c r="V2586" s="18">
        <f t="shared" si="246"/>
        <v>222</v>
      </c>
      <c r="W2586" s="154">
        <f t="shared" si="247"/>
        <v>931.57104684387798</v>
      </c>
    </row>
    <row r="2587" spans="1:23" ht="16" customHeight="1">
      <c r="A2587" s="37"/>
      <c r="B2587" s="38" t="str">
        <f t="shared" si="242"/>
        <v>222-Pa</v>
      </c>
      <c r="C2587" s="39">
        <v>222</v>
      </c>
      <c r="D2587" s="40"/>
      <c r="E2587" s="39">
        <v>40</v>
      </c>
      <c r="F2587" s="39">
        <v>131</v>
      </c>
      <c r="G2587" s="39">
        <v>91</v>
      </c>
      <c r="H2587" s="39" t="s">
        <v>156</v>
      </c>
      <c r="I2587" s="39" t="s">
        <v>83</v>
      </c>
      <c r="J2587" s="18">
        <v>22100</v>
      </c>
      <c r="K2587" s="18">
        <v>73</v>
      </c>
      <c r="L2587" s="18">
        <v>1698539</v>
      </c>
      <c r="M2587" s="18">
        <v>73</v>
      </c>
      <c r="N2587" s="39" t="s">
        <v>28</v>
      </c>
      <c r="O2587" s="18">
        <v>-2183</v>
      </c>
      <c r="P2587" s="18">
        <v>124</v>
      </c>
      <c r="Q2587" s="18">
        <v>222023726</v>
      </c>
      <c r="R2587" s="18">
        <v>78</v>
      </c>
      <c r="S2587" s="16">
        <f t="shared" si="243"/>
        <v>222.02372600000001</v>
      </c>
      <c r="T2587" s="16">
        <f t="shared" si="245"/>
        <v>206813.68311165267</v>
      </c>
      <c r="U2587" s="41">
        <f t="shared" si="244"/>
        <v>7651.0765765765764</v>
      </c>
      <c r="V2587" s="18">
        <f t="shared" si="246"/>
        <v>222</v>
      </c>
      <c r="W2587" s="154">
        <f t="shared" si="247"/>
        <v>931.59316716960666</v>
      </c>
    </row>
    <row r="2588" spans="1:23" ht="16" customHeight="1">
      <c r="A2588" s="37"/>
      <c r="B2588" s="38" t="str">
        <f t="shared" si="242"/>
        <v>222-U</v>
      </c>
      <c r="C2588" s="39">
        <v>222</v>
      </c>
      <c r="D2588" s="40"/>
      <c r="E2588" s="39">
        <v>38</v>
      </c>
      <c r="F2588" s="39">
        <v>130</v>
      </c>
      <c r="G2588" s="39">
        <v>92</v>
      </c>
      <c r="H2588" s="39" t="s">
        <v>157</v>
      </c>
      <c r="I2588" s="39" t="s">
        <v>83</v>
      </c>
      <c r="J2588" s="18">
        <v>24284</v>
      </c>
      <c r="K2588" s="18">
        <v>101</v>
      </c>
      <c r="L2588" s="18">
        <v>1695573</v>
      </c>
      <c r="M2588" s="18">
        <v>101</v>
      </c>
      <c r="N2588" s="39" t="s">
        <v>28</v>
      </c>
      <c r="O2588" s="18" t="s">
        <v>30</v>
      </c>
      <c r="P2588" s="42"/>
      <c r="Q2588" s="18">
        <v>222026070</v>
      </c>
      <c r="R2588" s="18">
        <v>108</v>
      </c>
      <c r="S2588" s="16">
        <f t="shared" si="243"/>
        <v>222.02607</v>
      </c>
      <c r="T2588" s="16">
        <f t="shared" si="245"/>
        <v>206815.86653268585</v>
      </c>
      <c r="U2588" s="41">
        <f t="shared" si="244"/>
        <v>7637.7162162162158</v>
      </c>
      <c r="V2588" s="18">
        <f t="shared" si="246"/>
        <v>222</v>
      </c>
      <c r="W2588" s="154">
        <f t="shared" si="247"/>
        <v>931.60300239948583</v>
      </c>
    </row>
    <row r="2589" spans="1:23" ht="16" customHeight="1">
      <c r="A2589" s="37"/>
      <c r="B2589" s="38" t="str">
        <f t="shared" si="242"/>
        <v>223-At</v>
      </c>
      <c r="C2589" s="39">
        <v>223</v>
      </c>
      <c r="D2589" s="39">
        <v>0</v>
      </c>
      <c r="E2589" s="39">
        <v>53</v>
      </c>
      <c r="F2589" s="39">
        <v>138</v>
      </c>
      <c r="G2589" s="39">
        <v>85</v>
      </c>
      <c r="H2589" s="39" t="s">
        <v>150</v>
      </c>
      <c r="I2589" s="39" t="s">
        <v>37</v>
      </c>
      <c r="J2589" s="18">
        <v>23604</v>
      </c>
      <c r="K2589" s="18">
        <v>401</v>
      </c>
      <c r="L2589" s="18">
        <v>1709801</v>
      </c>
      <c r="M2589" s="18">
        <v>401</v>
      </c>
      <c r="N2589" s="39" t="s">
        <v>28</v>
      </c>
      <c r="O2589" s="18">
        <v>3307</v>
      </c>
      <c r="P2589" s="18">
        <v>499</v>
      </c>
      <c r="Q2589" s="18">
        <v>223025340</v>
      </c>
      <c r="R2589" s="18">
        <v>430</v>
      </c>
      <c r="S2589" s="16">
        <f t="shared" si="243"/>
        <v>223.02534</v>
      </c>
      <c r="T2589" s="16">
        <f t="shared" si="245"/>
        <v>207746.6801571855</v>
      </c>
      <c r="U2589" s="41">
        <f t="shared" si="244"/>
        <v>7667.269058295964</v>
      </c>
      <c r="V2589" s="18">
        <f t="shared" si="246"/>
        <v>223</v>
      </c>
      <c r="W2589" s="154">
        <f t="shared" si="247"/>
        <v>931.59946258827574</v>
      </c>
    </row>
    <row r="2590" spans="1:23" ht="16" customHeight="1">
      <c r="A2590" s="37"/>
      <c r="B2590" s="38" t="str">
        <f t="shared" si="242"/>
        <v>223-Rn</v>
      </c>
      <c r="C2590" s="39">
        <v>223</v>
      </c>
      <c r="D2590" s="40"/>
      <c r="E2590" s="39">
        <v>51</v>
      </c>
      <c r="F2590" s="39">
        <v>137</v>
      </c>
      <c r="G2590" s="39">
        <v>86</v>
      </c>
      <c r="H2590" s="39" t="s">
        <v>151</v>
      </c>
      <c r="I2590" s="39" t="s">
        <v>37</v>
      </c>
      <c r="J2590" s="18">
        <v>20297</v>
      </c>
      <c r="K2590" s="18">
        <v>298</v>
      </c>
      <c r="L2590" s="18">
        <v>1712325</v>
      </c>
      <c r="M2590" s="18">
        <v>298</v>
      </c>
      <c r="N2590" s="39" t="s">
        <v>28</v>
      </c>
      <c r="O2590" s="18">
        <v>1918</v>
      </c>
      <c r="P2590" s="18">
        <v>298</v>
      </c>
      <c r="Q2590" s="18">
        <v>223021790</v>
      </c>
      <c r="R2590" s="18">
        <v>320</v>
      </c>
      <c r="S2590" s="16">
        <f t="shared" si="243"/>
        <v>223.02179000000001</v>
      </c>
      <c r="T2590" s="16">
        <f t="shared" si="245"/>
        <v>207743.37335485284</v>
      </c>
      <c r="U2590" s="41">
        <f t="shared" si="244"/>
        <v>7678.5874439461886</v>
      </c>
      <c r="V2590" s="18">
        <f t="shared" si="246"/>
        <v>223</v>
      </c>
      <c r="W2590" s="154">
        <f t="shared" si="247"/>
        <v>931.58463387826384</v>
      </c>
    </row>
    <row r="2591" spans="1:23" ht="16" customHeight="1">
      <c r="A2591" s="37"/>
      <c r="B2591" s="38" t="str">
        <f t="shared" si="242"/>
        <v>223-Fr</v>
      </c>
      <c r="C2591" s="39">
        <v>223</v>
      </c>
      <c r="D2591" s="40"/>
      <c r="E2591" s="39">
        <v>49</v>
      </c>
      <c r="F2591" s="39">
        <v>136</v>
      </c>
      <c r="G2591" s="39">
        <v>87</v>
      </c>
      <c r="H2591" s="39" t="s">
        <v>152</v>
      </c>
      <c r="I2591" s="40"/>
      <c r="J2591" s="18">
        <v>18379.037</v>
      </c>
      <c r="K2591" s="18">
        <v>2.7130000000000001</v>
      </c>
      <c r="L2591" s="18">
        <v>1713461.203</v>
      </c>
      <c r="M2591" s="18">
        <v>2.73</v>
      </c>
      <c r="N2591" s="39" t="s">
        <v>28</v>
      </c>
      <c r="O2591" s="18">
        <v>1149.0640000000001</v>
      </c>
      <c r="P2591" s="18">
        <v>0.85499999999999998</v>
      </c>
      <c r="Q2591" s="18">
        <v>223019730.71200001</v>
      </c>
      <c r="R2591" s="18">
        <v>2.9119999999999999</v>
      </c>
      <c r="S2591" s="16">
        <f t="shared" si="243"/>
        <v>223.01973071200001</v>
      </c>
      <c r="T2591" s="16">
        <f t="shared" si="245"/>
        <v>207741.45514122973</v>
      </c>
      <c r="U2591" s="41">
        <f t="shared" si="244"/>
        <v>7683.6825246636772</v>
      </c>
      <c r="V2591" s="18">
        <f t="shared" si="246"/>
        <v>223</v>
      </c>
      <c r="W2591" s="154">
        <f t="shared" si="247"/>
        <v>931.57603202345172</v>
      </c>
    </row>
    <row r="2592" spans="1:23" ht="16" customHeight="1">
      <c r="A2592" s="37"/>
      <c r="B2592" s="38" t="str">
        <f t="shared" si="242"/>
        <v>223-Ra</v>
      </c>
      <c r="C2592" s="39">
        <v>223</v>
      </c>
      <c r="D2592" s="40"/>
      <c r="E2592" s="39">
        <v>47</v>
      </c>
      <c r="F2592" s="39">
        <v>135</v>
      </c>
      <c r="G2592" s="39">
        <v>88</v>
      </c>
      <c r="H2592" s="39" t="s">
        <v>153</v>
      </c>
      <c r="I2592" s="40"/>
      <c r="J2592" s="18">
        <v>17229.973000000002</v>
      </c>
      <c r="K2592" s="18">
        <v>2.8290000000000002</v>
      </c>
      <c r="L2592" s="18">
        <v>1713827.9140000001</v>
      </c>
      <c r="M2592" s="18">
        <v>2.8450000000000002</v>
      </c>
      <c r="N2592" s="39" t="s">
        <v>28</v>
      </c>
      <c r="O2592" s="18">
        <v>-585.80700000000002</v>
      </c>
      <c r="P2592" s="18">
        <v>7.2210000000000001</v>
      </c>
      <c r="Q2592" s="18">
        <v>223018497.13999999</v>
      </c>
      <c r="R2592" s="18">
        <v>3.0369999999999999</v>
      </c>
      <c r="S2592" s="16">
        <f t="shared" si="243"/>
        <v>223.01849713999999</v>
      </c>
      <c r="T2592" s="16">
        <f t="shared" si="245"/>
        <v>207740.30607678826</v>
      </c>
      <c r="U2592" s="41">
        <f t="shared" si="244"/>
        <v>7685.3269686098656</v>
      </c>
      <c r="V2592" s="18">
        <f t="shared" si="246"/>
        <v>223</v>
      </c>
      <c r="W2592" s="154">
        <f t="shared" si="247"/>
        <v>931.5708792681088</v>
      </c>
    </row>
    <row r="2593" spans="1:23" ht="16" customHeight="1">
      <c r="A2593" s="37"/>
      <c r="B2593" s="38" t="str">
        <f t="shared" si="242"/>
        <v>223-Ac</v>
      </c>
      <c r="C2593" s="39">
        <v>223</v>
      </c>
      <c r="D2593" s="40"/>
      <c r="E2593" s="39">
        <v>45</v>
      </c>
      <c r="F2593" s="39">
        <v>134</v>
      </c>
      <c r="G2593" s="39">
        <v>89</v>
      </c>
      <c r="H2593" s="39" t="s">
        <v>154</v>
      </c>
      <c r="I2593" s="39" t="s">
        <v>83</v>
      </c>
      <c r="J2593" s="18">
        <v>17815.778999999999</v>
      </c>
      <c r="K2593" s="18">
        <v>7.4139999999999997</v>
      </c>
      <c r="L2593" s="18">
        <v>1712459.754</v>
      </c>
      <c r="M2593" s="18">
        <v>7.42</v>
      </c>
      <c r="N2593" s="39" t="s">
        <v>28</v>
      </c>
      <c r="O2593" s="18">
        <v>-1554.778</v>
      </c>
      <c r="P2593" s="18">
        <v>11.596</v>
      </c>
      <c r="Q2593" s="18">
        <v>223019126.03</v>
      </c>
      <c r="R2593" s="18">
        <v>7.9589999999999996</v>
      </c>
      <c r="S2593" s="16">
        <f t="shared" si="243"/>
        <v>223.01912603</v>
      </c>
      <c r="T2593" s="16">
        <f t="shared" si="245"/>
        <v>207740.89188380769</v>
      </c>
      <c r="U2593" s="41">
        <f t="shared" si="244"/>
        <v>7679.191721973094</v>
      </c>
      <c r="V2593" s="18">
        <f t="shared" si="246"/>
        <v>223</v>
      </c>
      <c r="W2593" s="154">
        <f t="shared" si="247"/>
        <v>931.5735062054157</v>
      </c>
    </row>
    <row r="2594" spans="1:23" ht="16" customHeight="1">
      <c r="A2594" s="37"/>
      <c r="B2594" s="38" t="str">
        <f t="shared" si="242"/>
        <v>223-Th</v>
      </c>
      <c r="C2594" s="39">
        <v>223</v>
      </c>
      <c r="D2594" s="40"/>
      <c r="E2594" s="39">
        <v>43</v>
      </c>
      <c r="F2594" s="39">
        <v>133</v>
      </c>
      <c r="G2594" s="39">
        <v>90</v>
      </c>
      <c r="H2594" s="39" t="s">
        <v>155</v>
      </c>
      <c r="I2594" s="39" t="s">
        <v>83</v>
      </c>
      <c r="J2594" s="18">
        <v>19370.558000000001</v>
      </c>
      <c r="K2594" s="18">
        <v>9.5920000000000005</v>
      </c>
      <c r="L2594" s="18">
        <v>1710122.622</v>
      </c>
      <c r="M2594" s="18">
        <v>9.5969999999999995</v>
      </c>
      <c r="N2594" s="39" t="s">
        <v>28</v>
      </c>
      <c r="O2594" s="18">
        <v>-2951.527</v>
      </c>
      <c r="P2594" s="18">
        <v>71.64</v>
      </c>
      <c r="Q2594" s="18">
        <v>223020795.153</v>
      </c>
      <c r="R2594" s="18">
        <v>10.298</v>
      </c>
      <c r="S2594" s="16">
        <f t="shared" si="243"/>
        <v>223.02079515299999</v>
      </c>
      <c r="T2594" s="16">
        <f t="shared" si="245"/>
        <v>207742.44666122459</v>
      </c>
      <c r="U2594" s="41">
        <f t="shared" si="244"/>
        <v>7668.71130941704</v>
      </c>
      <c r="V2594" s="18">
        <f t="shared" si="246"/>
        <v>223</v>
      </c>
      <c r="W2594" s="154">
        <f t="shared" si="247"/>
        <v>931.58047830145551</v>
      </c>
    </row>
    <row r="2595" spans="1:23" ht="16" customHeight="1">
      <c r="A2595" s="37"/>
      <c r="B2595" s="38" t="str">
        <f t="shared" si="242"/>
        <v>223-Pa</v>
      </c>
      <c r="C2595" s="39">
        <v>223</v>
      </c>
      <c r="D2595" s="40"/>
      <c r="E2595" s="39">
        <v>41</v>
      </c>
      <c r="F2595" s="39">
        <v>132</v>
      </c>
      <c r="G2595" s="39">
        <v>91</v>
      </c>
      <c r="H2595" s="39" t="s">
        <v>156</v>
      </c>
      <c r="I2595" s="39" t="s">
        <v>83</v>
      </c>
      <c r="J2595" s="18">
        <v>22322.083999999999</v>
      </c>
      <c r="K2595" s="18">
        <v>71.113</v>
      </c>
      <c r="L2595" s="18">
        <v>1706388.7420000001</v>
      </c>
      <c r="M2595" s="18">
        <v>71.113</v>
      </c>
      <c r="N2595" s="39" t="s">
        <v>28</v>
      </c>
      <c r="O2595" s="18">
        <v>-3501.6790000000001</v>
      </c>
      <c r="P2595" s="18">
        <v>100.502</v>
      </c>
      <c r="Q2595" s="18">
        <v>223023963.748</v>
      </c>
      <c r="R2595" s="18">
        <v>76.343000000000004</v>
      </c>
      <c r="S2595" s="16">
        <f t="shared" si="243"/>
        <v>223.023963748</v>
      </c>
      <c r="T2595" s="16">
        <f t="shared" si="245"/>
        <v>207745.39818723509</v>
      </c>
      <c r="U2595" s="41">
        <f t="shared" si="244"/>
        <v>7651.9674529147987</v>
      </c>
      <c r="V2595" s="18">
        <f t="shared" si="246"/>
        <v>223</v>
      </c>
      <c r="W2595" s="154">
        <f t="shared" si="247"/>
        <v>931.59371384410349</v>
      </c>
    </row>
    <row r="2596" spans="1:23" ht="16" customHeight="1">
      <c r="A2596" s="37"/>
      <c r="B2596" s="38" t="str">
        <f t="shared" si="242"/>
        <v>223-U</v>
      </c>
      <c r="C2596" s="39">
        <v>223</v>
      </c>
      <c r="D2596" s="40"/>
      <c r="E2596" s="39">
        <v>39</v>
      </c>
      <c r="F2596" s="39">
        <v>131</v>
      </c>
      <c r="G2596" s="39">
        <v>92</v>
      </c>
      <c r="H2596" s="39" t="s">
        <v>157</v>
      </c>
      <c r="I2596" s="39" t="s">
        <v>83</v>
      </c>
      <c r="J2596" s="18">
        <v>25823.762999999999</v>
      </c>
      <c r="K2596" s="18">
        <v>71.162000000000006</v>
      </c>
      <c r="L2596" s="18">
        <v>1702104.71</v>
      </c>
      <c r="M2596" s="18">
        <v>71.162000000000006</v>
      </c>
      <c r="N2596" s="39" t="s">
        <v>28</v>
      </c>
      <c r="O2596" s="18" t="s">
        <v>30</v>
      </c>
      <c r="P2596" s="42"/>
      <c r="Q2596" s="18">
        <v>223027722.956</v>
      </c>
      <c r="R2596" s="18">
        <v>76.394999999999996</v>
      </c>
      <c r="S2596" s="16">
        <f t="shared" si="243"/>
        <v>223.02772295599999</v>
      </c>
      <c r="T2596" s="16">
        <f t="shared" si="245"/>
        <v>207748.89986548392</v>
      </c>
      <c r="U2596" s="41">
        <f t="shared" si="244"/>
        <v>7632.7565470852014</v>
      </c>
      <c r="V2596" s="18">
        <f t="shared" si="246"/>
        <v>223</v>
      </c>
      <c r="W2596" s="154">
        <f t="shared" si="247"/>
        <v>931.60941643714762</v>
      </c>
    </row>
    <row r="2597" spans="1:23" ht="16" customHeight="1">
      <c r="A2597" s="37"/>
      <c r="B2597" s="38" t="str">
        <f t="shared" si="242"/>
        <v>224-Rn</v>
      </c>
      <c r="C2597" s="39">
        <v>224</v>
      </c>
      <c r="D2597" s="39">
        <v>0</v>
      </c>
      <c r="E2597" s="39">
        <v>52</v>
      </c>
      <c r="F2597" s="39">
        <v>138</v>
      </c>
      <c r="G2597" s="39">
        <v>86</v>
      </c>
      <c r="H2597" s="39" t="s">
        <v>151</v>
      </c>
      <c r="I2597" s="39" t="s">
        <v>37</v>
      </c>
      <c r="J2597" s="18">
        <v>22440</v>
      </c>
      <c r="K2597" s="18">
        <v>298</v>
      </c>
      <c r="L2597" s="18">
        <v>1718254</v>
      </c>
      <c r="M2597" s="18">
        <v>298</v>
      </c>
      <c r="N2597" s="39" t="s">
        <v>28</v>
      </c>
      <c r="O2597" s="18">
        <v>796</v>
      </c>
      <c r="P2597" s="18">
        <v>302</v>
      </c>
      <c r="Q2597" s="18">
        <v>224024090</v>
      </c>
      <c r="R2597" s="18">
        <v>320</v>
      </c>
      <c r="S2597" s="16">
        <f t="shared" si="243"/>
        <v>224.02409</v>
      </c>
      <c r="T2597" s="16">
        <f t="shared" si="245"/>
        <v>208677.00940500546</v>
      </c>
      <c r="U2597" s="41">
        <f t="shared" si="244"/>
        <v>7670.7767857142853</v>
      </c>
      <c r="V2597" s="18">
        <f t="shared" si="246"/>
        <v>224</v>
      </c>
      <c r="W2597" s="154">
        <f t="shared" si="247"/>
        <v>931.59379198663157</v>
      </c>
    </row>
    <row r="2598" spans="1:23" ht="16" customHeight="1">
      <c r="A2598" s="37"/>
      <c r="B2598" s="38" t="str">
        <f t="shared" si="242"/>
        <v>224-Fr</v>
      </c>
      <c r="C2598" s="39">
        <v>224</v>
      </c>
      <c r="D2598" s="40"/>
      <c r="E2598" s="39">
        <v>50</v>
      </c>
      <c r="F2598" s="39">
        <v>137</v>
      </c>
      <c r="G2598" s="39">
        <v>87</v>
      </c>
      <c r="H2598" s="39" t="s">
        <v>152</v>
      </c>
      <c r="I2598" s="40"/>
      <c r="J2598" s="18">
        <v>21643.737000000001</v>
      </c>
      <c r="K2598" s="18">
        <v>48.969000000000001</v>
      </c>
      <c r="L2598" s="18">
        <v>1718267.8259999999</v>
      </c>
      <c r="M2598" s="18">
        <v>48.97</v>
      </c>
      <c r="N2598" s="39" t="s">
        <v>28</v>
      </c>
      <c r="O2598" s="18">
        <v>2825.694</v>
      </c>
      <c r="P2598" s="18">
        <v>48.899000000000001</v>
      </c>
      <c r="Q2598" s="18">
        <v>224023235.51300001</v>
      </c>
      <c r="R2598" s="18">
        <v>52.57</v>
      </c>
      <c r="S2598" s="16">
        <f t="shared" si="243"/>
        <v>224.023235513</v>
      </c>
      <c r="T2598" s="16">
        <f t="shared" si="245"/>
        <v>208676.21345582101</v>
      </c>
      <c r="U2598" s="41">
        <f t="shared" si="244"/>
        <v>7670.8385089285712</v>
      </c>
      <c r="V2598" s="18">
        <f t="shared" si="246"/>
        <v>224</v>
      </c>
      <c r="W2598" s="154">
        <f t="shared" si="247"/>
        <v>931.59023864205813</v>
      </c>
    </row>
    <row r="2599" spans="1:23" ht="16" customHeight="1">
      <c r="A2599" s="37"/>
      <c r="B2599" s="38" t="str">
        <f t="shared" si="242"/>
        <v>224-Ra</v>
      </c>
      <c r="C2599" s="39">
        <v>224</v>
      </c>
      <c r="D2599" s="40"/>
      <c r="E2599" s="39">
        <v>48</v>
      </c>
      <c r="F2599" s="39">
        <v>136</v>
      </c>
      <c r="G2599" s="39">
        <v>88</v>
      </c>
      <c r="H2599" s="39" t="s">
        <v>153</v>
      </c>
      <c r="I2599" s="40"/>
      <c r="J2599" s="18">
        <v>18818.043000000001</v>
      </c>
      <c r="K2599" s="18">
        <v>2.6619999999999999</v>
      </c>
      <c r="L2599" s="18">
        <v>1720311.1669999999</v>
      </c>
      <c r="M2599" s="18">
        <v>2.68</v>
      </c>
      <c r="N2599" s="39" t="s">
        <v>28</v>
      </c>
      <c r="O2599" s="18">
        <v>-1403.231</v>
      </c>
      <c r="P2599" s="18">
        <v>4.1859999999999999</v>
      </c>
      <c r="Q2599" s="18">
        <v>224020202.00400001</v>
      </c>
      <c r="R2599" s="18">
        <v>2.8580000000000001</v>
      </c>
      <c r="S2599" s="16">
        <f t="shared" si="243"/>
        <v>224.020202004</v>
      </c>
      <c r="T2599" s="16">
        <f t="shared" si="245"/>
        <v>208673.38776155692</v>
      </c>
      <c r="U2599" s="41">
        <f t="shared" si="244"/>
        <v>7679.9605669642851</v>
      </c>
      <c r="V2599" s="18">
        <f t="shared" si="246"/>
        <v>224</v>
      </c>
      <c r="W2599" s="154">
        <f t="shared" si="247"/>
        <v>931.57762393552196</v>
      </c>
    </row>
    <row r="2600" spans="1:23" ht="16" customHeight="1">
      <c r="A2600" s="37"/>
      <c r="B2600" s="38" t="str">
        <f t="shared" si="242"/>
        <v>224-Ac</v>
      </c>
      <c r="C2600" s="39">
        <v>224</v>
      </c>
      <c r="D2600" s="40"/>
      <c r="E2600" s="39">
        <v>46</v>
      </c>
      <c r="F2600" s="39">
        <v>135</v>
      </c>
      <c r="G2600" s="39">
        <v>89</v>
      </c>
      <c r="H2600" s="39" t="s">
        <v>154</v>
      </c>
      <c r="I2600" s="39" t="s">
        <v>83</v>
      </c>
      <c r="J2600" s="18">
        <v>20221.274000000001</v>
      </c>
      <c r="K2600" s="18">
        <v>4.6760000000000002</v>
      </c>
      <c r="L2600" s="18">
        <v>1718125.5819999999</v>
      </c>
      <c r="M2600" s="18">
        <v>4.6849999999999996</v>
      </c>
      <c r="N2600" s="39" t="s">
        <v>28</v>
      </c>
      <c r="O2600" s="18">
        <v>232.11500000000001</v>
      </c>
      <c r="P2600" s="18">
        <v>12.66</v>
      </c>
      <c r="Q2600" s="18">
        <v>224021708.435</v>
      </c>
      <c r="R2600" s="18">
        <v>5.0199999999999996</v>
      </c>
      <c r="S2600" s="16">
        <f t="shared" si="243"/>
        <v>224.02170843499999</v>
      </c>
      <c r="T2600" s="16">
        <f t="shared" si="245"/>
        <v>208674.79099241464</v>
      </c>
      <c r="U2600" s="41">
        <f t="shared" si="244"/>
        <v>7670.2034910714283</v>
      </c>
      <c r="V2600" s="18">
        <f t="shared" si="246"/>
        <v>224</v>
      </c>
      <c r="W2600" s="154">
        <f t="shared" si="247"/>
        <v>931.58388835899393</v>
      </c>
    </row>
    <row r="2601" spans="1:23" ht="16" customHeight="1">
      <c r="A2601" s="37"/>
      <c r="B2601" s="38" t="str">
        <f t="shared" si="242"/>
        <v>224-Th</v>
      </c>
      <c r="C2601" s="39">
        <v>224</v>
      </c>
      <c r="D2601" s="40"/>
      <c r="E2601" s="39">
        <v>44</v>
      </c>
      <c r="F2601" s="39">
        <v>134</v>
      </c>
      <c r="G2601" s="39">
        <v>90</v>
      </c>
      <c r="H2601" s="39" t="s">
        <v>155</v>
      </c>
      <c r="I2601" s="39" t="s">
        <v>83</v>
      </c>
      <c r="J2601" s="18">
        <v>19989.16</v>
      </c>
      <c r="K2601" s="18">
        <v>12.351000000000001</v>
      </c>
      <c r="L2601" s="18">
        <v>1717575.3430000001</v>
      </c>
      <c r="M2601" s="18">
        <v>12.355</v>
      </c>
      <c r="N2601" s="39" t="s">
        <v>28</v>
      </c>
      <c r="O2601" s="18">
        <v>-3870.92</v>
      </c>
      <c r="P2601" s="18">
        <v>53.106000000000002</v>
      </c>
      <c r="Q2601" s="18">
        <v>224021459.25</v>
      </c>
      <c r="R2601" s="18">
        <v>13.26</v>
      </c>
      <c r="S2601" s="16">
        <f t="shared" si="243"/>
        <v>224.02145924999999</v>
      </c>
      <c r="T2601" s="16">
        <f t="shared" si="245"/>
        <v>208674.55887817821</v>
      </c>
      <c r="U2601" s="41">
        <f t="shared" si="244"/>
        <v>7667.7470669642862</v>
      </c>
      <c r="V2601" s="18">
        <f t="shared" si="246"/>
        <v>224</v>
      </c>
      <c r="W2601" s="154">
        <f t="shared" si="247"/>
        <v>931.58285213472413</v>
      </c>
    </row>
    <row r="2602" spans="1:23" ht="16" customHeight="1">
      <c r="A2602" s="37"/>
      <c r="B2602" s="38" t="str">
        <f t="shared" si="242"/>
        <v>224-Pa</v>
      </c>
      <c r="C2602" s="39">
        <v>224</v>
      </c>
      <c r="D2602" s="40"/>
      <c r="E2602" s="39">
        <v>42</v>
      </c>
      <c r="F2602" s="39">
        <v>133</v>
      </c>
      <c r="G2602" s="39">
        <v>91</v>
      </c>
      <c r="H2602" s="39" t="s">
        <v>156</v>
      </c>
      <c r="I2602" s="39" t="s">
        <v>83</v>
      </c>
      <c r="J2602" s="18">
        <v>23860.080000000002</v>
      </c>
      <c r="K2602" s="18">
        <v>51.811</v>
      </c>
      <c r="L2602" s="18">
        <v>1712922.07</v>
      </c>
      <c r="M2602" s="18">
        <v>51.811999999999998</v>
      </c>
      <c r="N2602" s="39" t="s">
        <v>28</v>
      </c>
      <c r="O2602" s="18">
        <v>-1839.9649999999999</v>
      </c>
      <c r="P2602" s="18">
        <v>57.58</v>
      </c>
      <c r="Q2602" s="18">
        <v>224025614.854</v>
      </c>
      <c r="R2602" s="18">
        <v>55.622</v>
      </c>
      <c r="S2602" s="16">
        <f t="shared" si="243"/>
        <v>224.025614854</v>
      </c>
      <c r="T2602" s="16">
        <f t="shared" si="245"/>
        <v>208678.42979677001</v>
      </c>
      <c r="U2602" s="41">
        <f t="shared" si="244"/>
        <v>7646.973526785715</v>
      </c>
      <c r="V2602" s="18">
        <f t="shared" si="246"/>
        <v>224</v>
      </c>
      <c r="W2602" s="154">
        <f t="shared" si="247"/>
        <v>931.60013302129471</v>
      </c>
    </row>
    <row r="2603" spans="1:23" ht="16" customHeight="1">
      <c r="A2603" s="37"/>
      <c r="B2603" s="38" t="str">
        <f t="shared" si="242"/>
        <v>224-U</v>
      </c>
      <c r="C2603" s="39">
        <v>224</v>
      </c>
      <c r="D2603" s="40"/>
      <c r="E2603" s="39">
        <v>40</v>
      </c>
      <c r="F2603" s="39">
        <v>132</v>
      </c>
      <c r="G2603" s="39">
        <v>92</v>
      </c>
      <c r="H2603" s="39" t="s">
        <v>157</v>
      </c>
      <c r="I2603" s="39" t="s">
        <v>83</v>
      </c>
      <c r="J2603" s="18">
        <v>25700.044999999998</v>
      </c>
      <c r="K2603" s="18">
        <v>25.452999999999999</v>
      </c>
      <c r="L2603" s="18">
        <v>1710299.7509999999</v>
      </c>
      <c r="M2603" s="18">
        <v>25.454999999999998</v>
      </c>
      <c r="N2603" s="39" t="s">
        <v>28</v>
      </c>
      <c r="O2603" s="18" t="s">
        <v>30</v>
      </c>
      <c r="P2603" s="42"/>
      <c r="Q2603" s="18">
        <v>224027590.139</v>
      </c>
      <c r="R2603" s="18">
        <v>27.324999999999999</v>
      </c>
      <c r="S2603" s="16">
        <f t="shared" si="243"/>
        <v>224.02759013900001</v>
      </c>
      <c r="T2603" s="16">
        <f t="shared" si="245"/>
        <v>208680.26976213502</v>
      </c>
      <c r="U2603" s="41">
        <f t="shared" si="244"/>
        <v>7635.2667455357141</v>
      </c>
      <c r="V2603" s="18">
        <f t="shared" si="246"/>
        <v>224</v>
      </c>
      <c r="W2603" s="154">
        <f t="shared" si="247"/>
        <v>931.60834715238855</v>
      </c>
    </row>
    <row r="2604" spans="1:23" ht="16" customHeight="1">
      <c r="A2604" s="37"/>
      <c r="B2604" s="38" t="str">
        <f t="shared" si="242"/>
        <v>225-Rn</v>
      </c>
      <c r="C2604" s="39">
        <v>225</v>
      </c>
      <c r="D2604" s="39">
        <v>0</v>
      </c>
      <c r="E2604" s="39">
        <v>53</v>
      </c>
      <c r="F2604" s="39">
        <v>139</v>
      </c>
      <c r="G2604" s="39">
        <v>86</v>
      </c>
      <c r="H2604" s="39" t="s">
        <v>151</v>
      </c>
      <c r="I2604" s="39" t="s">
        <v>37</v>
      </c>
      <c r="J2604" s="18">
        <v>26492</v>
      </c>
      <c r="K2604" s="18">
        <v>298</v>
      </c>
      <c r="L2604" s="18">
        <v>1722274</v>
      </c>
      <c r="M2604" s="18">
        <v>298</v>
      </c>
      <c r="N2604" s="39" t="s">
        <v>28</v>
      </c>
      <c r="O2604" s="18">
        <v>2639</v>
      </c>
      <c r="P2604" s="18">
        <v>298</v>
      </c>
      <c r="Q2604" s="18">
        <v>225028440</v>
      </c>
      <c r="R2604" s="18">
        <v>320</v>
      </c>
      <c r="S2604" s="16">
        <f t="shared" si="243"/>
        <v>225.02843999999999</v>
      </c>
      <c r="T2604" s="16">
        <f t="shared" si="245"/>
        <v>209612.55501706849</v>
      </c>
      <c r="U2604" s="41">
        <f t="shared" si="244"/>
        <v>7654.5511111111109</v>
      </c>
      <c r="V2604" s="18">
        <f t="shared" si="246"/>
        <v>225</v>
      </c>
      <c r="W2604" s="154">
        <f t="shared" si="247"/>
        <v>931.61135563141545</v>
      </c>
    </row>
    <row r="2605" spans="1:23" ht="16" customHeight="1">
      <c r="A2605" s="37"/>
      <c r="B2605" s="38" t="str">
        <f t="shared" si="242"/>
        <v>225-Fr</v>
      </c>
      <c r="C2605" s="39">
        <v>225</v>
      </c>
      <c r="D2605" s="40"/>
      <c r="E2605" s="39">
        <v>51</v>
      </c>
      <c r="F2605" s="39">
        <v>138</v>
      </c>
      <c r="G2605" s="39">
        <v>87</v>
      </c>
      <c r="H2605" s="39" t="s">
        <v>152</v>
      </c>
      <c r="I2605" s="40"/>
      <c r="J2605" s="18">
        <v>23852.683000000001</v>
      </c>
      <c r="K2605" s="18">
        <v>10.442</v>
      </c>
      <c r="L2605" s="18">
        <v>1724130.203</v>
      </c>
      <c r="M2605" s="18">
        <v>10.446</v>
      </c>
      <c r="N2605" s="39" t="s">
        <v>28</v>
      </c>
      <c r="O2605" s="18">
        <v>1865.271</v>
      </c>
      <c r="P2605" s="18">
        <v>9.9770000000000003</v>
      </c>
      <c r="Q2605" s="18">
        <v>225025606.914</v>
      </c>
      <c r="R2605" s="18">
        <v>11.21</v>
      </c>
      <c r="S2605" s="16">
        <f t="shared" si="243"/>
        <v>225.02560691400001</v>
      </c>
      <c r="T2605" s="16">
        <f t="shared" si="245"/>
        <v>209609.91601554921</v>
      </c>
      <c r="U2605" s="41">
        <f t="shared" si="244"/>
        <v>7662.8009022222222</v>
      </c>
      <c r="V2605" s="18">
        <f t="shared" si="246"/>
        <v>225</v>
      </c>
      <c r="W2605" s="154">
        <f t="shared" si="247"/>
        <v>931.59962673577434</v>
      </c>
    </row>
    <row r="2606" spans="1:23" ht="16" customHeight="1">
      <c r="A2606" s="37"/>
      <c r="B2606" s="38" t="str">
        <f t="shared" si="242"/>
        <v>225-Ra</v>
      </c>
      <c r="C2606" s="39">
        <v>225</v>
      </c>
      <c r="D2606" s="40"/>
      <c r="E2606" s="39">
        <v>49</v>
      </c>
      <c r="F2606" s="39">
        <v>137</v>
      </c>
      <c r="G2606" s="39">
        <v>88</v>
      </c>
      <c r="H2606" s="39" t="s">
        <v>153</v>
      </c>
      <c r="I2606" s="40"/>
      <c r="J2606" s="18">
        <v>21987.412</v>
      </c>
      <c r="K2606" s="18">
        <v>3.09</v>
      </c>
      <c r="L2606" s="18">
        <v>1725213.12</v>
      </c>
      <c r="M2606" s="18">
        <v>3.105</v>
      </c>
      <c r="N2606" s="39" t="s">
        <v>28</v>
      </c>
      <c r="O2606" s="18">
        <v>357.589</v>
      </c>
      <c r="P2606" s="18">
        <v>7.2619999999999996</v>
      </c>
      <c r="Q2606" s="18">
        <v>225023604.463</v>
      </c>
      <c r="R2606" s="18">
        <v>3.3180000000000001</v>
      </c>
      <c r="S2606" s="16">
        <f t="shared" si="243"/>
        <v>225.023604463</v>
      </c>
      <c r="T2606" s="16">
        <f t="shared" si="245"/>
        <v>209608.05074522868</v>
      </c>
      <c r="U2606" s="41">
        <f t="shared" si="244"/>
        <v>7667.6138666666675</v>
      </c>
      <c r="V2606" s="18">
        <f t="shared" si="246"/>
        <v>225</v>
      </c>
      <c r="W2606" s="154">
        <f t="shared" si="247"/>
        <v>931.59133664546084</v>
      </c>
    </row>
    <row r="2607" spans="1:23" ht="16" customHeight="1">
      <c r="A2607" s="37"/>
      <c r="B2607" s="38" t="str">
        <f t="shared" si="242"/>
        <v>225-Ac</v>
      </c>
      <c r="C2607" s="39">
        <v>225</v>
      </c>
      <c r="D2607" s="40"/>
      <c r="E2607" s="39">
        <v>47</v>
      </c>
      <c r="F2607" s="39">
        <v>136</v>
      </c>
      <c r="G2607" s="39">
        <v>89</v>
      </c>
      <c r="H2607" s="39" t="s">
        <v>154</v>
      </c>
      <c r="I2607" s="40"/>
      <c r="J2607" s="18">
        <v>21629.824000000001</v>
      </c>
      <c r="K2607" s="18">
        <v>7.5170000000000003</v>
      </c>
      <c r="L2607" s="18">
        <v>1724788.355</v>
      </c>
      <c r="M2607" s="18">
        <v>7.5229999999999997</v>
      </c>
      <c r="N2607" s="39" t="s">
        <v>28</v>
      </c>
      <c r="O2607" s="18">
        <v>-671.48199999999997</v>
      </c>
      <c r="P2607" s="18">
        <v>9.5990000000000002</v>
      </c>
      <c r="Q2607" s="18">
        <v>225023220.57600001</v>
      </c>
      <c r="R2607" s="18">
        <v>8.07</v>
      </c>
      <c r="S2607" s="16">
        <f t="shared" si="243"/>
        <v>225.023220576</v>
      </c>
      <c r="T2607" s="16">
        <f t="shared" si="245"/>
        <v>209607.69315693938</v>
      </c>
      <c r="U2607" s="41">
        <f t="shared" si="244"/>
        <v>7665.7260222222221</v>
      </c>
      <c r="V2607" s="18">
        <f t="shared" si="246"/>
        <v>225</v>
      </c>
      <c r="W2607" s="154">
        <f t="shared" si="247"/>
        <v>931.58974736417497</v>
      </c>
    </row>
    <row r="2608" spans="1:23" ht="16" customHeight="1">
      <c r="A2608" s="37"/>
      <c r="B2608" s="38" t="str">
        <f t="shared" si="242"/>
        <v>225-Th</v>
      </c>
      <c r="C2608" s="39">
        <v>225</v>
      </c>
      <c r="D2608" s="40"/>
      <c r="E2608" s="39">
        <v>45</v>
      </c>
      <c r="F2608" s="39">
        <v>135</v>
      </c>
      <c r="G2608" s="39">
        <v>90</v>
      </c>
      <c r="H2608" s="39" t="s">
        <v>155</v>
      </c>
      <c r="I2608" s="39" t="s">
        <v>83</v>
      </c>
      <c r="J2608" s="18">
        <v>22301.306</v>
      </c>
      <c r="K2608" s="18">
        <v>7.3520000000000003</v>
      </c>
      <c r="L2608" s="18">
        <v>1723334.52</v>
      </c>
      <c r="M2608" s="18">
        <v>7.3579999999999997</v>
      </c>
      <c r="N2608" s="39" t="s">
        <v>28</v>
      </c>
      <c r="O2608" s="18">
        <v>-2024.817</v>
      </c>
      <c r="P2608" s="18">
        <v>71.319000000000003</v>
      </c>
      <c r="Q2608" s="18">
        <v>225023941.44100001</v>
      </c>
      <c r="R2608" s="18">
        <v>7.8929999999999998</v>
      </c>
      <c r="S2608" s="16">
        <f t="shared" si="243"/>
        <v>225.02394144100001</v>
      </c>
      <c r="T2608" s="16">
        <f t="shared" si="245"/>
        <v>209608.36463808402</v>
      </c>
      <c r="U2608" s="41">
        <f t="shared" si="244"/>
        <v>7659.264533333333</v>
      </c>
      <c r="V2608" s="18">
        <f t="shared" si="246"/>
        <v>225</v>
      </c>
      <c r="W2608" s="154">
        <f t="shared" si="247"/>
        <v>931.5927317248179</v>
      </c>
    </row>
    <row r="2609" spans="1:23" ht="16" customHeight="1">
      <c r="A2609" s="37"/>
      <c r="B2609" s="38" t="str">
        <f t="shared" si="242"/>
        <v>225-Pa</v>
      </c>
      <c r="C2609" s="39">
        <v>225</v>
      </c>
      <c r="D2609" s="40"/>
      <c r="E2609" s="39">
        <v>43</v>
      </c>
      <c r="F2609" s="39">
        <v>134</v>
      </c>
      <c r="G2609" s="39">
        <v>91</v>
      </c>
      <c r="H2609" s="39" t="s">
        <v>156</v>
      </c>
      <c r="I2609" s="39" t="s">
        <v>83</v>
      </c>
      <c r="J2609" s="18">
        <v>24326.123</v>
      </c>
      <c r="K2609" s="18">
        <v>71.061999999999998</v>
      </c>
      <c r="L2609" s="18">
        <v>1720527.35</v>
      </c>
      <c r="M2609" s="18">
        <v>71.061999999999998</v>
      </c>
      <c r="N2609" s="39" t="s">
        <v>28</v>
      </c>
      <c r="O2609" s="18">
        <v>-3045.2370000000001</v>
      </c>
      <c r="P2609" s="18">
        <v>87.417000000000002</v>
      </c>
      <c r="Q2609" s="18">
        <v>225026115.17199999</v>
      </c>
      <c r="R2609" s="18">
        <v>76.287999999999997</v>
      </c>
      <c r="S2609" s="16">
        <f t="shared" si="243"/>
        <v>225.026115172</v>
      </c>
      <c r="T2609" s="16">
        <f t="shared" si="245"/>
        <v>209610.3894546309</v>
      </c>
      <c r="U2609" s="41">
        <f t="shared" si="244"/>
        <v>7646.7882222222224</v>
      </c>
      <c r="V2609" s="18">
        <f t="shared" si="246"/>
        <v>225</v>
      </c>
      <c r="W2609" s="154">
        <f t="shared" si="247"/>
        <v>931.60173090947069</v>
      </c>
    </row>
    <row r="2610" spans="1:23" ht="16" customHeight="1">
      <c r="A2610" s="37"/>
      <c r="B2610" s="38" t="str">
        <f t="shared" si="242"/>
        <v>225-U</v>
      </c>
      <c r="C2610" s="39">
        <v>225</v>
      </c>
      <c r="D2610" s="40"/>
      <c r="E2610" s="39">
        <v>41</v>
      </c>
      <c r="F2610" s="39">
        <v>133</v>
      </c>
      <c r="G2610" s="39">
        <v>92</v>
      </c>
      <c r="H2610" s="39" t="s">
        <v>157</v>
      </c>
      <c r="I2610" s="39" t="s">
        <v>83</v>
      </c>
      <c r="J2610" s="18">
        <v>27371.360000000001</v>
      </c>
      <c r="K2610" s="18">
        <v>51.076000000000001</v>
      </c>
      <c r="L2610" s="18">
        <v>1716699.7590000001</v>
      </c>
      <c r="M2610" s="18">
        <v>51.076999999999998</v>
      </c>
      <c r="N2610" s="39" t="s">
        <v>28</v>
      </c>
      <c r="O2610" s="18">
        <v>-4205.9930000000004</v>
      </c>
      <c r="P2610" s="18">
        <v>88.097999999999999</v>
      </c>
      <c r="Q2610" s="18">
        <v>225029384.36899999</v>
      </c>
      <c r="R2610" s="18">
        <v>54.832000000000001</v>
      </c>
      <c r="S2610" s="16">
        <f t="shared" si="243"/>
        <v>225.02938436899998</v>
      </c>
      <c r="T2610" s="16">
        <f t="shared" si="245"/>
        <v>209613.43469076205</v>
      </c>
      <c r="U2610" s="41">
        <f t="shared" si="244"/>
        <v>7629.7767066666675</v>
      </c>
      <c r="V2610" s="18">
        <f t="shared" si="246"/>
        <v>225</v>
      </c>
      <c r="W2610" s="154">
        <f t="shared" si="247"/>
        <v>931.61526529227581</v>
      </c>
    </row>
    <row r="2611" spans="1:23" ht="16" customHeight="1">
      <c r="A2611" s="37"/>
      <c r="B2611" s="38" t="str">
        <f t="shared" si="242"/>
        <v>225-Np</v>
      </c>
      <c r="C2611" s="39">
        <v>225</v>
      </c>
      <c r="D2611" s="40"/>
      <c r="E2611" s="39">
        <v>39</v>
      </c>
      <c r="F2611" s="39">
        <v>132</v>
      </c>
      <c r="G2611" s="39">
        <v>93</v>
      </c>
      <c r="H2611" s="39" t="s">
        <v>158</v>
      </c>
      <c r="I2611" s="39" t="s">
        <v>83</v>
      </c>
      <c r="J2611" s="18">
        <v>31577.351999999999</v>
      </c>
      <c r="K2611" s="18">
        <v>71.900000000000006</v>
      </c>
      <c r="L2611" s="18">
        <v>1711711.4129999999</v>
      </c>
      <c r="M2611" s="18">
        <v>71.900999999999996</v>
      </c>
      <c r="N2611" s="39" t="s">
        <v>28</v>
      </c>
      <c r="O2611" s="18" t="s">
        <v>30</v>
      </c>
      <c r="P2611" s="42"/>
      <c r="Q2611" s="18">
        <v>225033899.68900001</v>
      </c>
      <c r="R2611" s="18">
        <v>77.188000000000002</v>
      </c>
      <c r="S2611" s="16">
        <f t="shared" si="243"/>
        <v>225.03389968900001</v>
      </c>
      <c r="T2611" s="16">
        <f t="shared" si="245"/>
        <v>209617.640682511</v>
      </c>
      <c r="U2611" s="41">
        <f t="shared" si="244"/>
        <v>7607.60628</v>
      </c>
      <c r="V2611" s="18">
        <f t="shared" si="246"/>
        <v>225</v>
      </c>
      <c r="W2611" s="154">
        <f t="shared" si="247"/>
        <v>931.63395858893784</v>
      </c>
    </row>
    <row r="2612" spans="1:23" ht="16" customHeight="1">
      <c r="A2612" s="37"/>
      <c r="B2612" s="38" t="str">
        <f t="shared" si="242"/>
        <v>226-Rn</v>
      </c>
      <c r="C2612" s="39">
        <v>226</v>
      </c>
      <c r="D2612" s="39">
        <v>0</v>
      </c>
      <c r="E2612" s="39">
        <v>54</v>
      </c>
      <c r="F2612" s="39">
        <v>140</v>
      </c>
      <c r="G2612" s="39">
        <v>86</v>
      </c>
      <c r="H2612" s="39" t="s">
        <v>151</v>
      </c>
      <c r="I2612" s="39" t="s">
        <v>37</v>
      </c>
      <c r="J2612" s="18">
        <v>28774</v>
      </c>
      <c r="K2612" s="18">
        <v>401</v>
      </c>
      <c r="L2612" s="18">
        <v>1728063</v>
      </c>
      <c r="M2612" s="18">
        <v>401</v>
      </c>
      <c r="N2612" s="39" t="s">
        <v>28</v>
      </c>
      <c r="O2612" s="18">
        <v>1441</v>
      </c>
      <c r="P2612" s="18">
        <v>411</v>
      </c>
      <c r="Q2612" s="18">
        <v>226030890</v>
      </c>
      <c r="R2612" s="18">
        <v>430</v>
      </c>
      <c r="S2612" s="16">
        <f t="shared" si="243"/>
        <v>226.03089</v>
      </c>
      <c r="T2612" s="16">
        <f t="shared" si="245"/>
        <v>210546.33079126335</v>
      </c>
      <c r="U2612" s="41">
        <f t="shared" si="244"/>
        <v>7646.2964601769909</v>
      </c>
      <c r="V2612" s="18">
        <f t="shared" si="246"/>
        <v>226</v>
      </c>
      <c r="W2612" s="154">
        <f t="shared" si="247"/>
        <v>931.62093270470507</v>
      </c>
    </row>
    <row r="2613" spans="1:23" ht="16" customHeight="1">
      <c r="A2613" s="37"/>
      <c r="B2613" s="38" t="str">
        <f t="shared" si="242"/>
        <v>226-Fr</v>
      </c>
      <c r="C2613" s="39">
        <v>226</v>
      </c>
      <c r="D2613" s="40"/>
      <c r="E2613" s="39">
        <v>52</v>
      </c>
      <c r="F2613" s="39">
        <v>139</v>
      </c>
      <c r="G2613" s="39">
        <v>87</v>
      </c>
      <c r="H2613" s="39" t="s">
        <v>152</v>
      </c>
      <c r="I2613" s="40"/>
      <c r="J2613" s="18">
        <v>27333.218000000001</v>
      </c>
      <c r="K2613" s="18">
        <v>90.991</v>
      </c>
      <c r="L2613" s="18">
        <v>1728720.99</v>
      </c>
      <c r="M2613" s="18">
        <v>90.992000000000004</v>
      </c>
      <c r="N2613" s="39" t="s">
        <v>28</v>
      </c>
      <c r="O2613" s="18">
        <v>3670.895</v>
      </c>
      <c r="P2613" s="18">
        <v>90.962000000000003</v>
      </c>
      <c r="Q2613" s="18">
        <v>226029343.42300001</v>
      </c>
      <c r="R2613" s="18">
        <v>97.683000000000007</v>
      </c>
      <c r="S2613" s="16">
        <f t="shared" si="243"/>
        <v>226.029343423</v>
      </c>
      <c r="T2613" s="16">
        <f t="shared" si="245"/>
        <v>210544.890164663</v>
      </c>
      <c r="U2613" s="41">
        <f t="shared" si="244"/>
        <v>7649.2079203539824</v>
      </c>
      <c r="V2613" s="18">
        <f t="shared" si="246"/>
        <v>226</v>
      </c>
      <c r="W2613" s="154">
        <f t="shared" si="247"/>
        <v>931.61455825072119</v>
      </c>
    </row>
    <row r="2614" spans="1:23" ht="16" customHeight="1">
      <c r="A2614" s="37"/>
      <c r="B2614" s="38" t="str">
        <f t="shared" si="242"/>
        <v>226-Ra</v>
      </c>
      <c r="C2614" s="39">
        <v>226</v>
      </c>
      <c r="D2614" s="40"/>
      <c r="E2614" s="39">
        <v>50</v>
      </c>
      <c r="F2614" s="39">
        <v>138</v>
      </c>
      <c r="G2614" s="39">
        <v>88</v>
      </c>
      <c r="H2614" s="39" t="s">
        <v>153</v>
      </c>
      <c r="I2614" s="40"/>
      <c r="J2614" s="18">
        <v>23662.324000000001</v>
      </c>
      <c r="K2614" s="18">
        <v>2.5</v>
      </c>
      <c r="L2614" s="18">
        <v>1731609.5319999999</v>
      </c>
      <c r="M2614" s="18">
        <v>2.52</v>
      </c>
      <c r="N2614" s="39" t="s">
        <v>28</v>
      </c>
      <c r="O2614" s="18">
        <v>-640.21</v>
      </c>
      <c r="P2614" s="18">
        <v>3.2730000000000001</v>
      </c>
      <c r="Q2614" s="18">
        <v>226025402.55500001</v>
      </c>
      <c r="R2614" s="18">
        <v>2.6840000000000002</v>
      </c>
      <c r="S2614" s="16">
        <f t="shared" si="243"/>
        <v>226.025402555</v>
      </c>
      <c r="T2614" s="16">
        <f t="shared" si="245"/>
        <v>210541.21927128409</v>
      </c>
      <c r="U2614" s="41">
        <f t="shared" si="244"/>
        <v>7661.9890796460168</v>
      </c>
      <c r="V2614" s="18">
        <f t="shared" si="246"/>
        <v>226</v>
      </c>
      <c r="W2614" s="154">
        <f t="shared" si="247"/>
        <v>931.59831535966407</v>
      </c>
    </row>
    <row r="2615" spans="1:23" ht="16" customHeight="1">
      <c r="A2615" s="37"/>
      <c r="B2615" s="38" t="str">
        <f t="shared" si="242"/>
        <v>226-Ac</v>
      </c>
      <c r="C2615" s="39">
        <v>226</v>
      </c>
      <c r="D2615" s="40"/>
      <c r="E2615" s="39">
        <v>48</v>
      </c>
      <c r="F2615" s="39">
        <v>137</v>
      </c>
      <c r="G2615" s="39">
        <v>89</v>
      </c>
      <c r="H2615" s="39" t="s">
        <v>154</v>
      </c>
      <c r="I2615" s="40"/>
      <c r="J2615" s="18">
        <v>24302.532999999999</v>
      </c>
      <c r="K2615" s="18">
        <v>3.5150000000000001</v>
      </c>
      <c r="L2615" s="18">
        <v>1730186.969</v>
      </c>
      <c r="M2615" s="18">
        <v>3.528</v>
      </c>
      <c r="N2615" s="39" t="s">
        <v>28</v>
      </c>
      <c r="O2615" s="18">
        <v>1117.0170000000001</v>
      </c>
      <c r="P2615" s="18">
        <v>4.6550000000000002</v>
      </c>
      <c r="Q2615" s="18">
        <v>226026089.84799999</v>
      </c>
      <c r="R2615" s="18">
        <v>3.7730000000000001</v>
      </c>
      <c r="S2615" s="16">
        <f t="shared" si="243"/>
        <v>226.026089848</v>
      </c>
      <c r="T2615" s="16">
        <f t="shared" si="245"/>
        <v>210541.8594803251</v>
      </c>
      <c r="U2615" s="41">
        <f t="shared" si="244"/>
        <v>7655.6945530973453</v>
      </c>
      <c r="V2615" s="18">
        <f t="shared" si="246"/>
        <v>226</v>
      </c>
      <c r="W2615" s="154">
        <f t="shared" si="247"/>
        <v>931.60114814303142</v>
      </c>
    </row>
    <row r="2616" spans="1:23" ht="16" customHeight="1">
      <c r="A2616" s="37"/>
      <c r="B2616" s="38" t="str">
        <f t="shared" si="242"/>
        <v>226-Th</v>
      </c>
      <c r="C2616" s="39">
        <v>226</v>
      </c>
      <c r="D2616" s="40"/>
      <c r="E2616" s="39">
        <v>46</v>
      </c>
      <c r="F2616" s="39">
        <v>136</v>
      </c>
      <c r="G2616" s="39">
        <v>90</v>
      </c>
      <c r="H2616" s="39" t="s">
        <v>155</v>
      </c>
      <c r="I2616" s="40"/>
      <c r="J2616" s="18">
        <v>23185.517</v>
      </c>
      <c r="K2616" s="18">
        <v>4.9580000000000002</v>
      </c>
      <c r="L2616" s="18">
        <v>1730521.632</v>
      </c>
      <c r="M2616" s="18">
        <v>4.9669999999999996</v>
      </c>
      <c r="N2616" s="39" t="s">
        <v>28</v>
      </c>
      <c r="O2616" s="18">
        <v>-2833.6689999999999</v>
      </c>
      <c r="P2616" s="18">
        <v>12.183999999999999</v>
      </c>
      <c r="Q2616" s="18">
        <v>226024890.68099999</v>
      </c>
      <c r="R2616" s="18">
        <v>5.3220000000000001</v>
      </c>
      <c r="S2616" s="16">
        <f t="shared" si="243"/>
        <v>226.02489068099999</v>
      </c>
      <c r="T2616" s="16">
        <f t="shared" si="245"/>
        <v>210540.74246392146</v>
      </c>
      <c r="U2616" s="41">
        <f t="shared" si="244"/>
        <v>7657.1753628318584</v>
      </c>
      <c r="V2616" s="18">
        <f t="shared" si="246"/>
        <v>226</v>
      </c>
      <c r="W2616" s="154">
        <f t="shared" si="247"/>
        <v>931.5962055925728</v>
      </c>
    </row>
    <row r="2617" spans="1:23" ht="16" customHeight="1">
      <c r="A2617" s="37"/>
      <c r="B2617" s="38" t="str">
        <f t="shared" si="242"/>
        <v>226-Pa</v>
      </c>
      <c r="C2617" s="39">
        <v>226</v>
      </c>
      <c r="D2617" s="40"/>
      <c r="E2617" s="39">
        <v>44</v>
      </c>
      <c r="F2617" s="39">
        <v>135</v>
      </c>
      <c r="G2617" s="39">
        <v>91</v>
      </c>
      <c r="H2617" s="39" t="s">
        <v>156</v>
      </c>
      <c r="I2617" s="39" t="s">
        <v>83</v>
      </c>
      <c r="J2617" s="18">
        <v>26019.186000000002</v>
      </c>
      <c r="K2617" s="18">
        <v>11.726000000000001</v>
      </c>
      <c r="L2617" s="18">
        <v>1726905.6089999999</v>
      </c>
      <c r="M2617" s="18">
        <v>11.73</v>
      </c>
      <c r="N2617" s="39" t="s">
        <v>28</v>
      </c>
      <c r="O2617" s="18">
        <v>-1310.6110000000001</v>
      </c>
      <c r="P2617" s="18">
        <v>21.736000000000001</v>
      </c>
      <c r="Q2617" s="18">
        <v>226027932.75</v>
      </c>
      <c r="R2617" s="18">
        <v>12.587999999999999</v>
      </c>
      <c r="S2617" s="16">
        <f t="shared" si="243"/>
        <v>226.02793274999999</v>
      </c>
      <c r="T2617" s="16">
        <f t="shared" si="245"/>
        <v>210543.57613177085</v>
      </c>
      <c r="U2617" s="41">
        <f t="shared" si="244"/>
        <v>7641.1752610619469</v>
      </c>
      <c r="V2617" s="18">
        <f t="shared" si="246"/>
        <v>226</v>
      </c>
      <c r="W2617" s="154">
        <f t="shared" si="247"/>
        <v>931.6087439458887</v>
      </c>
    </row>
    <row r="2618" spans="1:23" ht="16" customHeight="1">
      <c r="A2618" s="37"/>
      <c r="B2618" s="38" t="str">
        <f t="shared" si="242"/>
        <v>226-U</v>
      </c>
      <c r="C2618" s="39">
        <v>226</v>
      </c>
      <c r="D2618" s="40"/>
      <c r="E2618" s="39">
        <v>42</v>
      </c>
      <c r="F2618" s="39">
        <v>134</v>
      </c>
      <c r="G2618" s="39">
        <v>92</v>
      </c>
      <c r="H2618" s="39" t="s">
        <v>157</v>
      </c>
      <c r="I2618" s="39" t="s">
        <v>83</v>
      </c>
      <c r="J2618" s="18">
        <v>27329.796999999999</v>
      </c>
      <c r="K2618" s="18">
        <v>18.754999999999999</v>
      </c>
      <c r="L2618" s="18">
        <v>1724812.645</v>
      </c>
      <c r="M2618" s="18">
        <v>18.757000000000001</v>
      </c>
      <c r="N2618" s="39" t="s">
        <v>28</v>
      </c>
      <c r="O2618" s="18">
        <v>-5393</v>
      </c>
      <c r="P2618" s="18">
        <v>90</v>
      </c>
      <c r="Q2618" s="18">
        <v>226029339.75</v>
      </c>
      <c r="R2618" s="18">
        <v>20.134</v>
      </c>
      <c r="S2618" s="16">
        <f t="shared" si="243"/>
        <v>226.02933974999999</v>
      </c>
      <c r="T2618" s="16">
        <f t="shared" si="245"/>
        <v>210544.88674328694</v>
      </c>
      <c r="U2618" s="41">
        <f t="shared" si="244"/>
        <v>7631.9143584070798</v>
      </c>
      <c r="V2618" s="18">
        <f t="shared" si="246"/>
        <v>226</v>
      </c>
      <c r="W2618" s="154">
        <f t="shared" si="247"/>
        <v>931.61454311188913</v>
      </c>
    </row>
    <row r="2619" spans="1:23" ht="16" customHeight="1">
      <c r="A2619" s="37"/>
      <c r="B2619" s="38" t="str">
        <f t="shared" si="242"/>
        <v>226-Np</v>
      </c>
      <c r="C2619" s="39">
        <v>226</v>
      </c>
      <c r="D2619" s="40"/>
      <c r="E2619" s="39">
        <v>40</v>
      </c>
      <c r="F2619" s="39">
        <v>133</v>
      </c>
      <c r="G2619" s="39">
        <v>93</v>
      </c>
      <c r="H2619" s="39" t="s">
        <v>158</v>
      </c>
      <c r="I2619" s="39" t="s">
        <v>83</v>
      </c>
      <c r="J2619" s="18">
        <v>32723</v>
      </c>
      <c r="K2619" s="18">
        <v>88</v>
      </c>
      <c r="L2619" s="18">
        <v>1718638</v>
      </c>
      <c r="M2619" s="18">
        <v>88</v>
      </c>
      <c r="N2619" s="39" t="s">
        <v>28</v>
      </c>
      <c r="O2619" s="18" t="s">
        <v>30</v>
      </c>
      <c r="P2619" s="42"/>
      <c r="Q2619" s="18">
        <v>226035129</v>
      </c>
      <c r="R2619" s="18">
        <v>95</v>
      </c>
      <c r="S2619" s="16">
        <f t="shared" si="243"/>
        <v>226.03512900000001</v>
      </c>
      <c r="T2619" s="16">
        <f t="shared" si="245"/>
        <v>210550.27939269666</v>
      </c>
      <c r="U2619" s="41">
        <f t="shared" si="244"/>
        <v>7604.5929203539827</v>
      </c>
      <c r="V2619" s="18">
        <f t="shared" si="246"/>
        <v>226</v>
      </c>
      <c r="W2619" s="154">
        <f t="shared" si="247"/>
        <v>931.63840439246303</v>
      </c>
    </row>
    <row r="2620" spans="1:23" ht="16" customHeight="1">
      <c r="A2620" s="37"/>
      <c r="B2620" s="38" t="str">
        <f t="shared" si="242"/>
        <v>227-Rn</v>
      </c>
      <c r="C2620" s="39">
        <v>227</v>
      </c>
      <c r="D2620" s="39">
        <v>0</v>
      </c>
      <c r="E2620" s="39">
        <v>55</v>
      </c>
      <c r="F2620" s="39">
        <v>141</v>
      </c>
      <c r="G2620" s="39">
        <v>86</v>
      </c>
      <c r="H2620" s="39" t="s">
        <v>151</v>
      </c>
      <c r="I2620" s="39" t="s">
        <v>82</v>
      </c>
      <c r="J2620" s="18">
        <v>32981</v>
      </c>
      <c r="K2620" s="18">
        <v>423</v>
      </c>
      <c r="L2620" s="18">
        <v>1731927</v>
      </c>
      <c r="M2620" s="18">
        <v>423</v>
      </c>
      <c r="N2620" s="39" t="s">
        <v>28</v>
      </c>
      <c r="O2620" s="18">
        <v>3329</v>
      </c>
      <c r="P2620" s="18">
        <v>434</v>
      </c>
      <c r="Q2620" s="18">
        <v>227035407</v>
      </c>
      <c r="R2620" s="18">
        <v>454</v>
      </c>
      <c r="S2620" s="16">
        <f t="shared" si="243"/>
        <v>227.03540699999999</v>
      </c>
      <c r="T2620" s="16">
        <f t="shared" si="245"/>
        <v>211482.03196276008</v>
      </c>
      <c r="U2620" s="41">
        <f t="shared" si="244"/>
        <v>7629.6343612334804</v>
      </c>
      <c r="V2620" s="18">
        <f t="shared" si="246"/>
        <v>227</v>
      </c>
      <c r="W2620" s="154">
        <f t="shared" si="247"/>
        <v>931.63890732493428</v>
      </c>
    </row>
    <row r="2621" spans="1:23" ht="16" customHeight="1">
      <c r="A2621" s="37"/>
      <c r="B2621" s="38" t="str">
        <f t="shared" si="242"/>
        <v>227-Fr</v>
      </c>
      <c r="C2621" s="39">
        <v>227</v>
      </c>
      <c r="D2621" s="40"/>
      <c r="E2621" s="39">
        <v>53</v>
      </c>
      <c r="F2621" s="39">
        <v>140</v>
      </c>
      <c r="G2621" s="39">
        <v>87</v>
      </c>
      <c r="H2621" s="39" t="s">
        <v>152</v>
      </c>
      <c r="I2621" s="40"/>
      <c r="J2621" s="18">
        <v>29652.399000000001</v>
      </c>
      <c r="K2621" s="18">
        <v>95.575000000000003</v>
      </c>
      <c r="L2621" s="18">
        <v>1734473.132</v>
      </c>
      <c r="M2621" s="18">
        <v>95.575000000000003</v>
      </c>
      <c r="N2621" s="39" t="s">
        <v>28</v>
      </c>
      <c r="O2621" s="18">
        <v>2480.0929999999998</v>
      </c>
      <c r="P2621" s="18">
        <v>95.543999999999997</v>
      </c>
      <c r="Q2621" s="18">
        <v>227031833.167</v>
      </c>
      <c r="R2621" s="18">
        <v>102.604</v>
      </c>
      <c r="S2621" s="16">
        <f t="shared" si="243"/>
        <v>227.031833167</v>
      </c>
      <c r="T2621" s="16">
        <f t="shared" si="245"/>
        <v>211478.70296014007</v>
      </c>
      <c r="U2621" s="41">
        <f t="shared" si="244"/>
        <v>7640.8508017621143</v>
      </c>
      <c r="V2621" s="18">
        <f t="shared" si="246"/>
        <v>227</v>
      </c>
      <c r="W2621" s="154">
        <f t="shared" si="247"/>
        <v>931.62424211515452</v>
      </c>
    </row>
    <row r="2622" spans="1:23" ht="16" customHeight="1">
      <c r="A2622" s="37"/>
      <c r="B2622" s="38" t="str">
        <f t="shared" si="242"/>
        <v>227-Ra</v>
      </c>
      <c r="C2622" s="39">
        <v>227</v>
      </c>
      <c r="D2622" s="40"/>
      <c r="E2622" s="39">
        <v>51</v>
      </c>
      <c r="F2622" s="39">
        <v>139</v>
      </c>
      <c r="G2622" s="39">
        <v>88</v>
      </c>
      <c r="H2622" s="39" t="s">
        <v>153</v>
      </c>
      <c r="I2622" s="40"/>
      <c r="J2622" s="18">
        <v>27172.306</v>
      </c>
      <c r="K2622" s="18">
        <v>2.5150000000000001</v>
      </c>
      <c r="L2622" s="18">
        <v>1736170.872</v>
      </c>
      <c r="M2622" s="18">
        <v>2.5339999999999998</v>
      </c>
      <c r="N2622" s="39" t="s">
        <v>28</v>
      </c>
      <c r="O2622" s="18">
        <v>1326.1659999999999</v>
      </c>
      <c r="P2622" s="18">
        <v>2.423</v>
      </c>
      <c r="Q2622" s="18">
        <v>227029170.67699999</v>
      </c>
      <c r="R2622" s="18">
        <v>2.7</v>
      </c>
      <c r="S2622" s="16">
        <f t="shared" si="243"/>
        <v>227.029170677</v>
      </c>
      <c r="T2622" s="16">
        <f t="shared" si="245"/>
        <v>211476.22286770551</v>
      </c>
      <c r="U2622" s="41">
        <f t="shared" si="244"/>
        <v>7648.3298325991191</v>
      </c>
      <c r="V2622" s="18">
        <f t="shared" si="246"/>
        <v>227</v>
      </c>
      <c r="W2622" s="154">
        <f t="shared" si="247"/>
        <v>931.61331659782161</v>
      </c>
    </row>
    <row r="2623" spans="1:23" ht="16" customHeight="1">
      <c r="A2623" s="37"/>
      <c r="B2623" s="38" t="str">
        <f t="shared" si="242"/>
        <v>227-Ac</v>
      </c>
      <c r="C2623" s="39">
        <v>227</v>
      </c>
      <c r="D2623" s="40"/>
      <c r="E2623" s="39">
        <v>49</v>
      </c>
      <c r="F2623" s="39">
        <v>138</v>
      </c>
      <c r="G2623" s="39">
        <v>89</v>
      </c>
      <c r="H2623" s="39" t="s">
        <v>154</v>
      </c>
      <c r="I2623" s="40"/>
      <c r="J2623" s="18">
        <v>25846.141</v>
      </c>
      <c r="K2623" s="18">
        <v>2.7090000000000001</v>
      </c>
      <c r="L2623" s="18">
        <v>1736714.6839999999</v>
      </c>
      <c r="M2623" s="18">
        <v>2.726</v>
      </c>
      <c r="N2623" s="39" t="s">
        <v>28</v>
      </c>
      <c r="O2623" s="18">
        <v>44.823999999999998</v>
      </c>
      <c r="P2623" s="18">
        <v>0.83</v>
      </c>
      <c r="Q2623" s="18">
        <v>227027746.979</v>
      </c>
      <c r="R2623" s="18">
        <v>2.9079999999999999</v>
      </c>
      <c r="S2623" s="16">
        <f t="shared" si="243"/>
        <v>227.027746979</v>
      </c>
      <c r="T2623" s="16">
        <f t="shared" si="245"/>
        <v>211474.89670210905</v>
      </c>
      <c r="U2623" s="41">
        <f t="shared" si="244"/>
        <v>7650.725480176211</v>
      </c>
      <c r="V2623" s="18">
        <f t="shared" si="246"/>
        <v>227</v>
      </c>
      <c r="W2623" s="154">
        <f t="shared" si="247"/>
        <v>931.60747445863012</v>
      </c>
    </row>
    <row r="2624" spans="1:23" ht="16" customHeight="1">
      <c r="A2624" s="37"/>
      <c r="B2624" s="38" t="str">
        <f t="shared" si="242"/>
        <v>227-Th</v>
      </c>
      <c r="C2624" s="39">
        <v>227</v>
      </c>
      <c r="D2624" s="40"/>
      <c r="E2624" s="39">
        <v>47</v>
      </c>
      <c r="F2624" s="39">
        <v>137</v>
      </c>
      <c r="G2624" s="39">
        <v>90</v>
      </c>
      <c r="H2624" s="39" t="s">
        <v>155</v>
      </c>
      <c r="I2624" s="40"/>
      <c r="J2624" s="18">
        <v>25801.316999999999</v>
      </c>
      <c r="K2624" s="18">
        <v>2.8250000000000002</v>
      </c>
      <c r="L2624" s="18">
        <v>1735977.1540000001</v>
      </c>
      <c r="M2624" s="18">
        <v>2.8410000000000002</v>
      </c>
      <c r="N2624" s="39" t="s">
        <v>28</v>
      </c>
      <c r="O2624" s="18">
        <v>-1019.327</v>
      </c>
      <c r="P2624" s="18">
        <v>7.532</v>
      </c>
      <c r="Q2624" s="18">
        <v>227027698.859</v>
      </c>
      <c r="R2624" s="18">
        <v>3.032</v>
      </c>
      <c r="S2624" s="16">
        <f t="shared" si="243"/>
        <v>227.027698859</v>
      </c>
      <c r="T2624" s="16">
        <f t="shared" si="245"/>
        <v>211474.85187863631</v>
      </c>
      <c r="U2624" s="41">
        <f t="shared" si="244"/>
        <v>7647.4764493392076</v>
      </c>
      <c r="V2624" s="18">
        <f t="shared" si="246"/>
        <v>227</v>
      </c>
      <c r="W2624" s="154">
        <f t="shared" si="247"/>
        <v>931.60727699839788</v>
      </c>
    </row>
    <row r="2625" spans="1:23" ht="16" customHeight="1">
      <c r="A2625" s="37"/>
      <c r="B2625" s="38" t="str">
        <f t="shared" si="242"/>
        <v>227-Pa</v>
      </c>
      <c r="C2625" s="39">
        <v>227</v>
      </c>
      <c r="D2625" s="40"/>
      <c r="E2625" s="39">
        <v>45</v>
      </c>
      <c r="F2625" s="39">
        <v>136</v>
      </c>
      <c r="G2625" s="39">
        <v>91</v>
      </c>
      <c r="H2625" s="39" t="s">
        <v>156</v>
      </c>
      <c r="I2625" s="39" t="s">
        <v>83</v>
      </c>
      <c r="J2625" s="18">
        <v>26820.644</v>
      </c>
      <c r="K2625" s="18">
        <v>7.7160000000000002</v>
      </c>
      <c r="L2625" s="18">
        <v>1734175.4739999999</v>
      </c>
      <c r="M2625" s="18">
        <v>7.7220000000000004</v>
      </c>
      <c r="N2625" s="39" t="s">
        <v>28</v>
      </c>
      <c r="O2625" s="18">
        <v>-2186.14</v>
      </c>
      <c r="P2625" s="18">
        <v>18.393999999999998</v>
      </c>
      <c r="Q2625" s="18">
        <v>227028793.15099999</v>
      </c>
      <c r="R2625" s="18">
        <v>8.2840000000000007</v>
      </c>
      <c r="S2625" s="16">
        <f t="shared" si="243"/>
        <v>227.028793151</v>
      </c>
      <c r="T2625" s="16">
        <f t="shared" si="245"/>
        <v>211475.87120464709</v>
      </c>
      <c r="U2625" s="41">
        <f t="shared" si="244"/>
        <v>7639.5395330396468</v>
      </c>
      <c r="V2625" s="18">
        <f t="shared" si="246"/>
        <v>227</v>
      </c>
      <c r="W2625" s="154">
        <f t="shared" si="247"/>
        <v>931.61176742135285</v>
      </c>
    </row>
    <row r="2626" spans="1:23" ht="16" customHeight="1">
      <c r="A2626" s="37"/>
      <c r="B2626" s="38" t="str">
        <f t="shared" si="242"/>
        <v>227-U</v>
      </c>
      <c r="C2626" s="39">
        <v>227</v>
      </c>
      <c r="D2626" s="40"/>
      <c r="E2626" s="39">
        <v>43</v>
      </c>
      <c r="F2626" s="39">
        <v>135</v>
      </c>
      <c r="G2626" s="39">
        <v>92</v>
      </c>
      <c r="H2626" s="39" t="s">
        <v>157</v>
      </c>
      <c r="I2626" s="39" t="s">
        <v>83</v>
      </c>
      <c r="J2626" s="18">
        <v>29006.782999999999</v>
      </c>
      <c r="K2626" s="18">
        <v>17.068000000000001</v>
      </c>
      <c r="L2626" s="18">
        <v>1731206.9809999999</v>
      </c>
      <c r="M2626" s="18">
        <v>17.071000000000002</v>
      </c>
      <c r="N2626" s="39" t="s">
        <v>28</v>
      </c>
      <c r="O2626" s="18">
        <v>-3556.6219999999998</v>
      </c>
      <c r="P2626" s="18">
        <v>74.423000000000002</v>
      </c>
      <c r="Q2626" s="18">
        <v>227031140.06900001</v>
      </c>
      <c r="R2626" s="18">
        <v>18.323</v>
      </c>
      <c r="S2626" s="16">
        <f t="shared" si="243"/>
        <v>227.031140069</v>
      </c>
      <c r="T2626" s="16">
        <f t="shared" si="245"/>
        <v>211478.05734377864</v>
      </c>
      <c r="U2626" s="41">
        <f t="shared" si="244"/>
        <v>7626.4624713656385</v>
      </c>
      <c r="V2626" s="18">
        <f t="shared" si="246"/>
        <v>227</v>
      </c>
      <c r="W2626" s="154">
        <f t="shared" si="247"/>
        <v>931.62139799021429</v>
      </c>
    </row>
    <row r="2627" spans="1:23" ht="16" customHeight="1">
      <c r="A2627" s="37"/>
      <c r="B2627" s="38" t="str">
        <f t="shared" si="242"/>
        <v>227-Np</v>
      </c>
      <c r="C2627" s="39">
        <v>227</v>
      </c>
      <c r="D2627" s="40"/>
      <c r="E2627" s="39">
        <v>41</v>
      </c>
      <c r="F2627" s="39">
        <v>134</v>
      </c>
      <c r="G2627" s="39">
        <v>93</v>
      </c>
      <c r="H2627" s="39" t="s">
        <v>158</v>
      </c>
      <c r="I2627" s="39" t="s">
        <v>83</v>
      </c>
      <c r="J2627" s="18">
        <v>32563.405999999999</v>
      </c>
      <c r="K2627" s="18">
        <v>72.555000000000007</v>
      </c>
      <c r="L2627" s="18">
        <v>1726868.0049999999</v>
      </c>
      <c r="M2627" s="18">
        <v>72.555999999999997</v>
      </c>
      <c r="N2627" s="39" t="s">
        <v>28</v>
      </c>
      <c r="O2627" s="18" t="s">
        <v>30</v>
      </c>
      <c r="P2627" s="42"/>
      <c r="Q2627" s="18">
        <v>227034958.26100001</v>
      </c>
      <c r="R2627" s="18">
        <v>77.891000000000005</v>
      </c>
      <c r="S2627" s="16">
        <f t="shared" si="243"/>
        <v>227.03495826100001</v>
      </c>
      <c r="T2627" s="16">
        <f t="shared" si="245"/>
        <v>211481.61396524686</v>
      </c>
      <c r="U2627" s="41">
        <f t="shared" si="244"/>
        <v>7607.348039647577</v>
      </c>
      <c r="V2627" s="18">
        <f t="shared" si="246"/>
        <v>227</v>
      </c>
      <c r="W2627" s="154">
        <f t="shared" si="247"/>
        <v>931.63706592619758</v>
      </c>
    </row>
    <row r="2628" spans="1:23" ht="16" customHeight="1">
      <c r="A2628" s="37"/>
      <c r="B2628" s="38" t="str">
        <f t="shared" si="242"/>
        <v>228-Rn</v>
      </c>
      <c r="C2628" s="39">
        <v>228</v>
      </c>
      <c r="D2628" s="39">
        <v>0</v>
      </c>
      <c r="E2628" s="39">
        <v>56</v>
      </c>
      <c r="F2628" s="39">
        <v>142</v>
      </c>
      <c r="G2628" s="39">
        <v>86</v>
      </c>
      <c r="H2628" s="39" t="s">
        <v>151</v>
      </c>
      <c r="I2628" s="39" t="s">
        <v>82</v>
      </c>
      <c r="J2628" s="18">
        <v>35475</v>
      </c>
      <c r="K2628" s="18">
        <v>468</v>
      </c>
      <c r="L2628" s="18">
        <v>1737504</v>
      </c>
      <c r="M2628" s="18">
        <v>468</v>
      </c>
      <c r="N2628" s="39" t="s">
        <v>28</v>
      </c>
      <c r="O2628" s="18">
        <v>2199</v>
      </c>
      <c r="P2628" s="18">
        <v>509</v>
      </c>
      <c r="Q2628" s="18">
        <v>228038084</v>
      </c>
      <c r="R2628" s="18">
        <v>502</v>
      </c>
      <c r="S2628" s="16">
        <f t="shared" si="243"/>
        <v>228.038084</v>
      </c>
      <c r="T2628" s="16">
        <f t="shared" si="245"/>
        <v>212416.01918600549</v>
      </c>
      <c r="U2628" s="41">
        <f t="shared" si="244"/>
        <v>7620.6315789473683</v>
      </c>
      <c r="V2628" s="18">
        <f t="shared" si="246"/>
        <v>228</v>
      </c>
      <c r="W2628" s="154">
        <f t="shared" si="247"/>
        <v>931.64920695616445</v>
      </c>
    </row>
    <row r="2629" spans="1:23" ht="16" customHeight="1">
      <c r="A2629" s="37"/>
      <c r="B2629" s="38" t="str">
        <f t="shared" si="242"/>
        <v>228-Fr</v>
      </c>
      <c r="C2629" s="39">
        <v>228</v>
      </c>
      <c r="D2629" s="40"/>
      <c r="E2629" s="39">
        <v>54</v>
      </c>
      <c r="F2629" s="39">
        <v>141</v>
      </c>
      <c r="G2629" s="39">
        <v>87</v>
      </c>
      <c r="H2629" s="39" t="s">
        <v>152</v>
      </c>
      <c r="I2629" s="39" t="s">
        <v>40</v>
      </c>
      <c r="J2629" s="18">
        <v>33276</v>
      </c>
      <c r="K2629" s="18">
        <v>200</v>
      </c>
      <c r="L2629" s="18">
        <v>1738921</v>
      </c>
      <c r="M2629" s="18">
        <v>200</v>
      </c>
      <c r="N2629" s="39" t="s">
        <v>28</v>
      </c>
      <c r="O2629" s="18">
        <v>4340</v>
      </c>
      <c r="P2629" s="18">
        <v>200</v>
      </c>
      <c r="Q2629" s="18">
        <v>228035723</v>
      </c>
      <c r="R2629" s="18">
        <v>215</v>
      </c>
      <c r="S2629" s="16">
        <f t="shared" si="243"/>
        <v>228.03572299999999</v>
      </c>
      <c r="T2629" s="16">
        <f t="shared" si="245"/>
        <v>212413.81992958087</v>
      </c>
      <c r="U2629" s="41">
        <f t="shared" si="244"/>
        <v>7626.8464912280706</v>
      </c>
      <c r="V2629" s="18">
        <f t="shared" si="246"/>
        <v>228</v>
      </c>
      <c r="W2629" s="154">
        <f t="shared" si="247"/>
        <v>931.639561094653</v>
      </c>
    </row>
    <row r="2630" spans="1:23" ht="16" customHeight="1">
      <c r="A2630" s="37"/>
      <c r="B2630" s="38" t="str">
        <f t="shared" si="242"/>
        <v>228-Ra</v>
      </c>
      <c r="C2630" s="39">
        <v>228</v>
      </c>
      <c r="D2630" s="40"/>
      <c r="E2630" s="39">
        <v>52</v>
      </c>
      <c r="F2630" s="39">
        <v>140</v>
      </c>
      <c r="G2630" s="39">
        <v>88</v>
      </c>
      <c r="H2630" s="39" t="s">
        <v>153</v>
      </c>
      <c r="I2630" s="39" t="s">
        <v>82</v>
      </c>
      <c r="J2630" s="18">
        <v>28936.019</v>
      </c>
      <c r="K2630" s="18">
        <v>2.4849999999999999</v>
      </c>
      <c r="L2630" s="18">
        <v>1742478.4820000001</v>
      </c>
      <c r="M2630" s="18">
        <v>2.5049999999999999</v>
      </c>
      <c r="N2630" s="39" t="s">
        <v>28</v>
      </c>
      <c r="O2630" s="18">
        <v>45.9</v>
      </c>
      <c r="P2630" s="18">
        <v>0.89400000000000002</v>
      </c>
      <c r="Q2630" s="18">
        <v>228031064.10100001</v>
      </c>
      <c r="R2630" s="18">
        <v>2.6680000000000001</v>
      </c>
      <c r="S2630" s="16">
        <f t="shared" si="243"/>
        <v>228.031064101</v>
      </c>
      <c r="T2630" s="16">
        <f t="shared" si="245"/>
        <v>212409.4801949102</v>
      </c>
      <c r="U2630" s="41">
        <f t="shared" si="244"/>
        <v>7642.4494824561407</v>
      </c>
      <c r="V2630" s="18">
        <f t="shared" si="246"/>
        <v>228</v>
      </c>
      <c r="W2630" s="154">
        <f t="shared" si="247"/>
        <v>931.62052717065876</v>
      </c>
    </row>
    <row r="2631" spans="1:23" ht="16" customHeight="1">
      <c r="A2631" s="37"/>
      <c r="B2631" s="38" t="str">
        <f t="shared" si="242"/>
        <v>228-Ac</v>
      </c>
      <c r="C2631" s="39">
        <v>228</v>
      </c>
      <c r="D2631" s="40"/>
      <c r="E2631" s="39">
        <v>50</v>
      </c>
      <c r="F2631" s="39">
        <v>139</v>
      </c>
      <c r="G2631" s="39">
        <v>89</v>
      </c>
      <c r="H2631" s="39" t="s">
        <v>154</v>
      </c>
      <c r="I2631" s="39" t="s">
        <v>39</v>
      </c>
      <c r="J2631" s="18">
        <v>28890.118999999999</v>
      </c>
      <c r="K2631" s="18">
        <v>2.641</v>
      </c>
      <c r="L2631" s="18">
        <v>1741742.0279999999</v>
      </c>
      <c r="M2631" s="18">
        <v>2.6589999999999998</v>
      </c>
      <c r="N2631" s="39" t="s">
        <v>28</v>
      </c>
      <c r="O2631" s="18">
        <v>2127.0450000000001</v>
      </c>
      <c r="P2631" s="18">
        <v>2.9790000000000001</v>
      </c>
      <c r="Q2631" s="18">
        <v>228031014.82499999</v>
      </c>
      <c r="R2631" s="18">
        <v>2.835</v>
      </c>
      <c r="S2631" s="16">
        <f t="shared" si="243"/>
        <v>228.031014825</v>
      </c>
      <c r="T2631" s="16">
        <f t="shared" si="245"/>
        <v>212409.43429463083</v>
      </c>
      <c r="U2631" s="41">
        <f t="shared" si="244"/>
        <v>7639.2194210526313</v>
      </c>
      <c r="V2631" s="18">
        <f t="shared" si="246"/>
        <v>228</v>
      </c>
      <c r="W2631" s="154">
        <f t="shared" si="247"/>
        <v>931.62032585364398</v>
      </c>
    </row>
    <row r="2632" spans="1:23" ht="16" customHeight="1">
      <c r="A2632" s="37"/>
      <c r="B2632" s="38" t="str">
        <f t="shared" si="242"/>
        <v>228-Th</v>
      </c>
      <c r="C2632" s="39">
        <v>228</v>
      </c>
      <c r="D2632" s="40"/>
      <c r="E2632" s="39">
        <v>48</v>
      </c>
      <c r="F2632" s="39">
        <v>138</v>
      </c>
      <c r="G2632" s="39">
        <v>90</v>
      </c>
      <c r="H2632" s="39" t="s">
        <v>155</v>
      </c>
      <c r="I2632" s="40"/>
      <c r="J2632" s="18">
        <v>26763.075000000001</v>
      </c>
      <c r="K2632" s="18">
        <v>2.6579999999999999</v>
      </c>
      <c r="L2632" s="18">
        <v>1743086.719</v>
      </c>
      <c r="M2632" s="18">
        <v>2.6760000000000002</v>
      </c>
      <c r="N2632" s="39" t="s">
        <v>28</v>
      </c>
      <c r="O2632" s="18">
        <v>-2147.6460000000002</v>
      </c>
      <c r="P2632" s="18">
        <v>4.4349999999999996</v>
      </c>
      <c r="Q2632" s="18">
        <v>228028731.34799999</v>
      </c>
      <c r="R2632" s="18">
        <v>2.8530000000000002</v>
      </c>
      <c r="S2632" s="16">
        <f t="shared" si="243"/>
        <v>228.02873134799998</v>
      </c>
      <c r="T2632" s="16">
        <f t="shared" si="245"/>
        <v>212407.30725038567</v>
      </c>
      <c r="U2632" s="41">
        <f t="shared" si="244"/>
        <v>7645.1171885964914</v>
      </c>
      <c r="V2632" s="18">
        <f t="shared" si="246"/>
        <v>228</v>
      </c>
      <c r="W2632" s="154">
        <f t="shared" si="247"/>
        <v>931.6109967122178</v>
      </c>
    </row>
    <row r="2633" spans="1:23" ht="16" customHeight="1">
      <c r="A2633" s="37"/>
      <c r="B2633" s="38" t="str">
        <f t="shared" si="242"/>
        <v>228-Pa</v>
      </c>
      <c r="C2633" s="39">
        <v>228</v>
      </c>
      <c r="D2633" s="40"/>
      <c r="E2633" s="39">
        <v>46</v>
      </c>
      <c r="F2633" s="39">
        <v>137</v>
      </c>
      <c r="G2633" s="39">
        <v>91</v>
      </c>
      <c r="H2633" s="39" t="s">
        <v>156</v>
      </c>
      <c r="I2633" s="39" t="s">
        <v>83</v>
      </c>
      <c r="J2633" s="18">
        <v>28910.721000000001</v>
      </c>
      <c r="K2633" s="18">
        <v>4.8970000000000002</v>
      </c>
      <c r="L2633" s="18">
        <v>1740156.72</v>
      </c>
      <c r="M2633" s="18">
        <v>4.9059999999999997</v>
      </c>
      <c r="N2633" s="39" t="s">
        <v>28</v>
      </c>
      <c r="O2633" s="18">
        <v>-306.84800000000001</v>
      </c>
      <c r="P2633" s="18">
        <v>16.309000000000001</v>
      </c>
      <c r="Q2633" s="18">
        <v>228031036.942</v>
      </c>
      <c r="R2633" s="18">
        <v>5.2569999999999997</v>
      </c>
      <c r="S2633" s="16">
        <f t="shared" si="243"/>
        <v>228.03103694200001</v>
      </c>
      <c r="T2633" s="16">
        <f t="shared" si="245"/>
        <v>212409.45489647513</v>
      </c>
      <c r="U2633" s="41">
        <f t="shared" si="244"/>
        <v>7632.266315789474</v>
      </c>
      <c r="V2633" s="18">
        <f t="shared" si="246"/>
        <v>228</v>
      </c>
      <c r="W2633" s="154">
        <f t="shared" si="247"/>
        <v>931.62041621261017</v>
      </c>
    </row>
    <row r="2634" spans="1:23" ht="16" customHeight="1">
      <c r="A2634" s="37"/>
      <c r="B2634" s="38" t="str">
        <f t="shared" si="242"/>
        <v>228-U</v>
      </c>
      <c r="C2634" s="39">
        <v>228</v>
      </c>
      <c r="D2634" s="40"/>
      <c r="E2634" s="39">
        <v>44</v>
      </c>
      <c r="F2634" s="39">
        <v>136</v>
      </c>
      <c r="G2634" s="39">
        <v>92</v>
      </c>
      <c r="H2634" s="39" t="s">
        <v>157</v>
      </c>
      <c r="I2634" s="39" t="s">
        <v>83</v>
      </c>
      <c r="J2634" s="18">
        <v>29217.569</v>
      </c>
      <c r="K2634" s="18">
        <v>16.004999999999999</v>
      </c>
      <c r="L2634" s="18">
        <v>1739067.5190000001</v>
      </c>
      <c r="M2634" s="18">
        <v>16.007999999999999</v>
      </c>
      <c r="N2634" s="39" t="s">
        <v>28</v>
      </c>
      <c r="O2634" s="18">
        <v>-4484</v>
      </c>
      <c r="P2634" s="18">
        <v>196</v>
      </c>
      <c r="Q2634" s="18">
        <v>228031366.35699999</v>
      </c>
      <c r="R2634" s="18">
        <v>17.181999999999999</v>
      </c>
      <c r="S2634" s="16">
        <f t="shared" si="243"/>
        <v>228.031366357</v>
      </c>
      <c r="T2634" s="16">
        <f t="shared" si="245"/>
        <v>212409.76174444423</v>
      </c>
      <c r="U2634" s="41">
        <f t="shared" si="244"/>
        <v>7627.4891184210528</v>
      </c>
      <c r="V2634" s="18">
        <f t="shared" si="246"/>
        <v>228</v>
      </c>
      <c r="W2634" s="154">
        <f t="shared" si="247"/>
        <v>931.62176203703609</v>
      </c>
    </row>
    <row r="2635" spans="1:23" ht="16" customHeight="1">
      <c r="A2635" s="37"/>
      <c r="B2635" s="38" t="str">
        <f t="shared" si="242"/>
        <v>228-Np</v>
      </c>
      <c r="C2635" s="39">
        <v>228</v>
      </c>
      <c r="D2635" s="40"/>
      <c r="E2635" s="39">
        <v>42</v>
      </c>
      <c r="F2635" s="39">
        <v>135</v>
      </c>
      <c r="G2635" s="39">
        <v>93</v>
      </c>
      <c r="H2635" s="39" t="s">
        <v>158</v>
      </c>
      <c r="I2635" s="39" t="s">
        <v>37</v>
      </c>
      <c r="J2635" s="18">
        <v>33701</v>
      </c>
      <c r="K2635" s="18">
        <v>196</v>
      </c>
      <c r="L2635" s="18">
        <v>1733801</v>
      </c>
      <c r="M2635" s="18">
        <v>196</v>
      </c>
      <c r="N2635" s="39" t="s">
        <v>28</v>
      </c>
      <c r="O2635" s="18">
        <v>-2373</v>
      </c>
      <c r="P2635" s="18">
        <v>198</v>
      </c>
      <c r="Q2635" s="18">
        <v>228036180</v>
      </c>
      <c r="R2635" s="18">
        <v>210</v>
      </c>
      <c r="S2635" s="16">
        <f t="shared" si="243"/>
        <v>228.03618</v>
      </c>
      <c r="T2635" s="16">
        <f t="shared" si="245"/>
        <v>212414.24562216285</v>
      </c>
      <c r="U2635" s="41">
        <f t="shared" si="244"/>
        <v>7604.3903508771928</v>
      </c>
      <c r="V2635" s="18">
        <f t="shared" si="246"/>
        <v>228</v>
      </c>
      <c r="W2635" s="154">
        <f t="shared" si="247"/>
        <v>931.64142816738092</v>
      </c>
    </row>
    <row r="2636" spans="1:23" ht="16" customHeight="1">
      <c r="A2636" s="37"/>
      <c r="B2636" s="38" t="str">
        <f t="shared" si="242"/>
        <v>228-Pu</v>
      </c>
      <c r="C2636" s="39">
        <v>228</v>
      </c>
      <c r="D2636" s="40"/>
      <c r="E2636" s="39">
        <v>40</v>
      </c>
      <c r="F2636" s="39">
        <v>134</v>
      </c>
      <c r="G2636" s="39">
        <v>94</v>
      </c>
      <c r="H2636" s="39" t="s">
        <v>159</v>
      </c>
      <c r="I2636" s="39" t="s">
        <v>83</v>
      </c>
      <c r="J2636" s="18">
        <v>36074.601999999999</v>
      </c>
      <c r="K2636" s="18">
        <v>32.593000000000004</v>
      </c>
      <c r="L2636" s="18">
        <v>1730645.7790000001</v>
      </c>
      <c r="M2636" s="18">
        <v>32.594000000000001</v>
      </c>
      <c r="N2636" s="39" t="s">
        <v>28</v>
      </c>
      <c r="O2636" s="18" t="s">
        <v>30</v>
      </c>
      <c r="P2636" s="42"/>
      <c r="Q2636" s="18">
        <v>228038727.68599999</v>
      </c>
      <c r="R2636" s="18">
        <v>34.99</v>
      </c>
      <c r="S2636" s="16">
        <f t="shared" si="243"/>
        <v>228.03872768599999</v>
      </c>
      <c r="T2636" s="16">
        <f t="shared" si="245"/>
        <v>212416.61877540447</v>
      </c>
      <c r="U2636" s="41">
        <f t="shared" si="244"/>
        <v>7590.5516622807017</v>
      </c>
      <c r="V2636" s="18">
        <f t="shared" si="246"/>
        <v>228</v>
      </c>
      <c r="W2636" s="154">
        <f t="shared" si="247"/>
        <v>931.65183673423007</v>
      </c>
    </row>
    <row r="2637" spans="1:23" ht="16" customHeight="1">
      <c r="A2637" s="37"/>
      <c r="B2637" s="38" t="str">
        <f t="shared" si="242"/>
        <v>229-Fr</v>
      </c>
      <c r="C2637" s="39">
        <v>229</v>
      </c>
      <c r="D2637" s="39">
        <v>0</v>
      </c>
      <c r="E2637" s="39">
        <v>55</v>
      </c>
      <c r="F2637" s="39">
        <v>142</v>
      </c>
      <c r="G2637" s="39">
        <v>87</v>
      </c>
      <c r="H2637" s="39" t="s">
        <v>152</v>
      </c>
      <c r="I2637" s="39" t="s">
        <v>82</v>
      </c>
      <c r="J2637" s="18">
        <v>35793</v>
      </c>
      <c r="K2637" s="18">
        <v>359</v>
      </c>
      <c r="L2637" s="18">
        <v>1744475</v>
      </c>
      <c r="M2637" s="18">
        <v>359</v>
      </c>
      <c r="N2637" s="39" t="s">
        <v>28</v>
      </c>
      <c r="O2637" s="18">
        <v>3358</v>
      </c>
      <c r="P2637" s="18">
        <v>364</v>
      </c>
      <c r="Q2637" s="18">
        <v>229038426</v>
      </c>
      <c r="R2637" s="18">
        <v>385</v>
      </c>
      <c r="S2637" s="16">
        <f t="shared" si="243"/>
        <v>229.03842599999999</v>
      </c>
      <c r="T2637" s="16">
        <f t="shared" si="245"/>
        <v>213347.83137166026</v>
      </c>
      <c r="U2637" s="41">
        <f t="shared" si="244"/>
        <v>7617.7947598253277</v>
      </c>
      <c r="V2637" s="18">
        <f t="shared" si="246"/>
        <v>229</v>
      </c>
      <c r="W2637" s="154">
        <f t="shared" si="247"/>
        <v>931.64991865353829</v>
      </c>
    </row>
    <row r="2638" spans="1:23" ht="16" customHeight="1">
      <c r="A2638" s="37"/>
      <c r="B2638" s="38" t="str">
        <f t="shared" si="242"/>
        <v>229-Ra</v>
      </c>
      <c r="C2638" s="39">
        <v>229</v>
      </c>
      <c r="D2638" s="40"/>
      <c r="E2638" s="39">
        <v>53</v>
      </c>
      <c r="F2638" s="39">
        <v>141</v>
      </c>
      <c r="G2638" s="39">
        <v>88</v>
      </c>
      <c r="H2638" s="39" t="s">
        <v>153</v>
      </c>
      <c r="I2638" s="39" t="s">
        <v>40</v>
      </c>
      <c r="J2638" s="18">
        <v>32434.903999999999</v>
      </c>
      <c r="K2638" s="18">
        <v>62.116999999999997</v>
      </c>
      <c r="L2638" s="18">
        <v>1747050.92</v>
      </c>
      <c r="M2638" s="18">
        <v>62.118000000000002</v>
      </c>
      <c r="N2638" s="39" t="s">
        <v>28</v>
      </c>
      <c r="O2638" s="18">
        <v>1760</v>
      </c>
      <c r="P2638" s="18">
        <v>40</v>
      </c>
      <c r="Q2638" s="18">
        <v>229034820.30899999</v>
      </c>
      <c r="R2638" s="18">
        <v>66.686000000000007</v>
      </c>
      <c r="S2638" s="16">
        <f t="shared" si="243"/>
        <v>229.034820309</v>
      </c>
      <c r="T2638" s="16">
        <f t="shared" si="245"/>
        <v>213344.4726935167</v>
      </c>
      <c r="U2638" s="41">
        <f t="shared" si="244"/>
        <v>7629.0433187772924</v>
      </c>
      <c r="V2638" s="18">
        <f t="shared" si="246"/>
        <v>229</v>
      </c>
      <c r="W2638" s="154">
        <f t="shared" si="247"/>
        <v>931.63525193675412</v>
      </c>
    </row>
    <row r="2639" spans="1:23" ht="16" customHeight="1">
      <c r="A2639" s="37"/>
      <c r="B2639" s="38" t="str">
        <f t="shared" ref="B2639:B2702" si="248">CONCATENATE(C2639,"-",H2639)</f>
        <v>229-Ac</v>
      </c>
      <c r="C2639" s="39">
        <v>229</v>
      </c>
      <c r="D2639" s="40"/>
      <c r="E2639" s="39">
        <v>51</v>
      </c>
      <c r="F2639" s="39">
        <v>140</v>
      </c>
      <c r="G2639" s="39">
        <v>89</v>
      </c>
      <c r="H2639" s="39" t="s">
        <v>154</v>
      </c>
      <c r="I2639" s="39" t="s">
        <v>40</v>
      </c>
      <c r="J2639" s="18">
        <v>30674.903999999999</v>
      </c>
      <c r="K2639" s="18">
        <v>47.524000000000001</v>
      </c>
      <c r="L2639" s="18">
        <v>1748028.5660000001</v>
      </c>
      <c r="M2639" s="18">
        <v>47.524999999999999</v>
      </c>
      <c r="N2639" s="39" t="s">
        <v>28</v>
      </c>
      <c r="O2639" s="18">
        <v>1095</v>
      </c>
      <c r="P2639" s="18">
        <v>47.433999999999997</v>
      </c>
      <c r="Q2639" s="18">
        <v>229032930.87099999</v>
      </c>
      <c r="R2639" s="18">
        <v>51.018999999999998</v>
      </c>
      <c r="S2639" s="16">
        <f t="shared" ref="S2639:S2702" si="249">Q2639/1000000</f>
        <v>229.03293087099999</v>
      </c>
      <c r="T2639" s="16">
        <f t="shared" si="245"/>
        <v>213342.71269408407</v>
      </c>
      <c r="U2639" s="41">
        <f t="shared" ref="U2639:U2702" si="250">L2639/C2639</f>
        <v>7633.3125152838429</v>
      </c>
      <c r="V2639" s="18">
        <f t="shared" si="246"/>
        <v>229</v>
      </c>
      <c r="W2639" s="154">
        <f t="shared" si="247"/>
        <v>931.62756634971208</v>
      </c>
    </row>
    <row r="2640" spans="1:23" ht="16" customHeight="1">
      <c r="A2640" s="37"/>
      <c r="B2640" s="38" t="str">
        <f t="shared" si="248"/>
        <v>229-Th</v>
      </c>
      <c r="C2640" s="39">
        <v>229</v>
      </c>
      <c r="D2640" s="40"/>
      <c r="E2640" s="39">
        <v>49</v>
      </c>
      <c r="F2640" s="39">
        <v>139</v>
      </c>
      <c r="G2640" s="39">
        <v>90</v>
      </c>
      <c r="H2640" s="39" t="s">
        <v>155</v>
      </c>
      <c r="I2640" s="40"/>
      <c r="J2640" s="18">
        <v>29579.903999999999</v>
      </c>
      <c r="K2640" s="18">
        <v>2.9249999999999998</v>
      </c>
      <c r="L2640" s="18">
        <v>1748341.213</v>
      </c>
      <c r="M2640" s="18">
        <v>2.9409999999999998</v>
      </c>
      <c r="N2640" s="39" t="s">
        <v>28</v>
      </c>
      <c r="O2640" s="18">
        <v>-310.43099999999998</v>
      </c>
      <c r="P2640" s="18">
        <v>8.827</v>
      </c>
      <c r="Q2640" s="18">
        <v>229031755.34</v>
      </c>
      <c r="R2640" s="18">
        <v>3.14</v>
      </c>
      <c r="S2640" s="16">
        <f t="shared" si="249"/>
        <v>229.03175533999999</v>
      </c>
      <c r="T2640" s="16">
        <f t="shared" ref="T2640:T2703" si="251">S2640*$W$9</f>
        <v>213341.61769446352</v>
      </c>
      <c r="U2640" s="41">
        <f t="shared" si="250"/>
        <v>7634.6777860262009</v>
      </c>
      <c r="V2640" s="18">
        <f t="shared" ref="V2640:V2703" si="252">C2640</f>
        <v>229</v>
      </c>
      <c r="W2640" s="154">
        <f t="shared" ref="W2640:W2703" si="253">T2640/V2640</f>
        <v>931.62278469198043</v>
      </c>
    </row>
    <row r="2641" spans="1:23" ht="16" customHeight="1">
      <c r="A2641" s="37"/>
      <c r="B2641" s="38" t="str">
        <f t="shared" si="248"/>
        <v>229-Pa</v>
      </c>
      <c r="C2641" s="39">
        <v>229</v>
      </c>
      <c r="D2641" s="40"/>
      <c r="E2641" s="39">
        <v>47</v>
      </c>
      <c r="F2641" s="39">
        <v>138</v>
      </c>
      <c r="G2641" s="39">
        <v>91</v>
      </c>
      <c r="H2641" s="39" t="s">
        <v>156</v>
      </c>
      <c r="I2641" s="39" t="s">
        <v>83</v>
      </c>
      <c r="J2641" s="18">
        <v>29890.334999999999</v>
      </c>
      <c r="K2641" s="18">
        <v>9.0280000000000005</v>
      </c>
      <c r="L2641" s="18">
        <v>1747248.429</v>
      </c>
      <c r="M2641" s="18">
        <v>9.0329999999999995</v>
      </c>
      <c r="N2641" s="39" t="s">
        <v>28</v>
      </c>
      <c r="O2641" s="18">
        <v>-1311.1120000000001</v>
      </c>
      <c r="P2641" s="18">
        <v>11.244999999999999</v>
      </c>
      <c r="Q2641" s="18">
        <v>229032088.60100001</v>
      </c>
      <c r="R2641" s="18">
        <v>9.6920000000000002</v>
      </c>
      <c r="S2641" s="16">
        <f t="shared" si="249"/>
        <v>229.032088601</v>
      </c>
      <c r="T2641" s="16">
        <f t="shared" si="251"/>
        <v>213341.92812495711</v>
      </c>
      <c r="U2641" s="41">
        <f t="shared" si="250"/>
        <v>7629.9058034934496</v>
      </c>
      <c r="V2641" s="18">
        <f t="shared" si="252"/>
        <v>229</v>
      </c>
      <c r="W2641" s="154">
        <f t="shared" si="253"/>
        <v>931.62414028365549</v>
      </c>
    </row>
    <row r="2642" spans="1:23" ht="16" customHeight="1">
      <c r="A2642" s="37"/>
      <c r="B2642" s="38" t="str">
        <f t="shared" si="248"/>
        <v>229-U</v>
      </c>
      <c r="C2642" s="39">
        <v>229</v>
      </c>
      <c r="D2642" s="40"/>
      <c r="E2642" s="39">
        <v>45</v>
      </c>
      <c r="F2642" s="39">
        <v>137</v>
      </c>
      <c r="G2642" s="39">
        <v>92</v>
      </c>
      <c r="H2642" s="39" t="s">
        <v>157</v>
      </c>
      <c r="I2642" s="39" t="s">
        <v>83</v>
      </c>
      <c r="J2642" s="18">
        <v>31201.446</v>
      </c>
      <c r="K2642" s="18">
        <v>7.9610000000000003</v>
      </c>
      <c r="L2642" s="18">
        <v>1745154.9639999999</v>
      </c>
      <c r="M2642" s="18">
        <v>7.9669999999999996</v>
      </c>
      <c r="N2642" s="39" t="s">
        <v>28</v>
      </c>
      <c r="O2642" s="18">
        <v>-2562.2869999999998</v>
      </c>
      <c r="P2642" s="18">
        <v>87.153999999999996</v>
      </c>
      <c r="Q2642" s="18">
        <v>229033496.13699999</v>
      </c>
      <c r="R2642" s="18">
        <v>8.5459999999999994</v>
      </c>
      <c r="S2642" s="16">
        <f t="shared" si="249"/>
        <v>229.03349613699999</v>
      </c>
      <c r="T2642" s="16">
        <f t="shared" si="251"/>
        <v>213343.23923575375</v>
      </c>
      <c r="U2642" s="41">
        <f t="shared" si="250"/>
        <v>7620.7640349344974</v>
      </c>
      <c r="V2642" s="18">
        <f t="shared" si="252"/>
        <v>229</v>
      </c>
      <c r="W2642" s="154">
        <f t="shared" si="253"/>
        <v>931.62986565831329</v>
      </c>
    </row>
    <row r="2643" spans="1:23" ht="16" customHeight="1">
      <c r="A2643" s="37"/>
      <c r="B2643" s="38" t="str">
        <f t="shared" si="248"/>
        <v>229-Np</v>
      </c>
      <c r="C2643" s="39">
        <v>229</v>
      </c>
      <c r="D2643" s="40"/>
      <c r="E2643" s="39">
        <v>43</v>
      </c>
      <c r="F2643" s="39">
        <v>136</v>
      </c>
      <c r="G2643" s="39">
        <v>93</v>
      </c>
      <c r="H2643" s="39" t="s">
        <v>158</v>
      </c>
      <c r="I2643" s="39" t="s">
        <v>83</v>
      </c>
      <c r="J2643" s="18">
        <v>33763.733999999997</v>
      </c>
      <c r="K2643" s="18">
        <v>86.888999999999996</v>
      </c>
      <c r="L2643" s="18">
        <v>1741810.3230000001</v>
      </c>
      <c r="M2643" s="18">
        <v>86.89</v>
      </c>
      <c r="N2643" s="39" t="s">
        <v>28</v>
      </c>
      <c r="O2643" s="18">
        <v>-3625.4369999999999</v>
      </c>
      <c r="P2643" s="18">
        <v>112.435</v>
      </c>
      <c r="Q2643" s="18">
        <v>229036246.866</v>
      </c>
      <c r="R2643" s="18">
        <v>93.278999999999996</v>
      </c>
      <c r="S2643" s="16">
        <f t="shared" si="249"/>
        <v>229.036246866</v>
      </c>
      <c r="T2643" s="16">
        <f t="shared" si="251"/>
        <v>213345.8015222534</v>
      </c>
      <c r="U2643" s="41">
        <f t="shared" si="250"/>
        <v>7606.1586157205247</v>
      </c>
      <c r="V2643" s="18">
        <f t="shared" si="252"/>
        <v>229</v>
      </c>
      <c r="W2643" s="154">
        <f t="shared" si="253"/>
        <v>931.64105468232924</v>
      </c>
    </row>
    <row r="2644" spans="1:23" ht="16" customHeight="1">
      <c r="A2644" s="37"/>
      <c r="B2644" s="38" t="str">
        <f t="shared" si="248"/>
        <v>229-Pu</v>
      </c>
      <c r="C2644" s="39">
        <v>229</v>
      </c>
      <c r="D2644" s="40"/>
      <c r="E2644" s="39">
        <v>41</v>
      </c>
      <c r="F2644" s="39">
        <v>135</v>
      </c>
      <c r="G2644" s="39">
        <v>94</v>
      </c>
      <c r="H2644" s="39" t="s">
        <v>159</v>
      </c>
      <c r="I2644" s="39" t="s">
        <v>83</v>
      </c>
      <c r="J2644" s="18">
        <v>37389.171000000002</v>
      </c>
      <c r="K2644" s="18">
        <v>71.475999999999999</v>
      </c>
      <c r="L2644" s="18">
        <v>1737402.5319999999</v>
      </c>
      <c r="M2644" s="18">
        <v>71.475999999999999</v>
      </c>
      <c r="N2644" s="39" t="s">
        <v>28</v>
      </c>
      <c r="O2644" s="18" t="s">
        <v>30</v>
      </c>
      <c r="P2644" s="42"/>
      <c r="Q2644" s="18">
        <v>229040138.93399999</v>
      </c>
      <c r="R2644" s="18">
        <v>76.731999999999999</v>
      </c>
      <c r="S2644" s="16">
        <f t="shared" si="249"/>
        <v>229.040138934</v>
      </c>
      <c r="T2644" s="16">
        <f t="shared" si="251"/>
        <v>213349.42695874392</v>
      </c>
      <c r="U2644" s="41">
        <f t="shared" si="250"/>
        <v>7586.9106200873357</v>
      </c>
      <c r="V2644" s="18">
        <f t="shared" si="252"/>
        <v>229</v>
      </c>
      <c r="W2644" s="154">
        <f t="shared" si="253"/>
        <v>931.65688628272449</v>
      </c>
    </row>
    <row r="2645" spans="1:23" ht="16" customHeight="1">
      <c r="A2645" s="37"/>
      <c r="B2645" s="38" t="str">
        <f t="shared" si="248"/>
        <v>230-Fr</v>
      </c>
      <c r="C2645" s="39">
        <v>230</v>
      </c>
      <c r="D2645" s="39">
        <v>0</v>
      </c>
      <c r="E2645" s="39">
        <v>56</v>
      </c>
      <c r="F2645" s="39">
        <v>143</v>
      </c>
      <c r="G2645" s="39">
        <v>87</v>
      </c>
      <c r="H2645" s="39" t="s">
        <v>152</v>
      </c>
      <c r="I2645" s="39" t="s">
        <v>82</v>
      </c>
      <c r="J2645" s="18">
        <v>39598</v>
      </c>
      <c r="K2645" s="18">
        <v>448</v>
      </c>
      <c r="L2645" s="18">
        <v>1748741</v>
      </c>
      <c r="M2645" s="18">
        <v>448</v>
      </c>
      <c r="N2645" s="39" t="s">
        <v>28</v>
      </c>
      <c r="O2645" s="18">
        <v>5054</v>
      </c>
      <c r="P2645" s="18">
        <v>449</v>
      </c>
      <c r="Q2645" s="18">
        <v>230042510</v>
      </c>
      <c r="R2645" s="18">
        <v>481</v>
      </c>
      <c r="S2645" s="16">
        <f t="shared" si="249"/>
        <v>230.04250999999999</v>
      </c>
      <c r="T2645" s="16">
        <f t="shared" si="251"/>
        <v>214283.12920642179</v>
      </c>
      <c r="U2645" s="41">
        <f t="shared" si="250"/>
        <v>7603.2217391304348</v>
      </c>
      <c r="V2645" s="18">
        <f t="shared" si="252"/>
        <v>230</v>
      </c>
      <c r="W2645" s="154">
        <f t="shared" si="253"/>
        <v>931.66577915835558</v>
      </c>
    </row>
    <row r="2646" spans="1:23" ht="16" customHeight="1">
      <c r="A2646" s="37"/>
      <c r="B2646" s="38" t="str">
        <f t="shared" si="248"/>
        <v>230-Ra</v>
      </c>
      <c r="C2646" s="39">
        <v>230</v>
      </c>
      <c r="D2646" s="40"/>
      <c r="E2646" s="39">
        <v>54</v>
      </c>
      <c r="F2646" s="39">
        <v>142</v>
      </c>
      <c r="G2646" s="39">
        <v>88</v>
      </c>
      <c r="H2646" s="39" t="s">
        <v>153</v>
      </c>
      <c r="I2646" s="39" t="s">
        <v>61</v>
      </c>
      <c r="J2646" s="18">
        <v>34544.239000000001</v>
      </c>
      <c r="K2646" s="18">
        <v>32.698</v>
      </c>
      <c r="L2646" s="18">
        <v>1753012.9069999999</v>
      </c>
      <c r="M2646" s="18">
        <v>32.700000000000003</v>
      </c>
      <c r="N2646" s="39" t="s">
        <v>28</v>
      </c>
      <c r="O2646" s="18">
        <v>987.03800000000001</v>
      </c>
      <c r="P2646" s="18">
        <v>105.191</v>
      </c>
      <c r="Q2646" s="18">
        <v>230037084.77399999</v>
      </c>
      <c r="R2646" s="18">
        <v>35.103000000000002</v>
      </c>
      <c r="S2646" s="16">
        <f t="shared" si="249"/>
        <v>230.03708477399999</v>
      </c>
      <c r="T2646" s="16">
        <f t="shared" si="251"/>
        <v>214278.0756430437</v>
      </c>
      <c r="U2646" s="41">
        <f t="shared" si="250"/>
        <v>7621.7952478260868</v>
      </c>
      <c r="V2646" s="18">
        <f t="shared" si="252"/>
        <v>230</v>
      </c>
      <c r="W2646" s="154">
        <f t="shared" si="253"/>
        <v>931.64380714366825</v>
      </c>
    </row>
    <row r="2647" spans="1:23" ht="16" customHeight="1">
      <c r="A2647" s="37"/>
      <c r="B2647" s="38" t="str">
        <f t="shared" si="248"/>
        <v>230-Ac</v>
      </c>
      <c r="C2647" s="39">
        <v>230</v>
      </c>
      <c r="D2647" s="40"/>
      <c r="E2647" s="39">
        <v>52</v>
      </c>
      <c r="F2647" s="39">
        <v>141</v>
      </c>
      <c r="G2647" s="39">
        <v>89</v>
      </c>
      <c r="H2647" s="39" t="s">
        <v>154</v>
      </c>
      <c r="I2647" s="39" t="s">
        <v>40</v>
      </c>
      <c r="J2647" s="18">
        <v>33557.201000000001</v>
      </c>
      <c r="K2647" s="18">
        <v>100.02</v>
      </c>
      <c r="L2647" s="18">
        <v>1753217.5919999999</v>
      </c>
      <c r="M2647" s="18">
        <v>100.021</v>
      </c>
      <c r="N2647" s="39" t="s">
        <v>28</v>
      </c>
      <c r="O2647" s="18">
        <v>2700</v>
      </c>
      <c r="P2647" s="18">
        <v>100</v>
      </c>
      <c r="Q2647" s="18">
        <v>230036025.14399999</v>
      </c>
      <c r="R2647" s="18">
        <v>107.376</v>
      </c>
      <c r="S2647" s="16">
        <f t="shared" si="249"/>
        <v>230.03602514400001</v>
      </c>
      <c r="T2647" s="16">
        <f t="shared" si="251"/>
        <v>214277.08860446463</v>
      </c>
      <c r="U2647" s="41">
        <f t="shared" si="250"/>
        <v>7622.6851826086959</v>
      </c>
      <c r="V2647" s="18">
        <f t="shared" si="252"/>
        <v>230</v>
      </c>
      <c r="W2647" s="154">
        <f t="shared" si="253"/>
        <v>931.6395156715854</v>
      </c>
    </row>
    <row r="2648" spans="1:23" ht="16" customHeight="1">
      <c r="A2648" s="37"/>
      <c r="B2648" s="38" t="str">
        <f t="shared" si="248"/>
        <v>230-Th</v>
      </c>
      <c r="C2648" s="39">
        <v>230</v>
      </c>
      <c r="D2648" s="40"/>
      <c r="E2648" s="39">
        <v>50</v>
      </c>
      <c r="F2648" s="39">
        <v>140</v>
      </c>
      <c r="G2648" s="39">
        <v>90</v>
      </c>
      <c r="H2648" s="39" t="s">
        <v>155</v>
      </c>
      <c r="I2648" s="40"/>
      <c r="J2648" s="18">
        <v>30857.201000000001</v>
      </c>
      <c r="K2648" s="18">
        <v>2.0169999999999999</v>
      </c>
      <c r="L2648" s="18">
        <v>1755135.2390000001</v>
      </c>
      <c r="M2648" s="18">
        <v>2.0419999999999998</v>
      </c>
      <c r="N2648" s="39" t="s">
        <v>28</v>
      </c>
      <c r="O2648" s="18">
        <v>-1309.6679999999999</v>
      </c>
      <c r="P2648" s="18">
        <v>2.8370000000000002</v>
      </c>
      <c r="Q2648" s="18">
        <v>230033126.574</v>
      </c>
      <c r="R2648" s="18">
        <v>2.1659999999999999</v>
      </c>
      <c r="S2648" s="16">
        <f t="shared" si="249"/>
        <v>230.03312657399999</v>
      </c>
      <c r="T2648" s="16">
        <f t="shared" si="251"/>
        <v>214274.38860501748</v>
      </c>
      <c r="U2648" s="41">
        <f t="shared" si="250"/>
        <v>7631.0227782608699</v>
      </c>
      <c r="V2648" s="18">
        <f t="shared" si="252"/>
        <v>230</v>
      </c>
      <c r="W2648" s="154">
        <f t="shared" si="253"/>
        <v>931.62777654355421</v>
      </c>
    </row>
    <row r="2649" spans="1:23" ht="16" customHeight="1">
      <c r="A2649" s="37"/>
      <c r="B2649" s="38" t="str">
        <f t="shared" si="248"/>
        <v>230-Pa</v>
      </c>
      <c r="C2649" s="39">
        <v>230</v>
      </c>
      <c r="D2649" s="40"/>
      <c r="E2649" s="39">
        <v>48</v>
      </c>
      <c r="F2649" s="39">
        <v>139</v>
      </c>
      <c r="G2649" s="39">
        <v>91</v>
      </c>
      <c r="H2649" s="39" t="s">
        <v>156</v>
      </c>
      <c r="I2649" s="40"/>
      <c r="J2649" s="18">
        <v>32166.868999999999</v>
      </c>
      <c r="K2649" s="18">
        <v>3.4590000000000001</v>
      </c>
      <c r="L2649" s="18">
        <v>1753043.2169999999</v>
      </c>
      <c r="M2649" s="18">
        <v>3.4729999999999999</v>
      </c>
      <c r="N2649" s="39" t="s">
        <v>28</v>
      </c>
      <c r="O2649" s="18">
        <v>563.71199999999999</v>
      </c>
      <c r="P2649" s="18">
        <v>4.7130000000000001</v>
      </c>
      <c r="Q2649" s="18">
        <v>230034532.56200001</v>
      </c>
      <c r="R2649" s="18">
        <v>3.7130000000000001</v>
      </c>
      <c r="S2649" s="16">
        <f t="shared" si="249"/>
        <v>230.03453256200001</v>
      </c>
      <c r="T2649" s="16">
        <f t="shared" si="251"/>
        <v>214275.69827386201</v>
      </c>
      <c r="U2649" s="41">
        <f t="shared" si="250"/>
        <v>7621.927030434782</v>
      </c>
      <c r="V2649" s="18">
        <f t="shared" si="252"/>
        <v>230</v>
      </c>
      <c r="W2649" s="154">
        <f t="shared" si="253"/>
        <v>931.63347075592185</v>
      </c>
    </row>
    <row r="2650" spans="1:23" ht="16" customHeight="1">
      <c r="A2650" s="37"/>
      <c r="B2650" s="38" t="str">
        <f t="shared" si="248"/>
        <v>230-U</v>
      </c>
      <c r="C2650" s="39">
        <v>230</v>
      </c>
      <c r="D2650" s="40"/>
      <c r="E2650" s="39">
        <v>46</v>
      </c>
      <c r="F2650" s="39">
        <v>138</v>
      </c>
      <c r="G2650" s="39">
        <v>92</v>
      </c>
      <c r="H2650" s="39" t="s">
        <v>157</v>
      </c>
      <c r="I2650" s="39" t="s">
        <v>83</v>
      </c>
      <c r="J2650" s="18">
        <v>31603.157999999999</v>
      </c>
      <c r="K2650" s="18">
        <v>5.0090000000000003</v>
      </c>
      <c r="L2650" s="18">
        <v>1752824.575</v>
      </c>
      <c r="M2650" s="18">
        <v>5.0179999999999998</v>
      </c>
      <c r="N2650" s="39" t="s">
        <v>28</v>
      </c>
      <c r="O2650" s="18">
        <v>-3619.0390000000002</v>
      </c>
      <c r="P2650" s="18">
        <v>51.468000000000004</v>
      </c>
      <c r="Q2650" s="18">
        <v>230033927.39199999</v>
      </c>
      <c r="R2650" s="18">
        <v>5.3769999999999998</v>
      </c>
      <c r="S2650" s="16">
        <f t="shared" si="249"/>
        <v>230.03392739199998</v>
      </c>
      <c r="T2650" s="16">
        <f t="shared" si="251"/>
        <v>214275.13456187109</v>
      </c>
      <c r="U2650" s="41">
        <f t="shared" si="250"/>
        <v>7620.9764130434778</v>
      </c>
      <c r="V2650" s="18">
        <f t="shared" si="252"/>
        <v>230</v>
      </c>
      <c r="W2650" s="154">
        <f t="shared" si="253"/>
        <v>931.63101983422212</v>
      </c>
    </row>
    <row r="2651" spans="1:23" ht="16" customHeight="1">
      <c r="A2651" s="37"/>
      <c r="B2651" s="38" t="str">
        <f t="shared" si="248"/>
        <v>230-Np</v>
      </c>
      <c r="C2651" s="39">
        <v>230</v>
      </c>
      <c r="D2651" s="40"/>
      <c r="E2651" s="39">
        <v>44</v>
      </c>
      <c r="F2651" s="39">
        <v>137</v>
      </c>
      <c r="G2651" s="39">
        <v>93</v>
      </c>
      <c r="H2651" s="39" t="s">
        <v>158</v>
      </c>
      <c r="I2651" s="39" t="s">
        <v>83</v>
      </c>
      <c r="J2651" s="18">
        <v>35222.197</v>
      </c>
      <c r="K2651" s="18">
        <v>51.356999999999999</v>
      </c>
      <c r="L2651" s="18">
        <v>1748423.183</v>
      </c>
      <c r="M2651" s="18">
        <v>51.356999999999999</v>
      </c>
      <c r="N2651" s="39" t="s">
        <v>28</v>
      </c>
      <c r="O2651" s="18">
        <v>-1707.4390000000001</v>
      </c>
      <c r="P2651" s="18">
        <v>56.616999999999997</v>
      </c>
      <c r="Q2651" s="18">
        <v>230037812.59099999</v>
      </c>
      <c r="R2651" s="18">
        <v>55.134</v>
      </c>
      <c r="S2651" s="16">
        <f t="shared" si="249"/>
        <v>230.03781259099998</v>
      </c>
      <c r="T2651" s="16">
        <f t="shared" si="251"/>
        <v>214278.75359993198</v>
      </c>
      <c r="U2651" s="41">
        <f t="shared" si="250"/>
        <v>7601.8399260869564</v>
      </c>
      <c r="V2651" s="18">
        <f t="shared" si="252"/>
        <v>230</v>
      </c>
      <c r="W2651" s="154">
        <f t="shared" si="253"/>
        <v>931.646754782313</v>
      </c>
    </row>
    <row r="2652" spans="1:23" ht="16" customHeight="1">
      <c r="A2652" s="37"/>
      <c r="B2652" s="38" t="str">
        <f t="shared" si="248"/>
        <v>230-Pu</v>
      </c>
      <c r="C2652" s="39">
        <v>230</v>
      </c>
      <c r="D2652" s="40"/>
      <c r="E2652" s="39">
        <v>42</v>
      </c>
      <c r="F2652" s="39">
        <v>136</v>
      </c>
      <c r="G2652" s="39">
        <v>94</v>
      </c>
      <c r="H2652" s="39" t="s">
        <v>159</v>
      </c>
      <c r="I2652" s="39" t="s">
        <v>83</v>
      </c>
      <c r="J2652" s="18">
        <v>36929.635999999999</v>
      </c>
      <c r="K2652" s="18">
        <v>24.181999999999999</v>
      </c>
      <c r="L2652" s="18">
        <v>1745933.39</v>
      </c>
      <c r="M2652" s="18">
        <v>24.184000000000001</v>
      </c>
      <c r="N2652" s="39" t="s">
        <v>28</v>
      </c>
      <c r="O2652" s="18" t="s">
        <v>30</v>
      </c>
      <c r="P2652" s="42"/>
      <c r="Q2652" s="18">
        <v>230039645.60299999</v>
      </c>
      <c r="R2652" s="18">
        <v>25.960999999999999</v>
      </c>
      <c r="S2652" s="16">
        <f t="shared" si="249"/>
        <v>230.039645603</v>
      </c>
      <c r="T2652" s="16">
        <f t="shared" si="251"/>
        <v>214280.46103890592</v>
      </c>
      <c r="U2652" s="41">
        <f t="shared" si="250"/>
        <v>7591.0147391304345</v>
      </c>
      <c r="V2652" s="18">
        <f t="shared" si="252"/>
        <v>230</v>
      </c>
      <c r="W2652" s="154">
        <f t="shared" si="253"/>
        <v>931.65417843002581</v>
      </c>
    </row>
    <row r="2653" spans="1:23" ht="16" customHeight="1">
      <c r="A2653" s="37"/>
      <c r="B2653" s="38" t="str">
        <f t="shared" si="248"/>
        <v>231-Fr</v>
      </c>
      <c r="C2653" s="39">
        <v>231</v>
      </c>
      <c r="D2653" s="39">
        <v>0</v>
      </c>
      <c r="E2653" s="39">
        <v>57</v>
      </c>
      <c r="F2653" s="39">
        <v>144</v>
      </c>
      <c r="G2653" s="39">
        <v>87</v>
      </c>
      <c r="H2653" s="39" t="s">
        <v>152</v>
      </c>
      <c r="I2653" s="39" t="s">
        <v>82</v>
      </c>
      <c r="J2653" s="18">
        <v>42296</v>
      </c>
      <c r="K2653" s="18">
        <v>519</v>
      </c>
      <c r="L2653" s="18">
        <v>1754114</v>
      </c>
      <c r="M2653" s="18">
        <v>519</v>
      </c>
      <c r="N2653" s="39" t="s">
        <v>28</v>
      </c>
      <c r="O2653" s="18">
        <v>3900</v>
      </c>
      <c r="P2653" s="18">
        <v>598</v>
      </c>
      <c r="Q2653" s="18">
        <v>231045407</v>
      </c>
      <c r="R2653" s="18">
        <v>557</v>
      </c>
      <c r="S2653" s="16">
        <f t="shared" si="249"/>
        <v>231.04540700000001</v>
      </c>
      <c r="T2653" s="16">
        <f t="shared" si="251"/>
        <v>215217.32135826247</v>
      </c>
      <c r="U2653" s="41">
        <f t="shared" si="250"/>
        <v>7593.5670995670998</v>
      </c>
      <c r="V2653" s="18">
        <f t="shared" si="252"/>
        <v>231</v>
      </c>
      <c r="W2653" s="154">
        <f t="shared" si="253"/>
        <v>931.67671583663412</v>
      </c>
    </row>
    <row r="2654" spans="1:23" ht="16" customHeight="1">
      <c r="A2654" s="37"/>
      <c r="B2654" s="38" t="str">
        <f t="shared" si="248"/>
        <v>231-Ra</v>
      </c>
      <c r="C2654" s="39">
        <v>231</v>
      </c>
      <c r="D2654" s="40"/>
      <c r="E2654" s="39">
        <v>55</v>
      </c>
      <c r="F2654" s="39">
        <v>143</v>
      </c>
      <c r="G2654" s="39">
        <v>88</v>
      </c>
      <c r="H2654" s="39" t="s">
        <v>153</v>
      </c>
      <c r="I2654" s="39" t="s">
        <v>37</v>
      </c>
      <c r="J2654" s="18">
        <v>38396</v>
      </c>
      <c r="K2654" s="18">
        <v>298</v>
      </c>
      <c r="L2654" s="18">
        <v>1757232</v>
      </c>
      <c r="M2654" s="18">
        <v>298</v>
      </c>
      <c r="N2654" s="39" t="s">
        <v>28</v>
      </c>
      <c r="O2654" s="18">
        <v>2486</v>
      </c>
      <c r="P2654" s="18">
        <v>314</v>
      </c>
      <c r="Q2654" s="18">
        <v>231041220</v>
      </c>
      <c r="R2654" s="18">
        <v>320</v>
      </c>
      <c r="S2654" s="16">
        <f t="shared" si="249"/>
        <v>231.04122000000001</v>
      </c>
      <c r="T2654" s="16">
        <f t="shared" si="251"/>
        <v>215213.42119449715</v>
      </c>
      <c r="U2654" s="41">
        <f t="shared" si="250"/>
        <v>7607.0649350649346</v>
      </c>
      <c r="V2654" s="18">
        <f t="shared" si="252"/>
        <v>231</v>
      </c>
      <c r="W2654" s="154">
        <f t="shared" si="253"/>
        <v>931.65983201081019</v>
      </c>
    </row>
    <row r="2655" spans="1:23" ht="16" customHeight="1">
      <c r="A2655" s="37"/>
      <c r="B2655" s="38" t="str">
        <f t="shared" si="248"/>
        <v>231-Ac</v>
      </c>
      <c r="C2655" s="39">
        <v>231</v>
      </c>
      <c r="D2655" s="40"/>
      <c r="E2655" s="39">
        <v>53</v>
      </c>
      <c r="F2655" s="39">
        <v>142</v>
      </c>
      <c r="G2655" s="39">
        <v>89</v>
      </c>
      <c r="H2655" s="39" t="s">
        <v>154</v>
      </c>
      <c r="I2655" s="39" t="s">
        <v>40</v>
      </c>
      <c r="J2655" s="18">
        <v>35910.487999999998</v>
      </c>
      <c r="K2655" s="18">
        <v>100.02</v>
      </c>
      <c r="L2655" s="18">
        <v>1758935.628</v>
      </c>
      <c r="M2655" s="18">
        <v>100.021</v>
      </c>
      <c r="N2655" s="39" t="s">
        <v>28</v>
      </c>
      <c r="O2655" s="18">
        <v>2100</v>
      </c>
      <c r="P2655" s="18">
        <v>100</v>
      </c>
      <c r="Q2655" s="18">
        <v>231038551.50299999</v>
      </c>
      <c r="R2655" s="18">
        <v>107.376</v>
      </c>
      <c r="S2655" s="16">
        <f t="shared" si="249"/>
        <v>231.03855150299998</v>
      </c>
      <c r="T2655" s="16">
        <f t="shared" si="251"/>
        <v>215210.9355065804</v>
      </c>
      <c r="U2655" s="41">
        <f t="shared" si="250"/>
        <v>7614.4399480519478</v>
      </c>
      <c r="V2655" s="18">
        <f t="shared" si="252"/>
        <v>231</v>
      </c>
      <c r="W2655" s="154">
        <f t="shared" si="253"/>
        <v>931.64907145705797</v>
      </c>
    </row>
    <row r="2656" spans="1:23" ht="16" customHeight="1">
      <c r="A2656" s="37"/>
      <c r="B2656" s="38" t="str">
        <f t="shared" si="248"/>
        <v>231-Th</v>
      </c>
      <c r="C2656" s="39">
        <v>231</v>
      </c>
      <c r="D2656" s="40"/>
      <c r="E2656" s="39">
        <v>51</v>
      </c>
      <c r="F2656" s="39">
        <v>141</v>
      </c>
      <c r="G2656" s="39">
        <v>90</v>
      </c>
      <c r="H2656" s="39" t="s">
        <v>155</v>
      </c>
      <c r="I2656" s="40"/>
      <c r="J2656" s="18">
        <v>33810.487999999998</v>
      </c>
      <c r="K2656" s="18">
        <v>2.0230000000000001</v>
      </c>
      <c r="L2656" s="18">
        <v>1760253.274</v>
      </c>
      <c r="M2656" s="18">
        <v>2.0470000000000002</v>
      </c>
      <c r="N2656" s="39" t="s">
        <v>28</v>
      </c>
      <c r="O2656" s="18">
        <v>389.51499999999999</v>
      </c>
      <c r="P2656" s="18">
        <v>1.6850000000000001</v>
      </c>
      <c r="Q2656" s="18">
        <v>231036297.06</v>
      </c>
      <c r="R2656" s="18">
        <v>2.1709999999999998</v>
      </c>
      <c r="S2656" s="16">
        <f t="shared" si="249"/>
        <v>231.03629706000001</v>
      </c>
      <c r="T2656" s="16">
        <f t="shared" si="251"/>
        <v>215208.83550732091</v>
      </c>
      <c r="U2656" s="41">
        <f t="shared" si="250"/>
        <v>7620.1440432900436</v>
      </c>
      <c r="V2656" s="18">
        <f t="shared" si="252"/>
        <v>231</v>
      </c>
      <c r="W2656" s="154">
        <f t="shared" si="253"/>
        <v>931.63998055117281</v>
      </c>
    </row>
    <row r="2657" spans="1:23" ht="16" customHeight="1">
      <c r="A2657" s="37"/>
      <c r="B2657" s="38" t="str">
        <f t="shared" si="248"/>
        <v>231-Pa</v>
      </c>
      <c r="C2657" s="39">
        <v>231</v>
      </c>
      <c r="D2657" s="40"/>
      <c r="E2657" s="39">
        <v>49</v>
      </c>
      <c r="F2657" s="39">
        <v>140</v>
      </c>
      <c r="G2657" s="39">
        <v>91</v>
      </c>
      <c r="H2657" s="39" t="s">
        <v>156</v>
      </c>
      <c r="I2657" s="40"/>
      <c r="J2657" s="18">
        <v>33420.972999999998</v>
      </c>
      <c r="K2657" s="18">
        <v>2.5859999999999999</v>
      </c>
      <c r="L2657" s="18">
        <v>1759860.436</v>
      </c>
      <c r="M2657" s="18">
        <v>2.605</v>
      </c>
      <c r="N2657" s="39" t="s">
        <v>28</v>
      </c>
      <c r="O2657" s="18">
        <v>-382.15499999999997</v>
      </c>
      <c r="P2657" s="18">
        <v>3.22</v>
      </c>
      <c r="Q2657" s="18">
        <v>231035878.898</v>
      </c>
      <c r="R2657" s="18">
        <v>2.7770000000000001</v>
      </c>
      <c r="S2657" s="16">
        <f t="shared" si="249"/>
        <v>231.03587889799999</v>
      </c>
      <c r="T2657" s="16">
        <f t="shared" si="251"/>
        <v>215208.44599208792</v>
      </c>
      <c r="U2657" s="41">
        <f t="shared" si="250"/>
        <v>7618.4434458874457</v>
      </c>
      <c r="V2657" s="18">
        <f t="shared" si="252"/>
        <v>231</v>
      </c>
      <c r="W2657" s="154">
        <f t="shared" si="253"/>
        <v>931.6382943380429</v>
      </c>
    </row>
    <row r="2658" spans="1:23" ht="16" customHeight="1">
      <c r="A2658" s="37"/>
      <c r="B2658" s="38" t="str">
        <f t="shared" si="248"/>
        <v>231-U</v>
      </c>
      <c r="C2658" s="39">
        <v>231</v>
      </c>
      <c r="D2658" s="40"/>
      <c r="E2658" s="39">
        <v>47</v>
      </c>
      <c r="F2658" s="39">
        <v>139</v>
      </c>
      <c r="G2658" s="39">
        <v>92</v>
      </c>
      <c r="H2658" s="39" t="s">
        <v>157</v>
      </c>
      <c r="I2658" s="39" t="s">
        <v>83</v>
      </c>
      <c r="J2658" s="18">
        <v>33803.127999999997</v>
      </c>
      <c r="K2658" s="18">
        <v>4.1210000000000004</v>
      </c>
      <c r="L2658" s="18">
        <v>1758695.9280000001</v>
      </c>
      <c r="M2658" s="18">
        <v>4.1319999999999997</v>
      </c>
      <c r="N2658" s="39" t="s">
        <v>28</v>
      </c>
      <c r="O2658" s="18">
        <v>-1810.827</v>
      </c>
      <c r="P2658" s="18">
        <v>50.652999999999999</v>
      </c>
      <c r="Q2658" s="18">
        <v>231036289.15799999</v>
      </c>
      <c r="R2658" s="18">
        <v>4.4240000000000004</v>
      </c>
      <c r="S2658" s="16">
        <f t="shared" si="249"/>
        <v>231.03628915799999</v>
      </c>
      <c r="T2658" s="16">
        <f t="shared" si="251"/>
        <v>215208.82814665834</v>
      </c>
      <c r="U2658" s="41">
        <f t="shared" si="250"/>
        <v>7613.4022857142863</v>
      </c>
      <c r="V2658" s="18">
        <f t="shared" si="252"/>
        <v>231</v>
      </c>
      <c r="W2658" s="154">
        <f t="shared" si="253"/>
        <v>931.63994868683267</v>
      </c>
    </row>
    <row r="2659" spans="1:23" ht="16" customHeight="1">
      <c r="A2659" s="37"/>
      <c r="B2659" s="38" t="str">
        <f t="shared" si="248"/>
        <v>231-Np</v>
      </c>
      <c r="C2659" s="39">
        <v>231</v>
      </c>
      <c r="D2659" s="40"/>
      <c r="E2659" s="39">
        <v>45</v>
      </c>
      <c r="F2659" s="39">
        <v>138</v>
      </c>
      <c r="G2659" s="39">
        <v>93</v>
      </c>
      <c r="H2659" s="39" t="s">
        <v>158</v>
      </c>
      <c r="I2659" s="39" t="s">
        <v>83</v>
      </c>
      <c r="J2659" s="18">
        <v>35613.955000000002</v>
      </c>
      <c r="K2659" s="18">
        <v>50.591999999999999</v>
      </c>
      <c r="L2659" s="18">
        <v>1756102.7479999999</v>
      </c>
      <c r="M2659" s="18">
        <v>50.593000000000004</v>
      </c>
      <c r="N2659" s="39" t="s">
        <v>28</v>
      </c>
      <c r="O2659" s="18">
        <v>-2818</v>
      </c>
      <c r="P2659" s="18">
        <v>113</v>
      </c>
      <c r="Q2659" s="18">
        <v>231038233.16100001</v>
      </c>
      <c r="R2659" s="18">
        <v>54.313000000000002</v>
      </c>
      <c r="S2659" s="16">
        <f t="shared" si="249"/>
        <v>231.03823316100002</v>
      </c>
      <c r="T2659" s="16">
        <f t="shared" si="251"/>
        <v>215210.6389730401</v>
      </c>
      <c r="U2659" s="41">
        <f t="shared" si="250"/>
        <v>7602.1763982683979</v>
      </c>
      <c r="V2659" s="18">
        <f t="shared" si="252"/>
        <v>231</v>
      </c>
      <c r="W2659" s="154">
        <f t="shared" si="253"/>
        <v>931.64778776207834</v>
      </c>
    </row>
    <row r="2660" spans="1:23" ht="16" customHeight="1">
      <c r="A2660" s="37"/>
      <c r="B2660" s="38" t="str">
        <f t="shared" si="248"/>
        <v>231-Pu</v>
      </c>
      <c r="C2660" s="39">
        <v>231</v>
      </c>
      <c r="D2660" s="40"/>
      <c r="E2660" s="39">
        <v>43</v>
      </c>
      <c r="F2660" s="39">
        <v>137</v>
      </c>
      <c r="G2660" s="39">
        <v>94</v>
      </c>
      <c r="H2660" s="39" t="s">
        <v>159</v>
      </c>
      <c r="I2660" s="39" t="s">
        <v>83</v>
      </c>
      <c r="J2660" s="18">
        <v>38432</v>
      </c>
      <c r="K2660" s="18">
        <v>101</v>
      </c>
      <c r="L2660" s="18">
        <v>1752503</v>
      </c>
      <c r="M2660" s="18">
        <v>101</v>
      </c>
      <c r="N2660" s="39" t="s">
        <v>28</v>
      </c>
      <c r="O2660" s="18">
        <v>-4007</v>
      </c>
      <c r="P2660" s="18">
        <v>315</v>
      </c>
      <c r="Q2660" s="18">
        <v>231041258</v>
      </c>
      <c r="R2660" s="18">
        <v>109</v>
      </c>
      <c r="S2660" s="16">
        <f t="shared" si="249"/>
        <v>231.041258</v>
      </c>
      <c r="T2660" s="16">
        <f t="shared" si="251"/>
        <v>215213.45659125451</v>
      </c>
      <c r="U2660" s="41">
        <f t="shared" si="250"/>
        <v>7586.5930735930733</v>
      </c>
      <c r="V2660" s="18">
        <f t="shared" si="252"/>
        <v>231</v>
      </c>
      <c r="W2660" s="154">
        <f t="shared" si="253"/>
        <v>931.65998524352597</v>
      </c>
    </row>
    <row r="2661" spans="1:23" ht="16" customHeight="1">
      <c r="A2661" s="37"/>
      <c r="B2661" s="38" t="str">
        <f t="shared" si="248"/>
        <v>231-Am</v>
      </c>
      <c r="C2661" s="39">
        <v>231</v>
      </c>
      <c r="D2661" s="40"/>
      <c r="E2661" s="39">
        <v>41</v>
      </c>
      <c r="F2661" s="39">
        <v>136</v>
      </c>
      <c r="G2661" s="39">
        <v>95</v>
      </c>
      <c r="H2661" s="39" t="s">
        <v>160</v>
      </c>
      <c r="I2661" s="39" t="s">
        <v>37</v>
      </c>
      <c r="J2661" s="18">
        <v>42439</v>
      </c>
      <c r="K2661" s="18">
        <v>298</v>
      </c>
      <c r="L2661" s="18">
        <v>1747713</v>
      </c>
      <c r="M2661" s="18">
        <v>298</v>
      </c>
      <c r="N2661" s="39" t="s">
        <v>28</v>
      </c>
      <c r="O2661" s="18" t="s">
        <v>30</v>
      </c>
      <c r="P2661" s="42"/>
      <c r="Q2661" s="18">
        <v>231045560</v>
      </c>
      <c r="R2661" s="18">
        <v>320</v>
      </c>
      <c r="S2661" s="16">
        <f t="shared" si="249"/>
        <v>231.04555999999999</v>
      </c>
      <c r="T2661" s="16">
        <f t="shared" si="251"/>
        <v>215217.46387678554</v>
      </c>
      <c r="U2661" s="41">
        <f t="shared" si="250"/>
        <v>7565.8571428571431</v>
      </c>
      <c r="V2661" s="18">
        <f t="shared" si="252"/>
        <v>231</v>
      </c>
      <c r="W2661" s="154">
        <f t="shared" si="253"/>
        <v>931.6773327999374</v>
      </c>
    </row>
    <row r="2662" spans="1:23" ht="16" customHeight="1">
      <c r="A2662" s="37"/>
      <c r="B2662" s="38" t="str">
        <f t="shared" si="248"/>
        <v>232-Fr</v>
      </c>
      <c r="C2662" s="39">
        <v>232</v>
      </c>
      <c r="D2662" s="39">
        <v>0</v>
      </c>
      <c r="E2662" s="39">
        <v>58</v>
      </c>
      <c r="F2662" s="39">
        <v>145</v>
      </c>
      <c r="G2662" s="39">
        <v>87</v>
      </c>
      <c r="H2662" s="39" t="s">
        <v>152</v>
      </c>
      <c r="I2662" s="39" t="s">
        <v>82</v>
      </c>
      <c r="J2662" s="18">
        <v>46253</v>
      </c>
      <c r="K2662" s="18">
        <v>639</v>
      </c>
      <c r="L2662" s="18">
        <v>1758229</v>
      </c>
      <c r="M2662" s="18">
        <v>639</v>
      </c>
      <c r="N2662" s="39" t="s">
        <v>28</v>
      </c>
      <c r="O2662" s="18">
        <v>5553</v>
      </c>
      <c r="P2662" s="18">
        <v>733</v>
      </c>
      <c r="Q2662" s="18">
        <v>232049654</v>
      </c>
      <c r="R2662" s="18">
        <v>686</v>
      </c>
      <c r="S2662" s="16">
        <f t="shared" si="249"/>
        <v>232.049654</v>
      </c>
      <c r="T2662" s="16">
        <f t="shared" si="251"/>
        <v>216152.77102648318</v>
      </c>
      <c r="U2662" s="41">
        <f t="shared" si="250"/>
        <v>7578.5732758620688</v>
      </c>
      <c r="V2662" s="18">
        <f t="shared" si="252"/>
        <v>232</v>
      </c>
      <c r="W2662" s="154">
        <f t="shared" si="253"/>
        <v>931.69297856242747</v>
      </c>
    </row>
    <row r="2663" spans="1:23" ht="16" customHeight="1">
      <c r="A2663" s="37"/>
      <c r="B2663" s="38" t="str">
        <f t="shared" si="248"/>
        <v>232-Ra</v>
      </c>
      <c r="C2663" s="39">
        <v>232</v>
      </c>
      <c r="D2663" s="40"/>
      <c r="E2663" s="39">
        <v>56</v>
      </c>
      <c r="F2663" s="39">
        <v>144</v>
      </c>
      <c r="G2663" s="39">
        <v>88</v>
      </c>
      <c r="H2663" s="39" t="s">
        <v>153</v>
      </c>
      <c r="I2663" s="39" t="s">
        <v>82</v>
      </c>
      <c r="J2663" s="18">
        <v>40700</v>
      </c>
      <c r="K2663" s="18">
        <v>359</v>
      </c>
      <c r="L2663" s="18">
        <v>1763000</v>
      </c>
      <c r="M2663" s="18">
        <v>359</v>
      </c>
      <c r="N2663" s="39" t="s">
        <v>28</v>
      </c>
      <c r="O2663" s="18">
        <v>1556</v>
      </c>
      <c r="P2663" s="18">
        <v>373</v>
      </c>
      <c r="Q2663" s="18">
        <v>232043693</v>
      </c>
      <c r="R2663" s="18">
        <v>385</v>
      </c>
      <c r="S2663" s="16">
        <f t="shared" si="249"/>
        <v>232.04369299999999</v>
      </c>
      <c r="T2663" s="16">
        <f t="shared" si="251"/>
        <v>216147.21839304513</v>
      </c>
      <c r="U2663" s="41">
        <f t="shared" si="250"/>
        <v>7599.1379310344828</v>
      </c>
      <c r="V2663" s="18">
        <f t="shared" si="252"/>
        <v>232</v>
      </c>
      <c r="W2663" s="154">
        <f t="shared" si="253"/>
        <v>931.66904479760831</v>
      </c>
    </row>
    <row r="2664" spans="1:23" ht="16" customHeight="1">
      <c r="A2664" s="37"/>
      <c r="B2664" s="38" t="str">
        <f t="shared" si="248"/>
        <v>232-Ac</v>
      </c>
      <c r="C2664" s="39">
        <v>232</v>
      </c>
      <c r="D2664" s="40"/>
      <c r="E2664" s="39">
        <v>54</v>
      </c>
      <c r="F2664" s="39">
        <v>143</v>
      </c>
      <c r="G2664" s="39">
        <v>89</v>
      </c>
      <c r="H2664" s="39" t="s">
        <v>154</v>
      </c>
      <c r="I2664" s="39" t="s">
        <v>40</v>
      </c>
      <c r="J2664" s="18">
        <v>39143.677000000003</v>
      </c>
      <c r="K2664" s="18">
        <v>100.021</v>
      </c>
      <c r="L2664" s="18">
        <v>1763773.7620000001</v>
      </c>
      <c r="M2664" s="18">
        <v>100.021</v>
      </c>
      <c r="N2664" s="39" t="s">
        <v>28</v>
      </c>
      <c r="O2664" s="18">
        <v>3700</v>
      </c>
      <c r="P2664" s="18">
        <v>100</v>
      </c>
      <c r="Q2664" s="18">
        <v>232042022.47400001</v>
      </c>
      <c r="R2664" s="18">
        <v>107.377</v>
      </c>
      <c r="S2664" s="16">
        <f t="shared" si="249"/>
        <v>232.04202247400002</v>
      </c>
      <c r="T2664" s="16">
        <f t="shared" si="251"/>
        <v>216145.66230874273</v>
      </c>
      <c r="U2664" s="41">
        <f t="shared" si="250"/>
        <v>7602.4731120689657</v>
      </c>
      <c r="V2664" s="18">
        <f t="shared" si="252"/>
        <v>232</v>
      </c>
      <c r="W2664" s="154">
        <f t="shared" si="253"/>
        <v>931.66233753768415</v>
      </c>
    </row>
    <row r="2665" spans="1:23" ht="16" customHeight="1">
      <c r="A2665" s="37"/>
      <c r="B2665" s="38" t="str">
        <f t="shared" si="248"/>
        <v>232-Th</v>
      </c>
      <c r="C2665" s="39">
        <v>232</v>
      </c>
      <c r="D2665" s="40"/>
      <c r="E2665" s="39">
        <v>52</v>
      </c>
      <c r="F2665" s="39">
        <v>142</v>
      </c>
      <c r="G2665" s="39">
        <v>90</v>
      </c>
      <c r="H2665" s="39" t="s">
        <v>155</v>
      </c>
      <c r="I2665" s="40"/>
      <c r="J2665" s="18">
        <v>35443.677000000003</v>
      </c>
      <c r="K2665" s="18">
        <v>2.036</v>
      </c>
      <c r="L2665" s="18">
        <v>1766691.409</v>
      </c>
      <c r="M2665" s="18">
        <v>2.0609999999999999</v>
      </c>
      <c r="N2665" s="39" t="s">
        <v>28</v>
      </c>
      <c r="O2665" s="18">
        <v>-494.95800000000003</v>
      </c>
      <c r="P2665" s="18">
        <v>7.8259999999999996</v>
      </c>
      <c r="Q2665" s="18">
        <v>232038050.36000001</v>
      </c>
      <c r="R2665" s="18">
        <v>2.1859999999999999</v>
      </c>
      <c r="S2665" s="16">
        <f t="shared" si="249"/>
        <v>232.03805036000003</v>
      </c>
      <c r="T2665" s="16">
        <f t="shared" si="251"/>
        <v>216141.96230991432</v>
      </c>
      <c r="U2665" s="41">
        <f t="shared" si="250"/>
        <v>7615.0491767241383</v>
      </c>
      <c r="V2665" s="18">
        <f t="shared" si="252"/>
        <v>232</v>
      </c>
      <c r="W2665" s="154">
        <f t="shared" si="253"/>
        <v>931.64638926687212</v>
      </c>
    </row>
    <row r="2666" spans="1:23" ht="16" customHeight="1">
      <c r="A2666" s="37"/>
      <c r="B2666" s="38" t="str">
        <f t="shared" si="248"/>
        <v>232-Pa</v>
      </c>
      <c r="C2666" s="39">
        <v>232</v>
      </c>
      <c r="D2666" s="40"/>
      <c r="E2666" s="39">
        <v>50</v>
      </c>
      <c r="F2666" s="39">
        <v>141</v>
      </c>
      <c r="G2666" s="39">
        <v>91</v>
      </c>
      <c r="H2666" s="39" t="s">
        <v>156</v>
      </c>
      <c r="I2666" s="39" t="s">
        <v>40</v>
      </c>
      <c r="J2666" s="18">
        <v>35938.635000000002</v>
      </c>
      <c r="K2666" s="18">
        <v>7.89</v>
      </c>
      <c r="L2666" s="18">
        <v>1765414.0970000001</v>
      </c>
      <c r="M2666" s="18">
        <v>7.8970000000000002</v>
      </c>
      <c r="N2666" s="39" t="s">
        <v>28</v>
      </c>
      <c r="O2666" s="18">
        <v>1337.1030000000001</v>
      </c>
      <c r="P2666" s="18">
        <v>7.4279999999999999</v>
      </c>
      <c r="Q2666" s="18">
        <v>232038581.72</v>
      </c>
      <c r="R2666" s="18">
        <v>8.4710000000000001</v>
      </c>
      <c r="S2666" s="16">
        <f t="shared" si="249"/>
        <v>232.03858172</v>
      </c>
      <c r="T2666" s="16">
        <f t="shared" si="251"/>
        <v>216142.45726836147</v>
      </c>
      <c r="U2666" s="41">
        <f t="shared" si="250"/>
        <v>7609.5435215517246</v>
      </c>
      <c r="V2666" s="18">
        <f t="shared" si="252"/>
        <v>232</v>
      </c>
      <c r="W2666" s="154">
        <f t="shared" si="253"/>
        <v>931.64852270845461</v>
      </c>
    </row>
    <row r="2667" spans="1:23" ht="16" customHeight="1">
      <c r="A2667" s="37"/>
      <c r="B2667" s="38" t="str">
        <f t="shared" si="248"/>
        <v>232-U</v>
      </c>
      <c r="C2667" s="39">
        <v>232</v>
      </c>
      <c r="D2667" s="40"/>
      <c r="E2667" s="39">
        <v>48</v>
      </c>
      <c r="F2667" s="39">
        <v>140</v>
      </c>
      <c r="G2667" s="39">
        <v>92</v>
      </c>
      <c r="H2667" s="39" t="s">
        <v>157</v>
      </c>
      <c r="I2667" s="39" t="s">
        <v>83</v>
      </c>
      <c r="J2667" s="18">
        <v>34601.531000000003</v>
      </c>
      <c r="K2667" s="18">
        <v>2.6619999999999999</v>
      </c>
      <c r="L2667" s="18">
        <v>1765968.8470000001</v>
      </c>
      <c r="M2667" s="18">
        <v>2.68</v>
      </c>
      <c r="N2667" s="39" t="s">
        <v>28</v>
      </c>
      <c r="O2667" s="18">
        <v>-2750</v>
      </c>
      <c r="P2667" s="18">
        <v>100</v>
      </c>
      <c r="Q2667" s="18">
        <v>232037146.28</v>
      </c>
      <c r="R2667" s="18">
        <v>2.8570000000000002</v>
      </c>
      <c r="S2667" s="16">
        <f t="shared" si="249"/>
        <v>232.03714628</v>
      </c>
      <c r="T2667" s="16">
        <f t="shared" si="251"/>
        <v>216141.120165167</v>
      </c>
      <c r="U2667" s="41">
        <f t="shared" si="250"/>
        <v>7611.9346853448278</v>
      </c>
      <c r="V2667" s="18">
        <f t="shared" si="252"/>
        <v>232</v>
      </c>
      <c r="W2667" s="154">
        <f t="shared" si="253"/>
        <v>931.64275933261638</v>
      </c>
    </row>
    <row r="2668" spans="1:23" ht="16" customHeight="1">
      <c r="A2668" s="37"/>
      <c r="B2668" s="38" t="str">
        <f t="shared" si="248"/>
        <v>232-Np</v>
      </c>
      <c r="C2668" s="39">
        <v>232</v>
      </c>
      <c r="D2668" s="40"/>
      <c r="E2668" s="39">
        <v>46</v>
      </c>
      <c r="F2668" s="39">
        <v>139</v>
      </c>
      <c r="G2668" s="39">
        <v>93</v>
      </c>
      <c r="H2668" s="39" t="s">
        <v>158</v>
      </c>
      <c r="I2668" s="39" t="s">
        <v>39</v>
      </c>
      <c r="J2668" s="18">
        <v>37352</v>
      </c>
      <c r="K2668" s="18">
        <v>100</v>
      </c>
      <c r="L2668" s="18">
        <v>1762436</v>
      </c>
      <c r="M2668" s="18">
        <v>100</v>
      </c>
      <c r="N2668" s="39" t="s">
        <v>28</v>
      </c>
      <c r="O2668" s="18">
        <v>-1007</v>
      </c>
      <c r="P2668" s="18">
        <v>102</v>
      </c>
      <c r="Q2668" s="18">
        <v>232040099</v>
      </c>
      <c r="R2668" s="18">
        <v>107</v>
      </c>
      <c r="S2668" s="16">
        <f t="shared" si="249"/>
        <v>232.040099</v>
      </c>
      <c r="T2668" s="16">
        <f t="shared" si="251"/>
        <v>216143.8706049934</v>
      </c>
      <c r="U2668" s="41">
        <f t="shared" si="250"/>
        <v>7596.7068965517237</v>
      </c>
      <c r="V2668" s="18">
        <f t="shared" si="252"/>
        <v>232</v>
      </c>
      <c r="W2668" s="154">
        <f t="shared" si="253"/>
        <v>931.6546146766957</v>
      </c>
    </row>
    <row r="2669" spans="1:23" ht="16" customHeight="1">
      <c r="A2669" s="37"/>
      <c r="B2669" s="38" t="str">
        <f t="shared" si="248"/>
        <v>232-Pu</v>
      </c>
      <c r="C2669" s="39">
        <v>232</v>
      </c>
      <c r="D2669" s="40"/>
      <c r="E2669" s="39">
        <v>44</v>
      </c>
      <c r="F2669" s="39">
        <v>138</v>
      </c>
      <c r="G2669" s="39">
        <v>94</v>
      </c>
      <c r="H2669" s="39" t="s">
        <v>159</v>
      </c>
      <c r="I2669" s="39" t="s">
        <v>83</v>
      </c>
      <c r="J2669" s="18">
        <v>38358.400000000001</v>
      </c>
      <c r="K2669" s="18">
        <v>18.966000000000001</v>
      </c>
      <c r="L2669" s="18">
        <v>1760647.2720000001</v>
      </c>
      <c r="M2669" s="18">
        <v>18.968</v>
      </c>
      <c r="N2669" s="39" t="s">
        <v>28</v>
      </c>
      <c r="O2669" s="18">
        <v>-5040</v>
      </c>
      <c r="P2669" s="18">
        <v>299</v>
      </c>
      <c r="Q2669" s="18">
        <v>232041179.44499999</v>
      </c>
      <c r="R2669" s="18">
        <v>20.361000000000001</v>
      </c>
      <c r="S2669" s="16">
        <f t="shared" si="249"/>
        <v>232.04117944499998</v>
      </c>
      <c r="T2669" s="16">
        <f t="shared" si="251"/>
        <v>216144.87703261207</v>
      </c>
      <c r="U2669" s="41">
        <f t="shared" si="250"/>
        <v>7588.996862068966</v>
      </c>
      <c r="V2669" s="18">
        <f t="shared" si="252"/>
        <v>232</v>
      </c>
      <c r="W2669" s="154">
        <f t="shared" si="253"/>
        <v>931.65895272677619</v>
      </c>
    </row>
    <row r="2670" spans="1:23" ht="16" customHeight="1">
      <c r="A2670" s="37"/>
      <c r="B2670" s="38" t="str">
        <f t="shared" si="248"/>
        <v>232-Am</v>
      </c>
      <c r="C2670" s="39">
        <v>232</v>
      </c>
      <c r="D2670" s="40"/>
      <c r="E2670" s="39">
        <v>42</v>
      </c>
      <c r="F2670" s="39">
        <v>137</v>
      </c>
      <c r="G2670" s="39">
        <v>95</v>
      </c>
      <c r="H2670" s="39" t="s">
        <v>160</v>
      </c>
      <c r="I2670" s="39" t="s">
        <v>37</v>
      </c>
      <c r="J2670" s="18">
        <v>43398</v>
      </c>
      <c r="K2670" s="18">
        <v>298</v>
      </c>
      <c r="L2670" s="18">
        <v>1754825</v>
      </c>
      <c r="M2670" s="18">
        <v>298</v>
      </c>
      <c r="N2670" s="39" t="s">
        <v>28</v>
      </c>
      <c r="O2670" s="18" t="s">
        <v>30</v>
      </c>
      <c r="P2670" s="42"/>
      <c r="Q2670" s="18">
        <v>232046590</v>
      </c>
      <c r="R2670" s="18">
        <v>320</v>
      </c>
      <c r="S2670" s="16">
        <f t="shared" si="249"/>
        <v>232.04659000000001</v>
      </c>
      <c r="T2670" s="16">
        <f t="shared" si="251"/>
        <v>216149.91693004733</v>
      </c>
      <c r="U2670" s="41">
        <f t="shared" si="250"/>
        <v>7563.9008620689656</v>
      </c>
      <c r="V2670" s="18">
        <f t="shared" si="252"/>
        <v>232</v>
      </c>
      <c r="W2670" s="154">
        <f t="shared" si="253"/>
        <v>931.68067642261781</v>
      </c>
    </row>
    <row r="2671" spans="1:23" ht="16" customHeight="1">
      <c r="A2671" s="37"/>
      <c r="B2671" s="38" t="str">
        <f t="shared" si="248"/>
        <v>233-Ra</v>
      </c>
      <c r="C2671" s="39">
        <v>233</v>
      </c>
      <c r="D2671" s="39">
        <v>0</v>
      </c>
      <c r="E2671" s="39">
        <v>57</v>
      </c>
      <c r="F2671" s="39">
        <v>145</v>
      </c>
      <c r="G2671" s="39">
        <v>88</v>
      </c>
      <c r="H2671" s="39" t="s">
        <v>153</v>
      </c>
      <c r="I2671" s="39" t="s">
        <v>82</v>
      </c>
      <c r="J2671" s="18">
        <v>44707</v>
      </c>
      <c r="K2671" s="18">
        <v>468</v>
      </c>
      <c r="L2671" s="18">
        <v>1767064</v>
      </c>
      <c r="M2671" s="18">
        <v>468</v>
      </c>
      <c r="N2671" s="39" t="s">
        <v>28</v>
      </c>
      <c r="O2671" s="18">
        <v>3209</v>
      </c>
      <c r="P2671" s="18">
        <v>555</v>
      </c>
      <c r="Q2671" s="18">
        <v>233047995</v>
      </c>
      <c r="R2671" s="18">
        <v>502</v>
      </c>
      <c r="S2671" s="16">
        <f t="shared" si="249"/>
        <v>233.04799499999999</v>
      </c>
      <c r="T2671" s="16">
        <f t="shared" si="251"/>
        <v>217082.71929341464</v>
      </c>
      <c r="U2671" s="41">
        <f t="shared" si="250"/>
        <v>7583.9656652360518</v>
      </c>
      <c r="V2671" s="18">
        <f t="shared" si="252"/>
        <v>233</v>
      </c>
      <c r="W2671" s="154">
        <f t="shared" si="253"/>
        <v>931.6854905296766</v>
      </c>
    </row>
    <row r="2672" spans="1:23" ht="16" customHeight="1">
      <c r="A2672" s="37"/>
      <c r="B2672" s="38" t="str">
        <f t="shared" si="248"/>
        <v>233-Ac</v>
      </c>
      <c r="C2672" s="39">
        <v>233</v>
      </c>
      <c r="D2672" s="40"/>
      <c r="E2672" s="39">
        <v>55</v>
      </c>
      <c r="F2672" s="39">
        <v>144</v>
      </c>
      <c r="G2672" s="39">
        <v>89</v>
      </c>
      <c r="H2672" s="39" t="s">
        <v>154</v>
      </c>
      <c r="I2672" s="39" t="s">
        <v>37</v>
      </c>
      <c r="J2672" s="18">
        <v>41498</v>
      </c>
      <c r="K2672" s="18">
        <v>298</v>
      </c>
      <c r="L2672" s="18">
        <v>1769491</v>
      </c>
      <c r="M2672" s="18">
        <v>298</v>
      </c>
      <c r="N2672" s="39" t="s">
        <v>28</v>
      </c>
      <c r="O2672" s="18">
        <v>2769</v>
      </c>
      <c r="P2672" s="18">
        <v>298</v>
      </c>
      <c r="Q2672" s="18">
        <v>233044550</v>
      </c>
      <c r="R2672" s="18">
        <v>320</v>
      </c>
      <c r="S2672" s="16">
        <f t="shared" si="249"/>
        <v>233.04454999999999</v>
      </c>
      <c r="T2672" s="16">
        <f t="shared" si="251"/>
        <v>217079.51029791153</v>
      </c>
      <c r="U2672" s="41">
        <f t="shared" si="250"/>
        <v>7594.3819742489268</v>
      </c>
      <c r="V2672" s="18">
        <f t="shared" si="252"/>
        <v>233</v>
      </c>
      <c r="W2672" s="154">
        <f t="shared" si="253"/>
        <v>931.67171801678774</v>
      </c>
    </row>
    <row r="2673" spans="1:23" ht="16" customHeight="1">
      <c r="A2673" s="37"/>
      <c r="B2673" s="38" t="str">
        <f t="shared" si="248"/>
        <v>233-Th</v>
      </c>
      <c r="C2673" s="39">
        <v>233</v>
      </c>
      <c r="D2673" s="40"/>
      <c r="E2673" s="39">
        <v>53</v>
      </c>
      <c r="F2673" s="39">
        <v>143</v>
      </c>
      <c r="G2673" s="39">
        <v>90</v>
      </c>
      <c r="H2673" s="39" t="s">
        <v>155</v>
      </c>
      <c r="I2673" s="40"/>
      <c r="J2673" s="18">
        <v>38728.648999999998</v>
      </c>
      <c r="K2673" s="18">
        <v>2.0489999999999999</v>
      </c>
      <c r="L2673" s="18">
        <v>1771477.76</v>
      </c>
      <c r="M2673" s="18">
        <v>2.0739999999999998</v>
      </c>
      <c r="N2673" s="39" t="s">
        <v>28</v>
      </c>
      <c r="O2673" s="18">
        <v>1245.117</v>
      </c>
      <c r="P2673" s="18">
        <v>1.4370000000000001</v>
      </c>
      <c r="Q2673" s="18">
        <v>233041576.92300001</v>
      </c>
      <c r="R2673" s="18">
        <v>2.2000000000000002</v>
      </c>
      <c r="S2673" s="16">
        <f t="shared" si="249"/>
        <v>233.04157692300001</v>
      </c>
      <c r="T2673" s="16">
        <f t="shared" si="251"/>
        <v>217076.74089566965</v>
      </c>
      <c r="U2673" s="41">
        <f t="shared" si="250"/>
        <v>7602.9088412017172</v>
      </c>
      <c r="V2673" s="18">
        <f t="shared" si="252"/>
        <v>233</v>
      </c>
      <c r="W2673" s="154">
        <f t="shared" si="253"/>
        <v>931.65983217025598</v>
      </c>
    </row>
    <row r="2674" spans="1:23" ht="16" customHeight="1">
      <c r="A2674" s="37"/>
      <c r="B2674" s="38" t="str">
        <f t="shared" si="248"/>
        <v>233-Pa</v>
      </c>
      <c r="C2674" s="39">
        <v>233</v>
      </c>
      <c r="D2674" s="40"/>
      <c r="E2674" s="39">
        <v>51</v>
      </c>
      <c r="F2674" s="39">
        <v>142</v>
      </c>
      <c r="G2674" s="39">
        <v>91</v>
      </c>
      <c r="H2674" s="39" t="s">
        <v>156</v>
      </c>
      <c r="I2674" s="40"/>
      <c r="J2674" s="18">
        <v>37483.531999999999</v>
      </c>
      <c r="K2674" s="18">
        <v>2.2589999999999999</v>
      </c>
      <c r="L2674" s="18">
        <v>1771940.523</v>
      </c>
      <c r="M2674" s="18">
        <v>2.2810000000000001</v>
      </c>
      <c r="N2674" s="39" t="s">
        <v>28</v>
      </c>
      <c r="O2674" s="18">
        <v>570.11099999999999</v>
      </c>
      <c r="P2674" s="18">
        <v>2.0350000000000001</v>
      </c>
      <c r="Q2674" s="18">
        <v>233040240.23500001</v>
      </c>
      <c r="R2674" s="18">
        <v>2.4249999999999998</v>
      </c>
      <c r="S2674" s="16">
        <f t="shared" si="249"/>
        <v>233.04024023500003</v>
      </c>
      <c r="T2674" s="16">
        <f t="shared" si="251"/>
        <v>217075.49577933262</v>
      </c>
      <c r="U2674" s="41">
        <f t="shared" si="250"/>
        <v>7604.8949484978539</v>
      </c>
      <c r="V2674" s="18">
        <f t="shared" si="252"/>
        <v>233</v>
      </c>
      <c r="W2674" s="154">
        <f t="shared" si="253"/>
        <v>931.65448832331595</v>
      </c>
    </row>
    <row r="2675" spans="1:23" ht="16" customHeight="1">
      <c r="A2675" s="37"/>
      <c r="B2675" s="38" t="str">
        <f t="shared" si="248"/>
        <v>233-U</v>
      </c>
      <c r="C2675" s="39">
        <v>233</v>
      </c>
      <c r="D2675" s="40"/>
      <c r="E2675" s="39">
        <v>49</v>
      </c>
      <c r="F2675" s="39">
        <v>141</v>
      </c>
      <c r="G2675" s="39">
        <v>92</v>
      </c>
      <c r="H2675" s="39" t="s">
        <v>157</v>
      </c>
      <c r="I2675" s="40"/>
      <c r="J2675" s="18">
        <v>36913.421000000002</v>
      </c>
      <c r="K2675" s="18">
        <v>2.8039999999999998</v>
      </c>
      <c r="L2675" s="18">
        <v>1771728.28</v>
      </c>
      <c r="M2675" s="18">
        <v>2.8210000000000002</v>
      </c>
      <c r="N2675" s="39" t="s">
        <v>28</v>
      </c>
      <c r="O2675" s="18">
        <v>-1028.5129999999999</v>
      </c>
      <c r="P2675" s="18">
        <v>51.64</v>
      </c>
      <c r="Q2675" s="18">
        <v>233039628.19600001</v>
      </c>
      <c r="R2675" s="18">
        <v>3.01</v>
      </c>
      <c r="S2675" s="16">
        <f t="shared" si="249"/>
        <v>233.03962819600002</v>
      </c>
      <c r="T2675" s="16">
        <f t="shared" si="251"/>
        <v>217074.9256689121</v>
      </c>
      <c r="U2675" s="41">
        <f t="shared" si="250"/>
        <v>7603.9840343347641</v>
      </c>
      <c r="V2675" s="18">
        <f t="shared" si="252"/>
        <v>233</v>
      </c>
      <c r="W2675" s="154">
        <f t="shared" si="253"/>
        <v>931.65204149747683</v>
      </c>
    </row>
    <row r="2676" spans="1:23" ht="16" customHeight="1">
      <c r="A2676" s="37"/>
      <c r="B2676" s="38" t="str">
        <f t="shared" si="248"/>
        <v>233-Np</v>
      </c>
      <c r="C2676" s="39">
        <v>233</v>
      </c>
      <c r="D2676" s="40"/>
      <c r="E2676" s="39">
        <v>47</v>
      </c>
      <c r="F2676" s="39">
        <v>140</v>
      </c>
      <c r="G2676" s="39">
        <v>93</v>
      </c>
      <c r="H2676" s="39" t="s">
        <v>158</v>
      </c>
      <c r="I2676" s="39" t="s">
        <v>83</v>
      </c>
      <c r="J2676" s="18">
        <v>37941.934000000001</v>
      </c>
      <c r="K2676" s="18">
        <v>51.668999999999997</v>
      </c>
      <c r="L2676" s="18">
        <v>1769917.4140000001</v>
      </c>
      <c r="M2676" s="18">
        <v>51.67</v>
      </c>
      <c r="N2676" s="39" t="s">
        <v>28</v>
      </c>
      <c r="O2676" s="18">
        <v>-2100.723</v>
      </c>
      <c r="P2676" s="18">
        <v>72.212999999999994</v>
      </c>
      <c r="Q2676" s="18">
        <v>233040732.34999999</v>
      </c>
      <c r="R2676" s="18">
        <v>55.469000000000001</v>
      </c>
      <c r="S2676" s="16">
        <f t="shared" si="249"/>
        <v>233.04073234999998</v>
      </c>
      <c r="T2676" s="16">
        <f t="shared" si="251"/>
        <v>217075.95418131285</v>
      </c>
      <c r="U2676" s="41">
        <f t="shared" si="250"/>
        <v>7596.2120772532189</v>
      </c>
      <c r="V2676" s="18">
        <f t="shared" si="252"/>
        <v>233</v>
      </c>
      <c r="W2676" s="154">
        <f t="shared" si="253"/>
        <v>931.656455713789</v>
      </c>
    </row>
    <row r="2677" spans="1:23" ht="16" customHeight="1">
      <c r="A2677" s="37"/>
      <c r="B2677" s="38" t="str">
        <f t="shared" si="248"/>
        <v>233-Pu</v>
      </c>
      <c r="C2677" s="39">
        <v>233</v>
      </c>
      <c r="D2677" s="40"/>
      <c r="E2677" s="39">
        <v>45</v>
      </c>
      <c r="F2677" s="39">
        <v>139</v>
      </c>
      <c r="G2677" s="39">
        <v>94</v>
      </c>
      <c r="H2677" s="39" t="s">
        <v>159</v>
      </c>
      <c r="I2677" s="39" t="s">
        <v>83</v>
      </c>
      <c r="J2677" s="18">
        <v>40042.656999999999</v>
      </c>
      <c r="K2677" s="18">
        <v>50.63</v>
      </c>
      <c r="L2677" s="18">
        <v>1767034.3370000001</v>
      </c>
      <c r="M2677" s="18">
        <v>50.631</v>
      </c>
      <c r="N2677" s="39" t="s">
        <v>28</v>
      </c>
      <c r="O2677" s="18">
        <v>-3246</v>
      </c>
      <c r="P2677" s="18">
        <v>224</v>
      </c>
      <c r="Q2677" s="18">
        <v>233042987.56999999</v>
      </c>
      <c r="R2677" s="18">
        <v>54.353000000000002</v>
      </c>
      <c r="S2677" s="16">
        <f t="shared" si="249"/>
        <v>233.04298756999998</v>
      </c>
      <c r="T2677" s="16">
        <f t="shared" si="251"/>
        <v>217078.05490434289</v>
      </c>
      <c r="U2677" s="41">
        <f t="shared" si="250"/>
        <v>7583.8383562231766</v>
      </c>
      <c r="V2677" s="18">
        <f t="shared" si="252"/>
        <v>233</v>
      </c>
      <c r="W2677" s="154">
        <f t="shared" si="253"/>
        <v>931.66547169245871</v>
      </c>
    </row>
    <row r="2678" spans="1:23" ht="16" customHeight="1">
      <c r="A2678" s="37"/>
      <c r="B2678" s="38" t="str">
        <f t="shared" si="248"/>
        <v>233-Am</v>
      </c>
      <c r="C2678" s="39">
        <v>233</v>
      </c>
      <c r="D2678" s="40"/>
      <c r="E2678" s="39">
        <v>43</v>
      </c>
      <c r="F2678" s="39">
        <v>138</v>
      </c>
      <c r="G2678" s="39">
        <v>95</v>
      </c>
      <c r="H2678" s="39" t="s">
        <v>160</v>
      </c>
      <c r="I2678" s="39" t="s">
        <v>83</v>
      </c>
      <c r="J2678" s="18">
        <v>43289</v>
      </c>
      <c r="K2678" s="18">
        <v>218</v>
      </c>
      <c r="L2678" s="18">
        <v>1763006</v>
      </c>
      <c r="M2678" s="18">
        <v>218</v>
      </c>
      <c r="N2678" s="39" t="s">
        <v>28</v>
      </c>
      <c r="O2678" s="18">
        <v>-4031</v>
      </c>
      <c r="P2678" s="18">
        <v>456</v>
      </c>
      <c r="Q2678" s="18">
        <v>233046472</v>
      </c>
      <c r="R2678" s="18">
        <v>234</v>
      </c>
      <c r="S2678" s="16">
        <f t="shared" si="249"/>
        <v>233.04647199999999</v>
      </c>
      <c r="T2678" s="16">
        <f t="shared" si="251"/>
        <v>217081.30062863926</v>
      </c>
      <c r="U2678" s="41">
        <f t="shared" si="250"/>
        <v>7566.5493562231759</v>
      </c>
      <c r="V2678" s="18">
        <f t="shared" si="252"/>
        <v>233</v>
      </c>
      <c r="W2678" s="154">
        <f t="shared" si="253"/>
        <v>931.67940183965345</v>
      </c>
    </row>
    <row r="2679" spans="1:23" ht="16" customHeight="1">
      <c r="A2679" s="37"/>
      <c r="B2679" s="38" t="str">
        <f t="shared" si="248"/>
        <v>233-Cm</v>
      </c>
      <c r="C2679" s="39">
        <v>233</v>
      </c>
      <c r="D2679" s="40"/>
      <c r="E2679" s="39">
        <v>41</v>
      </c>
      <c r="F2679" s="39">
        <v>137</v>
      </c>
      <c r="G2679" s="39">
        <v>96</v>
      </c>
      <c r="H2679" s="39" t="s">
        <v>161</v>
      </c>
      <c r="I2679" s="39" t="s">
        <v>37</v>
      </c>
      <c r="J2679" s="18">
        <v>47320</v>
      </c>
      <c r="K2679" s="18">
        <v>401</v>
      </c>
      <c r="L2679" s="18">
        <v>1758192</v>
      </c>
      <c r="M2679" s="18">
        <v>401</v>
      </c>
      <c r="N2679" s="39" t="s">
        <v>28</v>
      </c>
      <c r="O2679" s="18" t="s">
        <v>30</v>
      </c>
      <c r="P2679" s="42"/>
      <c r="Q2679" s="18">
        <v>233050800</v>
      </c>
      <c r="R2679" s="18">
        <v>430</v>
      </c>
      <c r="S2679" s="16">
        <f t="shared" si="249"/>
        <v>233.05080000000001</v>
      </c>
      <c r="T2679" s="16">
        <f t="shared" si="251"/>
        <v>217085.3321330043</v>
      </c>
      <c r="U2679" s="41">
        <f t="shared" si="250"/>
        <v>7545.888412017167</v>
      </c>
      <c r="V2679" s="18">
        <f t="shared" si="252"/>
        <v>233</v>
      </c>
      <c r="W2679" s="154">
        <f t="shared" si="253"/>
        <v>931.6967044334948</v>
      </c>
    </row>
    <row r="2680" spans="1:23" ht="16" customHeight="1">
      <c r="A2680" s="37"/>
      <c r="B2680" s="38" t="str">
        <f t="shared" si="248"/>
        <v>234-Ra</v>
      </c>
      <c r="C2680" s="39">
        <v>234</v>
      </c>
      <c r="D2680" s="39">
        <v>0</v>
      </c>
      <c r="E2680" s="39">
        <v>58</v>
      </c>
      <c r="F2680" s="39">
        <v>146</v>
      </c>
      <c r="G2680" s="39">
        <v>88</v>
      </c>
      <c r="H2680" s="39" t="s">
        <v>153</v>
      </c>
      <c r="I2680" s="39" t="s">
        <v>82</v>
      </c>
      <c r="J2680" s="18">
        <v>47085</v>
      </c>
      <c r="K2680" s="18">
        <v>539</v>
      </c>
      <c r="L2680" s="18">
        <v>1772758</v>
      </c>
      <c r="M2680" s="18">
        <v>539</v>
      </c>
      <c r="N2680" s="39" t="s">
        <v>28</v>
      </c>
      <c r="O2680" s="18">
        <v>1982</v>
      </c>
      <c r="P2680" s="18">
        <v>671</v>
      </c>
      <c r="Q2680" s="18">
        <v>234050547</v>
      </c>
      <c r="R2680" s="18">
        <v>578</v>
      </c>
      <c r="S2680" s="16">
        <f t="shared" si="249"/>
        <v>234.05054699999999</v>
      </c>
      <c r="T2680" s="16">
        <f t="shared" si="251"/>
        <v>218016.59007995823</v>
      </c>
      <c r="U2680" s="41">
        <f t="shared" si="250"/>
        <v>7575.8888888888887</v>
      </c>
      <c r="V2680" s="18">
        <f t="shared" si="252"/>
        <v>234</v>
      </c>
      <c r="W2680" s="154">
        <f t="shared" si="253"/>
        <v>931.69482940153091</v>
      </c>
    </row>
    <row r="2681" spans="1:23" ht="16" customHeight="1">
      <c r="A2681" s="37"/>
      <c r="B2681" s="38" t="str">
        <f t="shared" si="248"/>
        <v>234-Ac</v>
      </c>
      <c r="C2681" s="39">
        <v>234</v>
      </c>
      <c r="D2681" s="40"/>
      <c r="E2681" s="39">
        <v>56</v>
      </c>
      <c r="F2681" s="39">
        <v>145</v>
      </c>
      <c r="G2681" s="39">
        <v>89</v>
      </c>
      <c r="H2681" s="39" t="s">
        <v>154</v>
      </c>
      <c r="I2681" s="39" t="s">
        <v>37</v>
      </c>
      <c r="J2681" s="18">
        <v>45103</v>
      </c>
      <c r="K2681" s="18">
        <v>401</v>
      </c>
      <c r="L2681" s="18">
        <v>1773957</v>
      </c>
      <c r="M2681" s="18">
        <v>401</v>
      </c>
      <c r="N2681" s="39" t="s">
        <v>28</v>
      </c>
      <c r="O2681" s="18">
        <v>4494</v>
      </c>
      <c r="P2681" s="18">
        <v>401</v>
      </c>
      <c r="Q2681" s="18">
        <v>234048420</v>
      </c>
      <c r="R2681" s="18">
        <v>430</v>
      </c>
      <c r="S2681" s="16">
        <f t="shared" si="249"/>
        <v>234.04841999999999</v>
      </c>
      <c r="T2681" s="16">
        <f t="shared" si="251"/>
        <v>218014.60879303946</v>
      </c>
      <c r="U2681" s="41">
        <f t="shared" si="250"/>
        <v>7581.0128205128203</v>
      </c>
      <c r="V2681" s="18">
        <f t="shared" si="252"/>
        <v>234</v>
      </c>
      <c r="W2681" s="154">
        <f t="shared" si="253"/>
        <v>931.68636236341649</v>
      </c>
    </row>
    <row r="2682" spans="1:23" ht="16" customHeight="1">
      <c r="A2682" s="37"/>
      <c r="B2682" s="38" t="str">
        <f t="shared" si="248"/>
        <v>234-Th</v>
      </c>
      <c r="C2682" s="39">
        <v>234</v>
      </c>
      <c r="D2682" s="40"/>
      <c r="E2682" s="39">
        <v>54</v>
      </c>
      <c r="F2682" s="39">
        <v>144</v>
      </c>
      <c r="G2682" s="39">
        <v>90</v>
      </c>
      <c r="H2682" s="39" t="s">
        <v>155</v>
      </c>
      <c r="I2682" s="39" t="s">
        <v>82</v>
      </c>
      <c r="J2682" s="18">
        <v>40608.938000000002</v>
      </c>
      <c r="K2682" s="18">
        <v>3.5419999999999998</v>
      </c>
      <c r="L2682" s="18">
        <v>1777668.7930000001</v>
      </c>
      <c r="M2682" s="18">
        <v>3.556</v>
      </c>
      <c r="N2682" s="39" t="s">
        <v>28</v>
      </c>
      <c r="O2682" s="18">
        <v>273.08800000000002</v>
      </c>
      <c r="P2682" s="18">
        <v>3.1720000000000002</v>
      </c>
      <c r="Q2682" s="18">
        <v>234043595.49700001</v>
      </c>
      <c r="R2682" s="18">
        <v>3.802</v>
      </c>
      <c r="S2682" s="16">
        <f t="shared" si="249"/>
        <v>234.04359549700001</v>
      </c>
      <c r="T2682" s="16">
        <f t="shared" si="251"/>
        <v>218010.11479930021</v>
      </c>
      <c r="U2682" s="41">
        <f t="shared" si="250"/>
        <v>7596.8751837606842</v>
      </c>
      <c r="V2682" s="18">
        <f t="shared" si="252"/>
        <v>234</v>
      </c>
      <c r="W2682" s="154">
        <f t="shared" si="253"/>
        <v>931.66715726196674</v>
      </c>
    </row>
    <row r="2683" spans="1:23" ht="16" customHeight="1">
      <c r="A2683" s="37"/>
      <c r="B2683" s="38" t="str">
        <f t="shared" si="248"/>
        <v>234-Pa</v>
      </c>
      <c r="C2683" s="39">
        <v>234</v>
      </c>
      <c r="D2683" s="40"/>
      <c r="E2683" s="39">
        <v>52</v>
      </c>
      <c r="F2683" s="39">
        <v>143</v>
      </c>
      <c r="G2683" s="39">
        <v>91</v>
      </c>
      <c r="H2683" s="39" t="s">
        <v>156</v>
      </c>
      <c r="I2683" s="39" t="s">
        <v>49</v>
      </c>
      <c r="J2683" s="18">
        <v>40335.85</v>
      </c>
      <c r="K2683" s="18">
        <v>4.7539999999999996</v>
      </c>
      <c r="L2683" s="18">
        <v>1777159.5279999999</v>
      </c>
      <c r="M2683" s="18">
        <v>4.7649999999999997</v>
      </c>
      <c r="N2683" s="39" t="s">
        <v>28</v>
      </c>
      <c r="O2683" s="18">
        <v>2195.2689999999998</v>
      </c>
      <c r="P2683" s="18">
        <v>4.4980000000000002</v>
      </c>
      <c r="Q2683" s="18">
        <v>234043302.32499999</v>
      </c>
      <c r="R2683" s="18">
        <v>5.1040000000000001</v>
      </c>
      <c r="S2683" s="16">
        <f t="shared" si="249"/>
        <v>234.04330232499998</v>
      </c>
      <c r="T2683" s="16">
        <f t="shared" si="251"/>
        <v>218009.84171145415</v>
      </c>
      <c r="U2683" s="41">
        <f t="shared" si="250"/>
        <v>7594.6988376068375</v>
      </c>
      <c r="V2683" s="18">
        <f t="shared" si="252"/>
        <v>234</v>
      </c>
      <c r="W2683" s="154">
        <f t="shared" si="253"/>
        <v>931.66599021988952</v>
      </c>
    </row>
    <row r="2684" spans="1:23" ht="16" customHeight="1">
      <c r="A2684" s="37"/>
      <c r="B2684" s="38" t="str">
        <f t="shared" si="248"/>
        <v>234-U</v>
      </c>
      <c r="C2684" s="39">
        <v>234</v>
      </c>
      <c r="D2684" s="40"/>
      <c r="E2684" s="39">
        <v>50</v>
      </c>
      <c r="F2684" s="39">
        <v>142</v>
      </c>
      <c r="G2684" s="39">
        <v>92</v>
      </c>
      <c r="H2684" s="39" t="s">
        <v>157</v>
      </c>
      <c r="I2684" s="40"/>
      <c r="J2684" s="18">
        <v>38140.58</v>
      </c>
      <c r="K2684" s="18">
        <v>1.976</v>
      </c>
      <c r="L2684" s="18">
        <v>1778572.4439999999</v>
      </c>
      <c r="M2684" s="18">
        <v>2.0019999999999998</v>
      </c>
      <c r="N2684" s="39" t="s">
        <v>28</v>
      </c>
      <c r="O2684" s="18">
        <v>-1809.846</v>
      </c>
      <c r="P2684" s="18">
        <v>8.3209999999999997</v>
      </c>
      <c r="Q2684" s="18">
        <v>234040945.60600001</v>
      </c>
      <c r="R2684" s="18">
        <v>2.1219999999999999</v>
      </c>
      <c r="S2684" s="16">
        <f t="shared" si="249"/>
        <v>234.04094560600001</v>
      </c>
      <c r="T2684" s="16">
        <f t="shared" si="251"/>
        <v>218007.6464427537</v>
      </c>
      <c r="U2684" s="41">
        <f t="shared" si="250"/>
        <v>7600.7369401709393</v>
      </c>
      <c r="V2684" s="18">
        <f t="shared" si="252"/>
        <v>234</v>
      </c>
      <c r="W2684" s="154">
        <f t="shared" si="253"/>
        <v>931.65660872971671</v>
      </c>
    </row>
    <row r="2685" spans="1:23" ht="16" customHeight="1">
      <c r="A2685" s="37"/>
      <c r="B2685" s="38" t="str">
        <f t="shared" si="248"/>
        <v>234-Np</v>
      </c>
      <c r="C2685" s="39">
        <v>234</v>
      </c>
      <c r="D2685" s="40"/>
      <c r="E2685" s="39">
        <v>48</v>
      </c>
      <c r="F2685" s="39">
        <v>141</v>
      </c>
      <c r="G2685" s="39">
        <v>93</v>
      </c>
      <c r="H2685" s="39" t="s">
        <v>158</v>
      </c>
      <c r="I2685" s="39" t="s">
        <v>39</v>
      </c>
      <c r="J2685" s="18">
        <v>39950.425999999999</v>
      </c>
      <c r="K2685" s="18">
        <v>8.5519999999999996</v>
      </c>
      <c r="L2685" s="18">
        <v>1775980.2439999999</v>
      </c>
      <c r="M2685" s="18">
        <v>8.5579999999999998</v>
      </c>
      <c r="N2685" s="39" t="s">
        <v>28</v>
      </c>
      <c r="O2685" s="18">
        <v>-387.61799999999999</v>
      </c>
      <c r="P2685" s="18">
        <v>10.847</v>
      </c>
      <c r="Q2685" s="18">
        <v>234042888.55599999</v>
      </c>
      <c r="R2685" s="18">
        <v>9.1809999999999992</v>
      </c>
      <c r="S2685" s="16">
        <f t="shared" si="249"/>
        <v>234.04288855600001</v>
      </c>
      <c r="T2685" s="16">
        <f t="shared" si="251"/>
        <v>218009.45628827266</v>
      </c>
      <c r="U2685" s="41">
        <f t="shared" si="250"/>
        <v>7589.6591623931618</v>
      </c>
      <c r="V2685" s="18">
        <f t="shared" si="252"/>
        <v>234</v>
      </c>
      <c r="W2685" s="154">
        <f t="shared" si="253"/>
        <v>931.66434311227636</v>
      </c>
    </row>
    <row r="2686" spans="1:23" ht="16" customHeight="1">
      <c r="A2686" s="37"/>
      <c r="B2686" s="38" t="str">
        <f t="shared" si="248"/>
        <v>234-Pu</v>
      </c>
      <c r="C2686" s="39">
        <v>234</v>
      </c>
      <c r="D2686" s="40"/>
      <c r="E2686" s="39">
        <v>46</v>
      </c>
      <c r="F2686" s="39">
        <v>140</v>
      </c>
      <c r="G2686" s="39">
        <v>94</v>
      </c>
      <c r="H2686" s="39" t="s">
        <v>159</v>
      </c>
      <c r="I2686" s="39" t="s">
        <v>83</v>
      </c>
      <c r="J2686" s="18">
        <v>40338.044000000002</v>
      </c>
      <c r="K2686" s="18">
        <v>7.1390000000000002</v>
      </c>
      <c r="L2686" s="18">
        <v>1774810.273</v>
      </c>
      <c r="M2686" s="18">
        <v>7.1459999999999999</v>
      </c>
      <c r="N2686" s="39" t="s">
        <v>28</v>
      </c>
      <c r="O2686" s="18">
        <v>-4182</v>
      </c>
      <c r="P2686" s="18">
        <v>208</v>
      </c>
      <c r="Q2686" s="18">
        <v>234043304.68099999</v>
      </c>
      <c r="R2686" s="18">
        <v>7.6639999999999997</v>
      </c>
      <c r="S2686" s="16">
        <f t="shared" si="249"/>
        <v>234.043304681</v>
      </c>
      <c r="T2686" s="16">
        <f t="shared" si="251"/>
        <v>218009.84390605311</v>
      </c>
      <c r="U2686" s="41">
        <f t="shared" si="250"/>
        <v>7584.6592863247861</v>
      </c>
      <c r="V2686" s="18">
        <f t="shared" si="252"/>
        <v>234</v>
      </c>
      <c r="W2686" s="154">
        <f t="shared" si="253"/>
        <v>931.6659995985176</v>
      </c>
    </row>
    <row r="2687" spans="1:23" ht="16" customHeight="1">
      <c r="A2687" s="37"/>
      <c r="B2687" s="38" t="str">
        <f t="shared" si="248"/>
        <v>234-Am</v>
      </c>
      <c r="C2687" s="39">
        <v>234</v>
      </c>
      <c r="D2687" s="40"/>
      <c r="E2687" s="39">
        <v>44</v>
      </c>
      <c r="F2687" s="39">
        <v>139</v>
      </c>
      <c r="G2687" s="39">
        <v>95</v>
      </c>
      <c r="H2687" s="39" t="s">
        <v>160</v>
      </c>
      <c r="I2687" s="39" t="s">
        <v>83</v>
      </c>
      <c r="J2687" s="18">
        <v>44520</v>
      </c>
      <c r="K2687" s="18">
        <v>207</v>
      </c>
      <c r="L2687" s="18">
        <v>1769846</v>
      </c>
      <c r="M2687" s="18">
        <v>207</v>
      </c>
      <c r="N2687" s="39" t="s">
        <v>28</v>
      </c>
      <c r="O2687" s="18">
        <v>-2279</v>
      </c>
      <c r="P2687" s="18">
        <v>363</v>
      </c>
      <c r="Q2687" s="18">
        <v>234047794</v>
      </c>
      <c r="R2687" s="18">
        <v>223</v>
      </c>
      <c r="S2687" s="16">
        <f t="shared" si="249"/>
        <v>234.04779400000001</v>
      </c>
      <c r="T2687" s="16">
        <f t="shared" si="251"/>
        <v>218014.02567803659</v>
      </c>
      <c r="U2687" s="41">
        <f t="shared" si="250"/>
        <v>7563.4444444444443</v>
      </c>
      <c r="V2687" s="18">
        <f t="shared" si="252"/>
        <v>234</v>
      </c>
      <c r="W2687" s="154">
        <f t="shared" si="253"/>
        <v>931.68387041895983</v>
      </c>
    </row>
    <row r="2688" spans="1:23" ht="16" customHeight="1">
      <c r="A2688" s="37"/>
      <c r="B2688" s="38" t="str">
        <f t="shared" si="248"/>
        <v>234-Cm</v>
      </c>
      <c r="C2688" s="39">
        <v>234</v>
      </c>
      <c r="D2688" s="40"/>
      <c r="E2688" s="39">
        <v>42</v>
      </c>
      <c r="F2688" s="39">
        <v>138</v>
      </c>
      <c r="G2688" s="39">
        <v>96</v>
      </c>
      <c r="H2688" s="39" t="s">
        <v>161</v>
      </c>
      <c r="I2688" s="39" t="s">
        <v>37</v>
      </c>
      <c r="J2688" s="18">
        <v>46798</v>
      </c>
      <c r="K2688" s="18">
        <v>298</v>
      </c>
      <c r="L2688" s="18">
        <v>1766785</v>
      </c>
      <c r="M2688" s="18">
        <v>298</v>
      </c>
      <c r="N2688" s="39" t="s">
        <v>28</v>
      </c>
      <c r="O2688" s="18" t="s">
        <v>30</v>
      </c>
      <c r="P2688" s="42"/>
      <c r="Q2688" s="18">
        <v>234050240</v>
      </c>
      <c r="R2688" s="18">
        <v>320</v>
      </c>
      <c r="S2688" s="16">
        <f t="shared" si="249"/>
        <v>234.05024</v>
      </c>
      <c r="T2688" s="16">
        <f t="shared" si="251"/>
        <v>218016.30411141849</v>
      </c>
      <c r="U2688" s="41">
        <f t="shared" si="250"/>
        <v>7550.363247863248</v>
      </c>
      <c r="V2688" s="18">
        <f t="shared" si="252"/>
        <v>234</v>
      </c>
      <c r="W2688" s="154">
        <f t="shared" si="253"/>
        <v>931.69360731375423</v>
      </c>
    </row>
    <row r="2689" spans="1:23" ht="16" customHeight="1">
      <c r="A2689" s="37"/>
      <c r="B2689" s="38" t="str">
        <f t="shared" si="248"/>
        <v>235-Ac</v>
      </c>
      <c r="C2689" s="39">
        <v>235</v>
      </c>
      <c r="D2689" s="39">
        <v>0</v>
      </c>
      <c r="E2689" s="39">
        <v>57</v>
      </c>
      <c r="F2689" s="39">
        <v>146</v>
      </c>
      <c r="G2689" s="39">
        <v>89</v>
      </c>
      <c r="H2689" s="39" t="s">
        <v>154</v>
      </c>
      <c r="I2689" s="39" t="s">
        <v>82</v>
      </c>
      <c r="J2689" s="18">
        <v>47601</v>
      </c>
      <c r="K2689" s="18">
        <v>423</v>
      </c>
      <c r="L2689" s="18">
        <v>1779530</v>
      </c>
      <c r="M2689" s="18">
        <v>423</v>
      </c>
      <c r="N2689" s="39" t="s">
        <v>28</v>
      </c>
      <c r="O2689" s="18">
        <v>3351</v>
      </c>
      <c r="P2689" s="18">
        <v>426</v>
      </c>
      <c r="Q2689" s="18">
        <v>235051102</v>
      </c>
      <c r="R2689" s="18">
        <v>454</v>
      </c>
      <c r="S2689" s="16">
        <f t="shared" si="249"/>
        <v>235.05110199999999</v>
      </c>
      <c r="T2689" s="16">
        <f t="shared" si="251"/>
        <v>218948.60067375295</v>
      </c>
      <c r="U2689" s="41">
        <f t="shared" si="250"/>
        <v>7572.4680851063831</v>
      </c>
      <c r="V2689" s="18">
        <f t="shared" si="252"/>
        <v>235</v>
      </c>
      <c r="W2689" s="154">
        <f t="shared" si="253"/>
        <v>931.69617307979979</v>
      </c>
    </row>
    <row r="2690" spans="1:23" ht="16" customHeight="1">
      <c r="A2690" s="37"/>
      <c r="B2690" s="38" t="str">
        <f t="shared" si="248"/>
        <v>235-Th</v>
      </c>
      <c r="C2690" s="39">
        <v>235</v>
      </c>
      <c r="D2690" s="40"/>
      <c r="E2690" s="39">
        <v>55</v>
      </c>
      <c r="F2690" s="39">
        <v>145</v>
      </c>
      <c r="G2690" s="39">
        <v>90</v>
      </c>
      <c r="H2690" s="39" t="s">
        <v>155</v>
      </c>
      <c r="I2690" s="39" t="s">
        <v>71</v>
      </c>
      <c r="J2690" s="18">
        <v>44250.076000000001</v>
      </c>
      <c r="K2690" s="18">
        <v>50.039000000000001</v>
      </c>
      <c r="L2690" s="18">
        <v>1782098.9779999999</v>
      </c>
      <c r="M2690" s="18">
        <v>50.04</v>
      </c>
      <c r="N2690" s="39" t="s">
        <v>28</v>
      </c>
      <c r="O2690" s="18">
        <v>1926.0139999999999</v>
      </c>
      <c r="P2690" s="18">
        <v>70.721000000000004</v>
      </c>
      <c r="Q2690" s="18">
        <v>235047504.41999999</v>
      </c>
      <c r="R2690" s="18">
        <v>53.719000000000001</v>
      </c>
      <c r="S2690" s="16">
        <f t="shared" si="249"/>
        <v>235.04750442</v>
      </c>
      <c r="T2690" s="16">
        <f t="shared" si="251"/>
        <v>218945.24955095409</v>
      </c>
      <c r="U2690" s="41">
        <f t="shared" si="250"/>
        <v>7583.3999063829779</v>
      </c>
      <c r="V2690" s="18">
        <f t="shared" si="252"/>
        <v>235</v>
      </c>
      <c r="W2690" s="154">
        <f t="shared" si="253"/>
        <v>931.68191298278339</v>
      </c>
    </row>
    <row r="2691" spans="1:23" ht="16" customHeight="1">
      <c r="A2691" s="37"/>
      <c r="B2691" s="38" t="str">
        <f t="shared" si="248"/>
        <v>235-Pa</v>
      </c>
      <c r="C2691" s="39">
        <v>235</v>
      </c>
      <c r="D2691" s="40"/>
      <c r="E2691" s="39">
        <v>53</v>
      </c>
      <c r="F2691" s="39">
        <v>144</v>
      </c>
      <c r="G2691" s="39">
        <v>91</v>
      </c>
      <c r="H2691" s="39" t="s">
        <v>156</v>
      </c>
      <c r="I2691" s="39" t="s">
        <v>40</v>
      </c>
      <c r="J2691" s="18">
        <v>42324.061999999998</v>
      </c>
      <c r="K2691" s="18">
        <v>50.039000000000001</v>
      </c>
      <c r="L2691" s="18">
        <v>1783242.638</v>
      </c>
      <c r="M2691" s="18">
        <v>50.04</v>
      </c>
      <c r="N2691" s="39" t="s">
        <v>28</v>
      </c>
      <c r="O2691" s="18">
        <v>1410</v>
      </c>
      <c r="P2691" s="18">
        <v>50</v>
      </c>
      <c r="Q2691" s="18">
        <v>235045436.759</v>
      </c>
      <c r="R2691" s="18">
        <v>53.719000000000001</v>
      </c>
      <c r="S2691" s="16">
        <f t="shared" si="249"/>
        <v>235.04543675900001</v>
      </c>
      <c r="T2691" s="16">
        <f t="shared" si="251"/>
        <v>218943.32353793495</v>
      </c>
      <c r="U2691" s="41">
        <f t="shared" si="250"/>
        <v>7588.2665446808514</v>
      </c>
      <c r="V2691" s="18">
        <f t="shared" si="252"/>
        <v>235</v>
      </c>
      <c r="W2691" s="154">
        <f t="shared" si="253"/>
        <v>931.67371718270192</v>
      </c>
    </row>
    <row r="2692" spans="1:23" ht="16" customHeight="1">
      <c r="A2692" s="37"/>
      <c r="B2692" s="38" t="str">
        <f t="shared" si="248"/>
        <v>235-U</v>
      </c>
      <c r="C2692" s="39">
        <v>235</v>
      </c>
      <c r="D2692" s="40"/>
      <c r="E2692" s="39">
        <v>51</v>
      </c>
      <c r="F2692" s="39">
        <v>143</v>
      </c>
      <c r="G2692" s="39">
        <v>92</v>
      </c>
      <c r="H2692" s="39" t="s">
        <v>157</v>
      </c>
      <c r="I2692" s="40"/>
      <c r="J2692" s="18">
        <v>40914.061999999998</v>
      </c>
      <c r="K2692" s="18">
        <v>1.97</v>
      </c>
      <c r="L2692" s="18">
        <v>1783870.2849999999</v>
      </c>
      <c r="M2692" s="18">
        <v>1.996</v>
      </c>
      <c r="N2692" s="39" t="s">
        <v>28</v>
      </c>
      <c r="O2692" s="18">
        <v>-123.71599999999999</v>
      </c>
      <c r="P2692" s="18">
        <v>0.86899999999999999</v>
      </c>
      <c r="Q2692" s="18">
        <v>235043923.06200001</v>
      </c>
      <c r="R2692" s="18">
        <v>2.1150000000000002</v>
      </c>
      <c r="S2692" s="16">
        <f t="shared" si="249"/>
        <v>235.043923062</v>
      </c>
      <c r="T2692" s="16">
        <f t="shared" si="251"/>
        <v>218941.91353884464</v>
      </c>
      <c r="U2692" s="41">
        <f t="shared" si="250"/>
        <v>7590.9373829787228</v>
      </c>
      <c r="V2692" s="18">
        <f t="shared" si="252"/>
        <v>235</v>
      </c>
      <c r="W2692" s="154">
        <f t="shared" si="253"/>
        <v>931.66771718657299</v>
      </c>
    </row>
    <row r="2693" spans="1:23" ht="16" customHeight="1">
      <c r="A2693" s="37"/>
      <c r="B2693" s="38" t="str">
        <f t="shared" si="248"/>
        <v>235-Np</v>
      </c>
      <c r="C2693" s="39">
        <v>235</v>
      </c>
      <c r="D2693" s="40"/>
      <c r="E2693" s="39">
        <v>49</v>
      </c>
      <c r="F2693" s="39">
        <v>142</v>
      </c>
      <c r="G2693" s="39">
        <v>93</v>
      </c>
      <c r="H2693" s="39" t="s">
        <v>158</v>
      </c>
      <c r="I2693" s="40"/>
      <c r="J2693" s="18">
        <v>41037.777999999998</v>
      </c>
      <c r="K2693" s="18">
        <v>2.1480000000000001</v>
      </c>
      <c r="L2693" s="18">
        <v>1782964.2150000001</v>
      </c>
      <c r="M2693" s="18">
        <v>2.1709999999999998</v>
      </c>
      <c r="N2693" s="39" t="s">
        <v>28</v>
      </c>
      <c r="O2693" s="18">
        <v>-1141.6610000000001</v>
      </c>
      <c r="P2693" s="18">
        <v>20.68</v>
      </c>
      <c r="Q2693" s="18">
        <v>235044055.87599999</v>
      </c>
      <c r="R2693" s="18">
        <v>2.306</v>
      </c>
      <c r="S2693" s="16">
        <f t="shared" si="249"/>
        <v>235.04405587599999</v>
      </c>
      <c r="T2693" s="16">
        <f t="shared" si="251"/>
        <v>218942.0372542376</v>
      </c>
      <c r="U2693" s="41">
        <f t="shared" si="250"/>
        <v>7587.0817659574468</v>
      </c>
      <c r="V2693" s="18">
        <f t="shared" si="252"/>
        <v>235</v>
      </c>
      <c r="W2693" s="154">
        <f t="shared" si="253"/>
        <v>931.66824363505361</v>
      </c>
    </row>
    <row r="2694" spans="1:23" ht="16" customHeight="1">
      <c r="A2694" s="37"/>
      <c r="B2694" s="38" t="str">
        <f t="shared" si="248"/>
        <v>235-Pu</v>
      </c>
      <c r="C2694" s="39">
        <v>235</v>
      </c>
      <c r="D2694" s="40"/>
      <c r="E2694" s="39">
        <v>47</v>
      </c>
      <c r="F2694" s="39">
        <v>141</v>
      </c>
      <c r="G2694" s="39">
        <v>94</v>
      </c>
      <c r="H2694" s="39" t="s">
        <v>159</v>
      </c>
      <c r="I2694" s="39" t="s">
        <v>83</v>
      </c>
      <c r="J2694" s="18">
        <v>42179.44</v>
      </c>
      <c r="K2694" s="18">
        <v>20.76</v>
      </c>
      <c r="L2694" s="18">
        <v>1781040.2</v>
      </c>
      <c r="M2694" s="18">
        <v>20.762</v>
      </c>
      <c r="N2694" s="39" t="s">
        <v>28</v>
      </c>
      <c r="O2694" s="18">
        <v>-2559</v>
      </c>
      <c r="P2694" s="18">
        <v>207</v>
      </c>
      <c r="Q2694" s="18">
        <v>235045281.5</v>
      </c>
      <c r="R2694" s="18">
        <v>22.286000000000001</v>
      </c>
      <c r="S2694" s="16">
        <f t="shared" si="249"/>
        <v>235.04528149999999</v>
      </c>
      <c r="T2694" s="16">
        <f t="shared" si="251"/>
        <v>218943.17891516778</v>
      </c>
      <c r="U2694" s="41">
        <f t="shared" si="250"/>
        <v>7578.8944680851064</v>
      </c>
      <c r="V2694" s="18">
        <f t="shared" si="252"/>
        <v>235</v>
      </c>
      <c r="W2694" s="154">
        <f t="shared" si="253"/>
        <v>931.67310176667138</v>
      </c>
    </row>
    <row r="2695" spans="1:23" ht="16" customHeight="1">
      <c r="A2695" s="37"/>
      <c r="B2695" s="38" t="str">
        <f t="shared" si="248"/>
        <v>235-Am</v>
      </c>
      <c r="C2695" s="39">
        <v>235</v>
      </c>
      <c r="D2695" s="40"/>
      <c r="E2695" s="39">
        <v>45</v>
      </c>
      <c r="F2695" s="39">
        <v>140</v>
      </c>
      <c r="G2695" s="39">
        <v>95</v>
      </c>
      <c r="H2695" s="39" t="s">
        <v>160</v>
      </c>
      <c r="I2695" s="39" t="s">
        <v>83</v>
      </c>
      <c r="J2695" s="18">
        <v>44739</v>
      </c>
      <c r="K2695" s="18">
        <v>206</v>
      </c>
      <c r="L2695" s="18">
        <v>1777698</v>
      </c>
      <c r="M2695" s="18">
        <v>206</v>
      </c>
      <c r="N2695" s="39" t="s">
        <v>28</v>
      </c>
      <c r="O2695" s="18">
        <v>-3318</v>
      </c>
      <c r="P2695" s="18">
        <v>305</v>
      </c>
      <c r="Q2695" s="18">
        <v>235048029</v>
      </c>
      <c r="R2695" s="18">
        <v>221</v>
      </c>
      <c r="S2695" s="16">
        <f t="shared" si="249"/>
        <v>235.04802900000001</v>
      </c>
      <c r="T2695" s="16">
        <f t="shared" si="251"/>
        <v>218945.7381938746</v>
      </c>
      <c r="U2695" s="41">
        <f t="shared" si="250"/>
        <v>7564.6723404255317</v>
      </c>
      <c r="V2695" s="18">
        <f t="shared" si="252"/>
        <v>235</v>
      </c>
      <c r="W2695" s="154">
        <f t="shared" si="253"/>
        <v>931.68399231436001</v>
      </c>
    </row>
    <row r="2696" spans="1:23" ht="16" customHeight="1">
      <c r="A2696" s="37"/>
      <c r="B2696" s="38" t="str">
        <f t="shared" si="248"/>
        <v>235-Cm</v>
      </c>
      <c r="C2696" s="39">
        <v>235</v>
      </c>
      <c r="D2696" s="40"/>
      <c r="E2696" s="39">
        <v>43</v>
      </c>
      <c r="F2696" s="39">
        <v>139</v>
      </c>
      <c r="G2696" s="39">
        <v>96</v>
      </c>
      <c r="H2696" s="39" t="s">
        <v>161</v>
      </c>
      <c r="I2696" s="39" t="s">
        <v>83</v>
      </c>
      <c r="J2696" s="18">
        <v>48057</v>
      </c>
      <c r="K2696" s="18">
        <v>224</v>
      </c>
      <c r="L2696" s="18">
        <v>1773598</v>
      </c>
      <c r="M2696" s="18">
        <v>224</v>
      </c>
      <c r="N2696" s="39" t="s">
        <v>28</v>
      </c>
      <c r="O2696" s="18">
        <v>-4647</v>
      </c>
      <c r="P2696" s="18">
        <v>459</v>
      </c>
      <c r="Q2696" s="18">
        <v>235051591</v>
      </c>
      <c r="R2696" s="18">
        <v>241</v>
      </c>
      <c r="S2696" s="16">
        <f t="shared" si="249"/>
        <v>235.051591</v>
      </c>
      <c r="T2696" s="16">
        <f t="shared" si="251"/>
        <v>218949.05617413062</v>
      </c>
      <c r="U2696" s="41">
        <f t="shared" si="250"/>
        <v>7547.2255319148935</v>
      </c>
      <c r="V2696" s="18">
        <f t="shared" si="252"/>
        <v>235</v>
      </c>
      <c r="W2696" s="154">
        <f t="shared" si="253"/>
        <v>931.69811137927923</v>
      </c>
    </row>
    <row r="2697" spans="1:23" ht="16" customHeight="1">
      <c r="A2697" s="37"/>
      <c r="B2697" s="38" t="str">
        <f t="shared" si="248"/>
        <v>235-Bk</v>
      </c>
      <c r="C2697" s="39">
        <v>235</v>
      </c>
      <c r="D2697" s="40"/>
      <c r="E2697" s="39">
        <v>41</v>
      </c>
      <c r="F2697" s="39">
        <v>138</v>
      </c>
      <c r="G2697" s="39">
        <v>97</v>
      </c>
      <c r="H2697" s="39" t="s">
        <v>162</v>
      </c>
      <c r="I2697" s="39" t="s">
        <v>37</v>
      </c>
      <c r="J2697" s="18">
        <v>52704</v>
      </c>
      <c r="K2697" s="18">
        <v>401</v>
      </c>
      <c r="L2697" s="18">
        <v>1768169</v>
      </c>
      <c r="M2697" s="18">
        <v>401</v>
      </c>
      <c r="N2697" s="39" t="s">
        <v>28</v>
      </c>
      <c r="O2697" s="18" t="s">
        <v>30</v>
      </c>
      <c r="P2697" s="42"/>
      <c r="Q2697" s="18">
        <v>235056580</v>
      </c>
      <c r="R2697" s="18">
        <v>430</v>
      </c>
      <c r="S2697" s="16">
        <f t="shared" si="249"/>
        <v>235.05658</v>
      </c>
      <c r="T2697" s="16">
        <f t="shared" si="251"/>
        <v>218953.70339577505</v>
      </c>
      <c r="U2697" s="41">
        <f t="shared" si="250"/>
        <v>7524.1234042553187</v>
      </c>
      <c r="V2697" s="18">
        <f t="shared" si="252"/>
        <v>235</v>
      </c>
      <c r="W2697" s="154">
        <f t="shared" si="253"/>
        <v>931.71788679053213</v>
      </c>
    </row>
    <row r="2698" spans="1:23" ht="16" customHeight="1">
      <c r="A2698" s="37"/>
      <c r="B2698" s="38" t="str">
        <f t="shared" si="248"/>
        <v>236-Ac</v>
      </c>
      <c r="C2698" s="39">
        <v>236</v>
      </c>
      <c r="D2698" s="39">
        <v>0</v>
      </c>
      <c r="E2698" s="39">
        <v>58</v>
      </c>
      <c r="F2698" s="39">
        <v>147</v>
      </c>
      <c r="G2698" s="39">
        <v>89</v>
      </c>
      <c r="H2698" s="39" t="s">
        <v>154</v>
      </c>
      <c r="I2698" s="39" t="s">
        <v>82</v>
      </c>
      <c r="J2698" s="18">
        <v>51398</v>
      </c>
      <c r="K2698" s="18">
        <v>499</v>
      </c>
      <c r="L2698" s="18">
        <v>1783805</v>
      </c>
      <c r="M2698" s="18">
        <v>499</v>
      </c>
      <c r="N2698" s="39" t="s">
        <v>28</v>
      </c>
      <c r="O2698" s="18">
        <v>5093</v>
      </c>
      <c r="P2698" s="18">
        <v>581</v>
      </c>
      <c r="Q2698" s="18">
        <v>236055178</v>
      </c>
      <c r="R2698" s="18">
        <v>536</v>
      </c>
      <c r="S2698" s="16">
        <f t="shared" si="249"/>
        <v>236.05517800000001</v>
      </c>
      <c r="T2698" s="16">
        <f t="shared" si="251"/>
        <v>219883.89105656557</v>
      </c>
      <c r="U2698" s="41">
        <f t="shared" si="250"/>
        <v>7558.4957627118647</v>
      </c>
      <c r="V2698" s="18">
        <f t="shared" si="252"/>
        <v>236</v>
      </c>
      <c r="W2698" s="154">
        <f t="shared" si="253"/>
        <v>931.71140278205746</v>
      </c>
    </row>
    <row r="2699" spans="1:23" ht="16" customHeight="1">
      <c r="A2699" s="37"/>
      <c r="B2699" s="38" t="str">
        <f t="shared" si="248"/>
        <v>236-Th</v>
      </c>
      <c r="C2699" s="39">
        <v>236</v>
      </c>
      <c r="D2699" s="40"/>
      <c r="E2699" s="39">
        <v>56</v>
      </c>
      <c r="F2699" s="39">
        <v>146</v>
      </c>
      <c r="G2699" s="39">
        <v>90</v>
      </c>
      <c r="H2699" s="39" t="s">
        <v>155</v>
      </c>
      <c r="I2699" s="39" t="s">
        <v>37</v>
      </c>
      <c r="J2699" s="18">
        <v>46305</v>
      </c>
      <c r="K2699" s="18">
        <v>298</v>
      </c>
      <c r="L2699" s="18">
        <v>1788116</v>
      </c>
      <c r="M2699" s="18">
        <v>298</v>
      </c>
      <c r="N2699" s="39" t="s">
        <v>28</v>
      </c>
      <c r="O2699" s="18">
        <v>964</v>
      </c>
      <c r="P2699" s="18">
        <v>359</v>
      </c>
      <c r="Q2699" s="18">
        <v>236049710</v>
      </c>
      <c r="R2699" s="18">
        <v>320</v>
      </c>
      <c r="S2699" s="16">
        <f t="shared" si="249"/>
        <v>236.04971</v>
      </c>
      <c r="T2699" s="16">
        <f t="shared" si="251"/>
        <v>219878.79764947962</v>
      </c>
      <c r="U2699" s="41">
        <f t="shared" si="250"/>
        <v>7576.7627118644068</v>
      </c>
      <c r="V2699" s="18">
        <f t="shared" si="252"/>
        <v>236</v>
      </c>
      <c r="W2699" s="154">
        <f t="shared" si="253"/>
        <v>931.68982054864239</v>
      </c>
    </row>
    <row r="2700" spans="1:23" ht="16" customHeight="1">
      <c r="A2700" s="37"/>
      <c r="B2700" s="38" t="str">
        <f t="shared" si="248"/>
        <v>236-Pa</v>
      </c>
      <c r="C2700" s="39">
        <v>236</v>
      </c>
      <c r="D2700" s="40"/>
      <c r="E2700" s="39">
        <v>54</v>
      </c>
      <c r="F2700" s="39">
        <v>145</v>
      </c>
      <c r="G2700" s="39">
        <v>91</v>
      </c>
      <c r="H2700" s="39" t="s">
        <v>156</v>
      </c>
      <c r="I2700" s="39" t="s">
        <v>40</v>
      </c>
      <c r="J2700" s="18">
        <v>45340.627</v>
      </c>
      <c r="K2700" s="18">
        <v>200.00899999999999</v>
      </c>
      <c r="L2700" s="18">
        <v>1788297.3959999999</v>
      </c>
      <c r="M2700" s="18">
        <v>200.01</v>
      </c>
      <c r="N2700" s="39" t="s">
        <v>28</v>
      </c>
      <c r="O2700" s="18">
        <v>2900</v>
      </c>
      <c r="P2700" s="18">
        <v>200</v>
      </c>
      <c r="Q2700" s="18">
        <v>236048675.176</v>
      </c>
      <c r="R2700" s="18">
        <v>214.71899999999999</v>
      </c>
      <c r="S2700" s="16">
        <f t="shared" si="249"/>
        <v>236.04867517599999</v>
      </c>
      <c r="T2700" s="16">
        <f t="shared" si="251"/>
        <v>219877.83371753112</v>
      </c>
      <c r="U2700" s="41">
        <f t="shared" si="250"/>
        <v>7577.5313389830508</v>
      </c>
      <c r="V2700" s="18">
        <f t="shared" si="252"/>
        <v>236</v>
      </c>
      <c r="W2700" s="154">
        <f t="shared" si="253"/>
        <v>931.68573609123359</v>
      </c>
    </row>
    <row r="2701" spans="1:23" ht="16" customHeight="1">
      <c r="A2701" s="37"/>
      <c r="B2701" s="38" t="str">
        <f t="shared" si="248"/>
        <v>236-U</v>
      </c>
      <c r="C2701" s="39">
        <v>236</v>
      </c>
      <c r="D2701" s="40"/>
      <c r="E2701" s="39">
        <v>52</v>
      </c>
      <c r="F2701" s="39">
        <v>144</v>
      </c>
      <c r="G2701" s="39">
        <v>92</v>
      </c>
      <c r="H2701" s="39" t="s">
        <v>157</v>
      </c>
      <c r="I2701" s="40"/>
      <c r="J2701" s="18">
        <v>42440.627</v>
      </c>
      <c r="K2701" s="18">
        <v>1.948</v>
      </c>
      <c r="L2701" s="18">
        <v>1790415.0419999999</v>
      </c>
      <c r="M2701" s="18">
        <v>1.974</v>
      </c>
      <c r="N2701" s="39" t="s">
        <v>28</v>
      </c>
      <c r="O2701" s="18">
        <v>-929.46900000000005</v>
      </c>
      <c r="P2701" s="18">
        <v>50.427</v>
      </c>
      <c r="Q2701" s="18">
        <v>236045561.89700001</v>
      </c>
      <c r="R2701" s="18">
        <v>2.0910000000000002</v>
      </c>
      <c r="S2701" s="16">
        <f t="shared" si="249"/>
        <v>236.04556189700003</v>
      </c>
      <c r="T2701" s="16">
        <f t="shared" si="251"/>
        <v>219874.93371802146</v>
      </c>
      <c r="U2701" s="41">
        <f t="shared" si="250"/>
        <v>7586.5044152542368</v>
      </c>
      <c r="V2701" s="18">
        <f t="shared" si="252"/>
        <v>236</v>
      </c>
      <c r="W2701" s="154">
        <f t="shared" si="253"/>
        <v>931.67344795771805</v>
      </c>
    </row>
    <row r="2702" spans="1:23" ht="16" customHeight="1">
      <c r="A2702" s="37"/>
      <c r="B2702" s="38" t="str">
        <f t="shared" si="248"/>
        <v>236-Np</v>
      </c>
      <c r="C2702" s="39">
        <v>236</v>
      </c>
      <c r="D2702" s="40"/>
      <c r="E2702" s="39">
        <v>50</v>
      </c>
      <c r="F2702" s="39">
        <v>143</v>
      </c>
      <c r="G2702" s="39">
        <v>93</v>
      </c>
      <c r="H2702" s="39" t="s">
        <v>158</v>
      </c>
      <c r="I2702" s="39" t="s">
        <v>49</v>
      </c>
      <c r="J2702" s="18">
        <v>43370.097000000002</v>
      </c>
      <c r="K2702" s="18">
        <v>50.459000000000003</v>
      </c>
      <c r="L2702" s="18">
        <v>1788703.219</v>
      </c>
      <c r="M2702" s="18">
        <v>50.46</v>
      </c>
      <c r="N2702" s="39" t="s">
        <v>28</v>
      </c>
      <c r="O2702" s="18">
        <v>476.58499999999998</v>
      </c>
      <c r="P2702" s="18">
        <v>50.389000000000003</v>
      </c>
      <c r="Q2702" s="18">
        <v>236046559.72400001</v>
      </c>
      <c r="R2702" s="18">
        <v>54.17</v>
      </c>
      <c r="S2702" s="16">
        <f t="shared" si="249"/>
        <v>236.04655972400002</v>
      </c>
      <c r="T2702" s="16">
        <f t="shared" si="251"/>
        <v>219875.86318750065</v>
      </c>
      <c r="U2702" s="41">
        <f t="shared" si="250"/>
        <v>7579.2509279661017</v>
      </c>
      <c r="V2702" s="18">
        <f t="shared" si="252"/>
        <v>236</v>
      </c>
      <c r="W2702" s="154">
        <f t="shared" si="253"/>
        <v>931.67738638771459</v>
      </c>
    </row>
    <row r="2703" spans="1:23" ht="16" customHeight="1">
      <c r="A2703" s="37"/>
      <c r="B2703" s="38" t="str">
        <f t="shared" ref="B2703:B2766" si="254">CONCATENATE(C2703,"-",H2703)</f>
        <v>236-Pu</v>
      </c>
      <c r="C2703" s="39">
        <v>236</v>
      </c>
      <c r="D2703" s="40"/>
      <c r="E2703" s="39">
        <v>48</v>
      </c>
      <c r="F2703" s="39">
        <v>142</v>
      </c>
      <c r="G2703" s="39">
        <v>94</v>
      </c>
      <c r="H2703" s="39" t="s">
        <v>159</v>
      </c>
      <c r="I2703" s="39" t="s">
        <v>83</v>
      </c>
      <c r="J2703" s="18">
        <v>42893.512000000002</v>
      </c>
      <c r="K2703" s="18">
        <v>2.6629999999999998</v>
      </c>
      <c r="L2703" s="18">
        <v>1788397.4509999999</v>
      </c>
      <c r="M2703" s="18">
        <v>2.6819999999999999</v>
      </c>
      <c r="N2703" s="39" t="s">
        <v>28</v>
      </c>
      <c r="O2703" s="18">
        <v>-3280</v>
      </c>
      <c r="P2703" s="18">
        <v>100</v>
      </c>
      <c r="Q2703" s="18">
        <v>236046048.088</v>
      </c>
      <c r="R2703" s="18">
        <v>2.859</v>
      </c>
      <c r="S2703" s="16">
        <f t="shared" ref="S2703:S2766" si="255">Q2703/1000000</f>
        <v>236.04604808799999</v>
      </c>
      <c r="T2703" s="16">
        <f t="shared" si="251"/>
        <v>219875.38660183351</v>
      </c>
      <c r="U2703" s="41">
        <f t="shared" ref="U2703:U2766" si="256">L2703/C2703</f>
        <v>7577.9553008474568</v>
      </c>
      <c r="V2703" s="18">
        <f t="shared" si="252"/>
        <v>236</v>
      </c>
      <c r="W2703" s="154">
        <f t="shared" si="253"/>
        <v>931.67536695692161</v>
      </c>
    </row>
    <row r="2704" spans="1:23" ht="16" customHeight="1">
      <c r="A2704" s="37"/>
      <c r="B2704" s="38" t="str">
        <f t="shared" si="254"/>
        <v>236-Am</v>
      </c>
      <c r="C2704" s="39">
        <v>236</v>
      </c>
      <c r="D2704" s="40"/>
      <c r="E2704" s="39">
        <v>46</v>
      </c>
      <c r="F2704" s="39">
        <v>141</v>
      </c>
      <c r="G2704" s="39">
        <v>95</v>
      </c>
      <c r="H2704" s="39" t="s">
        <v>160</v>
      </c>
      <c r="I2704" s="39" t="s">
        <v>39</v>
      </c>
      <c r="J2704" s="18">
        <v>46174</v>
      </c>
      <c r="K2704" s="18">
        <v>100</v>
      </c>
      <c r="L2704" s="18">
        <v>1784335</v>
      </c>
      <c r="M2704" s="18">
        <v>100</v>
      </c>
      <c r="N2704" s="39" t="s">
        <v>28</v>
      </c>
      <c r="O2704" s="18">
        <v>-1710</v>
      </c>
      <c r="P2704" s="18">
        <v>224</v>
      </c>
      <c r="Q2704" s="18">
        <v>236049569</v>
      </c>
      <c r="R2704" s="18">
        <v>107</v>
      </c>
      <c r="S2704" s="16">
        <f t="shared" si="255"/>
        <v>236.04956899999999</v>
      </c>
      <c r="T2704" s="16">
        <f t="shared" ref="T2704:T2767" si="257">S2704*$W$9</f>
        <v>219878.66630887991</v>
      </c>
      <c r="U2704" s="41">
        <f t="shared" si="256"/>
        <v>7560.7415254237285</v>
      </c>
      <c r="V2704" s="18">
        <f t="shared" ref="V2704:V2767" si="258">C2704</f>
        <v>236</v>
      </c>
      <c r="W2704" s="154">
        <f t="shared" ref="W2704:W2767" si="259">T2704/V2704</f>
        <v>931.68926402067757</v>
      </c>
    </row>
    <row r="2705" spans="1:23" ht="16" customHeight="1">
      <c r="A2705" s="37"/>
      <c r="B2705" s="38" t="str">
        <f t="shared" si="254"/>
        <v>236-Cm</v>
      </c>
      <c r="C2705" s="39">
        <v>236</v>
      </c>
      <c r="D2705" s="40"/>
      <c r="E2705" s="39">
        <v>44</v>
      </c>
      <c r="F2705" s="39">
        <v>140</v>
      </c>
      <c r="G2705" s="39">
        <v>96</v>
      </c>
      <c r="H2705" s="39" t="s">
        <v>161</v>
      </c>
      <c r="I2705" s="39" t="s">
        <v>83</v>
      </c>
      <c r="J2705" s="18">
        <v>47883</v>
      </c>
      <c r="K2705" s="18">
        <v>201</v>
      </c>
      <c r="L2705" s="18">
        <v>1781843</v>
      </c>
      <c r="M2705" s="18">
        <v>201</v>
      </c>
      <c r="N2705" s="39" t="s">
        <v>28</v>
      </c>
      <c r="O2705" s="18">
        <v>-5519</v>
      </c>
      <c r="P2705" s="18">
        <v>448</v>
      </c>
      <c r="Q2705" s="18">
        <v>236051405</v>
      </c>
      <c r="R2705" s="18">
        <v>216</v>
      </c>
      <c r="S2705" s="16">
        <f t="shared" si="255"/>
        <v>236.05140499999999</v>
      </c>
      <c r="T2705" s="16">
        <f t="shared" si="257"/>
        <v>219880.37653115677</v>
      </c>
      <c r="U2705" s="41">
        <f t="shared" si="256"/>
        <v>7550.1822033898306</v>
      </c>
      <c r="V2705" s="18">
        <f t="shared" si="258"/>
        <v>236</v>
      </c>
      <c r="W2705" s="154">
        <f t="shared" si="259"/>
        <v>931.6965107252405</v>
      </c>
    </row>
    <row r="2706" spans="1:23" ht="16" customHeight="1">
      <c r="A2706" s="37"/>
      <c r="B2706" s="38" t="str">
        <f t="shared" si="254"/>
        <v>236-Bk</v>
      </c>
      <c r="C2706" s="39">
        <v>236</v>
      </c>
      <c r="D2706" s="40"/>
      <c r="E2706" s="39">
        <v>42</v>
      </c>
      <c r="F2706" s="39">
        <v>139</v>
      </c>
      <c r="G2706" s="39">
        <v>97</v>
      </c>
      <c r="H2706" s="39" t="s">
        <v>162</v>
      </c>
      <c r="I2706" s="39" t="s">
        <v>37</v>
      </c>
      <c r="J2706" s="18">
        <v>53403</v>
      </c>
      <c r="K2706" s="18">
        <v>401</v>
      </c>
      <c r="L2706" s="18">
        <v>1775541</v>
      </c>
      <c r="M2706" s="18">
        <v>401</v>
      </c>
      <c r="N2706" s="39" t="s">
        <v>28</v>
      </c>
      <c r="O2706" s="18" t="s">
        <v>30</v>
      </c>
      <c r="P2706" s="42"/>
      <c r="Q2706" s="18">
        <v>236057330</v>
      </c>
      <c r="R2706" s="18">
        <v>430</v>
      </c>
      <c r="S2706" s="16">
        <f t="shared" si="255"/>
        <v>236.05733000000001</v>
      </c>
      <c r="T2706" s="16">
        <f t="shared" si="257"/>
        <v>219885.8956308247</v>
      </c>
      <c r="U2706" s="41">
        <f t="shared" si="256"/>
        <v>7523.4788135593217</v>
      </c>
      <c r="V2706" s="18">
        <f t="shared" si="258"/>
        <v>236</v>
      </c>
      <c r="W2706" s="154">
        <f t="shared" si="259"/>
        <v>931.71989674078259</v>
      </c>
    </row>
    <row r="2707" spans="1:23" ht="16" customHeight="1">
      <c r="A2707" s="37"/>
      <c r="B2707" s="38" t="str">
        <f t="shared" si="254"/>
        <v>237-Th</v>
      </c>
      <c r="C2707" s="39">
        <v>237</v>
      </c>
      <c r="D2707" s="39">
        <v>0</v>
      </c>
      <c r="E2707" s="39">
        <v>57</v>
      </c>
      <c r="F2707" s="39">
        <v>147</v>
      </c>
      <c r="G2707" s="39">
        <v>90</v>
      </c>
      <c r="H2707" s="39" t="s">
        <v>155</v>
      </c>
      <c r="I2707" s="39" t="s">
        <v>82</v>
      </c>
      <c r="J2707" s="18">
        <v>50202</v>
      </c>
      <c r="K2707" s="18">
        <v>359</v>
      </c>
      <c r="L2707" s="18">
        <v>1792290</v>
      </c>
      <c r="M2707" s="18">
        <v>359</v>
      </c>
      <c r="N2707" s="39" t="s">
        <v>28</v>
      </c>
      <c r="O2707" s="18">
        <v>2566</v>
      </c>
      <c r="P2707" s="18">
        <v>373</v>
      </c>
      <c r="Q2707" s="18">
        <v>237053894</v>
      </c>
      <c r="R2707" s="18">
        <v>385</v>
      </c>
      <c r="S2707" s="16">
        <f t="shared" si="255"/>
        <v>237.05389400000001</v>
      </c>
      <c r="T2707" s="16">
        <f t="shared" si="257"/>
        <v>220814.18863360261</v>
      </c>
      <c r="U2707" s="41">
        <f t="shared" si="256"/>
        <v>7562.4050632911394</v>
      </c>
      <c r="V2707" s="18">
        <f t="shared" si="258"/>
        <v>237</v>
      </c>
      <c r="W2707" s="154">
        <f t="shared" si="259"/>
        <v>931.70543727258485</v>
      </c>
    </row>
    <row r="2708" spans="1:23" ht="16" customHeight="1">
      <c r="A2708" s="37"/>
      <c r="B2708" s="38" t="str">
        <f t="shared" si="254"/>
        <v>237-Pa</v>
      </c>
      <c r="C2708" s="39">
        <v>237</v>
      </c>
      <c r="D2708" s="40"/>
      <c r="E2708" s="39">
        <v>55</v>
      </c>
      <c r="F2708" s="39">
        <v>146</v>
      </c>
      <c r="G2708" s="39">
        <v>91</v>
      </c>
      <c r="H2708" s="39" t="s">
        <v>156</v>
      </c>
      <c r="I2708" s="39" t="s">
        <v>40</v>
      </c>
      <c r="J2708" s="18">
        <v>47636.065000000002</v>
      </c>
      <c r="K2708" s="18">
        <v>100.02</v>
      </c>
      <c r="L2708" s="18">
        <v>1794073.281</v>
      </c>
      <c r="M2708" s="18">
        <v>100.021</v>
      </c>
      <c r="N2708" s="39" t="s">
        <v>28</v>
      </c>
      <c r="O2708" s="18">
        <v>2250</v>
      </c>
      <c r="P2708" s="18">
        <v>100</v>
      </c>
      <c r="Q2708" s="18">
        <v>237051139.43000001</v>
      </c>
      <c r="R2708" s="18">
        <v>107.376</v>
      </c>
      <c r="S2708" s="16">
        <f t="shared" si="255"/>
        <v>237.05113943000001</v>
      </c>
      <c r="T2708" s="16">
        <f t="shared" si="257"/>
        <v>220811.62276923598</v>
      </c>
      <c r="U2708" s="41">
        <f t="shared" si="256"/>
        <v>7569.9294556962022</v>
      </c>
      <c r="V2708" s="18">
        <f t="shared" si="258"/>
        <v>237</v>
      </c>
      <c r="W2708" s="154">
        <f t="shared" si="259"/>
        <v>931.69461084065813</v>
      </c>
    </row>
    <row r="2709" spans="1:23" ht="16" customHeight="1">
      <c r="A2709" s="37"/>
      <c r="B2709" s="38" t="str">
        <f t="shared" si="254"/>
        <v>237-U</v>
      </c>
      <c r="C2709" s="39">
        <v>237</v>
      </c>
      <c r="D2709" s="40"/>
      <c r="E2709" s="39">
        <v>53</v>
      </c>
      <c r="F2709" s="39">
        <v>145</v>
      </c>
      <c r="G2709" s="39">
        <v>92</v>
      </c>
      <c r="H2709" s="39" t="s">
        <v>157</v>
      </c>
      <c r="I2709" s="40"/>
      <c r="J2709" s="18">
        <v>45386.065000000002</v>
      </c>
      <c r="K2709" s="18">
        <v>2</v>
      </c>
      <c r="L2709" s="18">
        <v>1795540.9269999999</v>
      </c>
      <c r="M2709" s="18">
        <v>2.0259999999999998</v>
      </c>
      <c r="N2709" s="39" t="s">
        <v>28</v>
      </c>
      <c r="O2709" s="18">
        <v>518.56500000000005</v>
      </c>
      <c r="P2709" s="18">
        <v>0.55500000000000005</v>
      </c>
      <c r="Q2709" s="18">
        <v>237048723.95500001</v>
      </c>
      <c r="R2709" s="18">
        <v>2.1469999999999998</v>
      </c>
      <c r="S2709" s="16">
        <f t="shared" si="255"/>
        <v>237.04872395500001</v>
      </c>
      <c r="T2709" s="16">
        <f t="shared" si="257"/>
        <v>220809.3727696967</v>
      </c>
      <c r="U2709" s="41">
        <f t="shared" si="256"/>
        <v>7576.1220548523206</v>
      </c>
      <c r="V2709" s="18">
        <f t="shared" si="258"/>
        <v>237</v>
      </c>
      <c r="W2709" s="154">
        <f t="shared" si="259"/>
        <v>931.685117171716</v>
      </c>
    </row>
    <row r="2710" spans="1:23" ht="16" customHeight="1">
      <c r="A2710" s="37"/>
      <c r="B2710" s="38" t="str">
        <f t="shared" si="254"/>
        <v>237-Np</v>
      </c>
      <c r="C2710" s="39">
        <v>237</v>
      </c>
      <c r="D2710" s="40"/>
      <c r="E2710" s="39">
        <v>51</v>
      </c>
      <c r="F2710" s="39">
        <v>144</v>
      </c>
      <c r="G2710" s="39">
        <v>93</v>
      </c>
      <c r="H2710" s="39" t="s">
        <v>158</v>
      </c>
      <c r="I2710" s="40"/>
      <c r="J2710" s="18">
        <v>44867.500999999997</v>
      </c>
      <c r="K2710" s="18">
        <v>1.9610000000000001</v>
      </c>
      <c r="L2710" s="18">
        <v>1795277.138</v>
      </c>
      <c r="M2710" s="18">
        <v>1.986</v>
      </c>
      <c r="N2710" s="39" t="s">
        <v>28</v>
      </c>
      <c r="O2710" s="18">
        <v>-220.31800000000001</v>
      </c>
      <c r="P2710" s="18">
        <v>1.298</v>
      </c>
      <c r="Q2710" s="18">
        <v>237048167.25299999</v>
      </c>
      <c r="R2710" s="18">
        <v>2.105</v>
      </c>
      <c r="S2710" s="16">
        <f t="shared" si="255"/>
        <v>237.048167253</v>
      </c>
      <c r="T2710" s="16">
        <f t="shared" si="257"/>
        <v>220808.85420533831</v>
      </c>
      <c r="U2710" s="41">
        <f t="shared" si="256"/>
        <v>7575.0090210970466</v>
      </c>
      <c r="V2710" s="18">
        <f t="shared" si="258"/>
        <v>237</v>
      </c>
      <c r="W2710" s="154">
        <f t="shared" si="259"/>
        <v>931.68292913644859</v>
      </c>
    </row>
    <row r="2711" spans="1:23" ht="16" customHeight="1">
      <c r="A2711" s="37"/>
      <c r="B2711" s="38" t="str">
        <f t="shared" si="254"/>
        <v>237-Pu</v>
      </c>
      <c r="C2711" s="39">
        <v>237</v>
      </c>
      <c r="D2711" s="40"/>
      <c r="E2711" s="39">
        <v>49</v>
      </c>
      <c r="F2711" s="39">
        <v>143</v>
      </c>
      <c r="G2711" s="39">
        <v>94</v>
      </c>
      <c r="H2711" s="39" t="s">
        <v>159</v>
      </c>
      <c r="I2711" s="40"/>
      <c r="J2711" s="18">
        <v>45087.817999999999</v>
      </c>
      <c r="K2711" s="18">
        <v>2.3420000000000001</v>
      </c>
      <c r="L2711" s="18">
        <v>1794274.4669999999</v>
      </c>
      <c r="M2711" s="18">
        <v>2.363</v>
      </c>
      <c r="N2711" s="39" t="s">
        <v>28</v>
      </c>
      <c r="O2711" s="18">
        <v>-1459.627</v>
      </c>
      <c r="P2711" s="18">
        <v>51.899000000000001</v>
      </c>
      <c r="Q2711" s="18">
        <v>237048403.77399999</v>
      </c>
      <c r="R2711" s="18">
        <v>2.5139999999999998</v>
      </c>
      <c r="S2711" s="16">
        <f t="shared" si="255"/>
        <v>237.04840377399998</v>
      </c>
      <c r="T2711" s="16">
        <f t="shared" si="257"/>
        <v>220809.07452313957</v>
      </c>
      <c r="U2711" s="41">
        <f t="shared" si="256"/>
        <v>7570.7783417721521</v>
      </c>
      <c r="V2711" s="18">
        <f t="shared" si="258"/>
        <v>237</v>
      </c>
      <c r="W2711" s="154">
        <f t="shared" si="259"/>
        <v>931.68385874742432</v>
      </c>
    </row>
    <row r="2712" spans="1:23" ht="16" customHeight="1">
      <c r="A2712" s="37"/>
      <c r="B2712" s="38" t="str">
        <f t="shared" si="254"/>
        <v>237-Am</v>
      </c>
      <c r="C2712" s="39">
        <v>237</v>
      </c>
      <c r="D2712" s="40"/>
      <c r="E2712" s="39">
        <v>47</v>
      </c>
      <c r="F2712" s="39">
        <v>142</v>
      </c>
      <c r="G2712" s="39">
        <v>95</v>
      </c>
      <c r="H2712" s="39" t="s">
        <v>160</v>
      </c>
      <c r="I2712" s="39" t="s">
        <v>83</v>
      </c>
      <c r="J2712" s="18">
        <v>46547.445</v>
      </c>
      <c r="K2712" s="18">
        <v>51.91</v>
      </c>
      <c r="L2712" s="18">
        <v>1792032.487</v>
      </c>
      <c r="M2712" s="18">
        <v>51.911000000000001</v>
      </c>
      <c r="N2712" s="39" t="s">
        <v>28</v>
      </c>
      <c r="O2712" s="18">
        <v>-2720</v>
      </c>
      <c r="P2712" s="18">
        <v>213</v>
      </c>
      <c r="Q2712" s="18">
        <v>237049970.748</v>
      </c>
      <c r="R2712" s="18">
        <v>55.728000000000002</v>
      </c>
      <c r="S2712" s="16">
        <f t="shared" si="255"/>
        <v>237.04997074799999</v>
      </c>
      <c r="T2712" s="16">
        <f t="shared" si="257"/>
        <v>220810.53414941518</v>
      </c>
      <c r="U2712" s="41">
        <f t="shared" si="256"/>
        <v>7561.3185105485227</v>
      </c>
      <c r="V2712" s="18">
        <f t="shared" si="258"/>
        <v>237</v>
      </c>
      <c r="W2712" s="154">
        <f t="shared" si="259"/>
        <v>931.69001750808093</v>
      </c>
    </row>
    <row r="2713" spans="1:23" ht="16" customHeight="1">
      <c r="A2713" s="37"/>
      <c r="B2713" s="38" t="str">
        <f t="shared" si="254"/>
        <v>237-Cm</v>
      </c>
      <c r="C2713" s="39">
        <v>237</v>
      </c>
      <c r="D2713" s="40"/>
      <c r="E2713" s="39">
        <v>45</v>
      </c>
      <c r="F2713" s="39">
        <v>141</v>
      </c>
      <c r="G2713" s="39">
        <v>96</v>
      </c>
      <c r="H2713" s="39" t="s">
        <v>161</v>
      </c>
      <c r="I2713" s="39" t="s">
        <v>83</v>
      </c>
      <c r="J2713" s="18">
        <v>49268</v>
      </c>
      <c r="K2713" s="18">
        <v>206</v>
      </c>
      <c r="L2713" s="18">
        <v>1788530</v>
      </c>
      <c r="M2713" s="18">
        <v>206</v>
      </c>
      <c r="N2713" s="39" t="s">
        <v>28</v>
      </c>
      <c r="O2713" s="18">
        <v>-3946</v>
      </c>
      <c r="P2713" s="18">
        <v>361</v>
      </c>
      <c r="Q2713" s="18">
        <v>237052891</v>
      </c>
      <c r="R2713" s="18">
        <v>221</v>
      </c>
      <c r="S2713" s="16">
        <f t="shared" si="255"/>
        <v>237.05289099999999</v>
      </c>
      <c r="T2713" s="16">
        <f t="shared" si="257"/>
        <v>220813.2543455069</v>
      </c>
      <c r="U2713" s="41">
        <f t="shared" si="256"/>
        <v>7546.5400843881853</v>
      </c>
      <c r="V2713" s="18">
        <f t="shared" si="258"/>
        <v>237</v>
      </c>
      <c r="W2713" s="154">
        <f t="shared" si="259"/>
        <v>931.70149512872104</v>
      </c>
    </row>
    <row r="2714" spans="1:23" ht="16" customHeight="1">
      <c r="A2714" s="37"/>
      <c r="B2714" s="38" t="str">
        <f t="shared" si="254"/>
        <v>237-Bk</v>
      </c>
      <c r="C2714" s="39">
        <v>237</v>
      </c>
      <c r="D2714" s="40"/>
      <c r="E2714" s="39">
        <v>43</v>
      </c>
      <c r="F2714" s="39">
        <v>140</v>
      </c>
      <c r="G2714" s="39">
        <v>97</v>
      </c>
      <c r="H2714" s="39" t="s">
        <v>162</v>
      </c>
      <c r="I2714" s="39" t="s">
        <v>83</v>
      </c>
      <c r="J2714" s="18">
        <v>53214</v>
      </c>
      <c r="K2714" s="18">
        <v>296</v>
      </c>
      <c r="L2714" s="18">
        <v>1783802</v>
      </c>
      <c r="M2714" s="18">
        <v>296</v>
      </c>
      <c r="N2714" s="39" t="s">
        <v>28</v>
      </c>
      <c r="O2714" s="18">
        <v>-4604</v>
      </c>
      <c r="P2714" s="18">
        <v>584</v>
      </c>
      <c r="Q2714" s="18">
        <v>237057127</v>
      </c>
      <c r="R2714" s="18">
        <v>318</v>
      </c>
      <c r="S2714" s="16">
        <f t="shared" si="255"/>
        <v>237.05712700000001</v>
      </c>
      <c r="T2714" s="16">
        <f t="shared" si="257"/>
        <v>220817.20015245938</v>
      </c>
      <c r="U2714" s="41">
        <f t="shared" si="256"/>
        <v>7526.5907172995785</v>
      </c>
      <c r="V2714" s="18">
        <f t="shared" si="258"/>
        <v>237</v>
      </c>
      <c r="W2714" s="154">
        <f t="shared" si="259"/>
        <v>931.71814410320417</v>
      </c>
    </row>
    <row r="2715" spans="1:23" ht="16" customHeight="1">
      <c r="A2715" s="37"/>
      <c r="B2715" s="38" t="str">
        <f t="shared" si="254"/>
        <v>237-Cf</v>
      </c>
      <c r="C2715" s="39">
        <v>237</v>
      </c>
      <c r="D2715" s="40"/>
      <c r="E2715" s="39">
        <v>41</v>
      </c>
      <c r="F2715" s="39">
        <v>139</v>
      </c>
      <c r="G2715" s="39">
        <v>98</v>
      </c>
      <c r="H2715" s="39" t="s">
        <v>163</v>
      </c>
      <c r="I2715" s="39" t="s">
        <v>37</v>
      </c>
      <c r="J2715" s="18">
        <v>57818</v>
      </c>
      <c r="K2715" s="18">
        <v>503</v>
      </c>
      <c r="L2715" s="18">
        <v>1778415</v>
      </c>
      <c r="M2715" s="18">
        <v>503</v>
      </c>
      <c r="N2715" s="39" t="s">
        <v>28</v>
      </c>
      <c r="O2715" s="18" t="s">
        <v>30</v>
      </c>
      <c r="P2715" s="42"/>
      <c r="Q2715" s="18">
        <v>237062070</v>
      </c>
      <c r="R2715" s="18">
        <v>540</v>
      </c>
      <c r="S2715" s="16">
        <f t="shared" si="255"/>
        <v>237.06207000000001</v>
      </c>
      <c r="T2715" s="16">
        <f t="shared" si="257"/>
        <v>220821.80452539751</v>
      </c>
      <c r="U2715" s="41">
        <f t="shared" si="256"/>
        <v>7503.8607594936711</v>
      </c>
      <c r="V2715" s="18">
        <f t="shared" si="258"/>
        <v>237</v>
      </c>
      <c r="W2715" s="154">
        <f t="shared" si="259"/>
        <v>931.7375718371203</v>
      </c>
    </row>
    <row r="2716" spans="1:23" ht="16" customHeight="1">
      <c r="A2716" s="37"/>
      <c r="B2716" s="38" t="str">
        <f t="shared" si="254"/>
        <v>238-Th</v>
      </c>
      <c r="C2716" s="39">
        <v>238</v>
      </c>
      <c r="D2716" s="39">
        <v>0</v>
      </c>
      <c r="E2716" s="39">
        <v>58</v>
      </c>
      <c r="F2716" s="39">
        <v>148</v>
      </c>
      <c r="G2716" s="39">
        <v>90</v>
      </c>
      <c r="H2716" s="39" t="s">
        <v>155</v>
      </c>
      <c r="I2716" s="39" t="s">
        <v>82</v>
      </c>
      <c r="J2716" s="18">
        <v>52390</v>
      </c>
      <c r="K2716" s="18">
        <v>361</v>
      </c>
      <c r="L2716" s="18">
        <v>1798173</v>
      </c>
      <c r="M2716" s="18">
        <v>361</v>
      </c>
      <c r="N2716" s="39" t="s">
        <v>28</v>
      </c>
      <c r="O2716" s="18">
        <v>1626</v>
      </c>
      <c r="P2716" s="18">
        <v>366</v>
      </c>
      <c r="Q2716" s="18">
        <v>238056243</v>
      </c>
      <c r="R2716" s="18">
        <v>387</v>
      </c>
      <c r="S2716" s="16">
        <f t="shared" si="255"/>
        <v>238.05624299999999</v>
      </c>
      <c r="T2716" s="16">
        <f t="shared" si="257"/>
        <v>221747.87032694236</v>
      </c>
      <c r="U2716" s="41">
        <f t="shared" si="256"/>
        <v>7555.3487394957983</v>
      </c>
      <c r="V2716" s="18">
        <f t="shared" si="258"/>
        <v>238</v>
      </c>
      <c r="W2716" s="154">
        <f t="shared" si="259"/>
        <v>931.71374086950573</v>
      </c>
    </row>
    <row r="2717" spans="1:23" ht="16" customHeight="1">
      <c r="A2717" s="37"/>
      <c r="B2717" s="38" t="str">
        <f t="shared" si="254"/>
        <v>238-Pa</v>
      </c>
      <c r="C2717" s="39">
        <v>238</v>
      </c>
      <c r="D2717" s="40"/>
      <c r="E2717" s="39">
        <v>56</v>
      </c>
      <c r="F2717" s="39">
        <v>147</v>
      </c>
      <c r="G2717" s="39">
        <v>91</v>
      </c>
      <c r="H2717" s="39" t="s">
        <v>156</v>
      </c>
      <c r="I2717" s="39" t="s">
        <v>40</v>
      </c>
      <c r="J2717" s="18">
        <v>50763.663999999997</v>
      </c>
      <c r="K2717" s="18">
        <v>60.033000000000001</v>
      </c>
      <c r="L2717" s="18">
        <v>1799017.0049999999</v>
      </c>
      <c r="M2717" s="18">
        <v>60.033999999999999</v>
      </c>
      <c r="N2717" s="39" t="s">
        <v>28</v>
      </c>
      <c r="O2717" s="18">
        <v>3460</v>
      </c>
      <c r="P2717" s="18">
        <v>60</v>
      </c>
      <c r="Q2717" s="18">
        <v>238054497.046</v>
      </c>
      <c r="R2717" s="18">
        <v>64.447999999999993</v>
      </c>
      <c r="S2717" s="16">
        <f t="shared" si="255"/>
        <v>238.05449704599999</v>
      </c>
      <c r="T2717" s="16">
        <f t="shared" si="257"/>
        <v>221746.24398193954</v>
      </c>
      <c r="U2717" s="41">
        <f t="shared" si="256"/>
        <v>7558.894978991596</v>
      </c>
      <c r="V2717" s="18">
        <f t="shared" si="258"/>
        <v>238</v>
      </c>
      <c r="W2717" s="154">
        <f t="shared" si="259"/>
        <v>931.70690748714094</v>
      </c>
    </row>
    <row r="2718" spans="1:23" ht="16" customHeight="1">
      <c r="A2718" s="37"/>
      <c r="B2718" s="38" t="str">
        <f t="shared" si="254"/>
        <v>238-U</v>
      </c>
      <c r="C2718" s="39">
        <v>238</v>
      </c>
      <c r="D2718" s="40"/>
      <c r="E2718" s="39">
        <v>54</v>
      </c>
      <c r="F2718" s="39">
        <v>146</v>
      </c>
      <c r="G2718" s="39">
        <v>92</v>
      </c>
      <c r="H2718" s="39" t="s">
        <v>157</v>
      </c>
      <c r="I2718" s="40"/>
      <c r="J2718" s="18">
        <v>47303.663999999997</v>
      </c>
      <c r="K2718" s="18">
        <v>1.98</v>
      </c>
      <c r="L2718" s="18">
        <v>1801694.6510000001</v>
      </c>
      <c r="M2718" s="18">
        <v>2.0059999999999998</v>
      </c>
      <c r="N2718" s="39" t="s">
        <v>28</v>
      </c>
      <c r="O2718" s="18">
        <v>-147.065</v>
      </c>
      <c r="P2718" s="18">
        <v>1.145</v>
      </c>
      <c r="Q2718" s="18">
        <v>238050782.583</v>
      </c>
      <c r="R2718" s="18">
        <v>2.1259999999999999</v>
      </c>
      <c r="S2718" s="16">
        <f t="shared" si="255"/>
        <v>238.050782583</v>
      </c>
      <c r="T2718" s="16">
        <f t="shared" si="257"/>
        <v>221742.7839833725</v>
      </c>
      <c r="U2718" s="41">
        <f t="shared" si="256"/>
        <v>7570.1455924369748</v>
      </c>
      <c r="V2718" s="18">
        <f t="shared" si="258"/>
        <v>238</v>
      </c>
      <c r="W2718" s="154">
        <f t="shared" si="259"/>
        <v>931.69236967803567</v>
      </c>
    </row>
    <row r="2719" spans="1:23" ht="16" customHeight="1">
      <c r="A2719" s="37"/>
      <c r="B2719" s="38" t="str">
        <f t="shared" si="254"/>
        <v>238-Np</v>
      </c>
      <c r="C2719" s="39">
        <v>238</v>
      </c>
      <c r="D2719" s="40"/>
      <c r="E2719" s="39">
        <v>52</v>
      </c>
      <c r="F2719" s="39">
        <v>145</v>
      </c>
      <c r="G2719" s="39">
        <v>93</v>
      </c>
      <c r="H2719" s="39" t="s">
        <v>158</v>
      </c>
      <c r="I2719" s="40"/>
      <c r="J2719" s="18">
        <v>47450.728999999999</v>
      </c>
      <c r="K2719" s="18">
        <v>1.97</v>
      </c>
      <c r="L2719" s="18">
        <v>1800765.233</v>
      </c>
      <c r="M2719" s="18">
        <v>1.996</v>
      </c>
      <c r="N2719" s="39" t="s">
        <v>28</v>
      </c>
      <c r="O2719" s="18">
        <v>1292.0409999999999</v>
      </c>
      <c r="P2719" s="18">
        <v>0.68899999999999995</v>
      </c>
      <c r="Q2719" s="18">
        <v>238050940.46399999</v>
      </c>
      <c r="R2719" s="18">
        <v>2.1150000000000002</v>
      </c>
      <c r="S2719" s="16">
        <f t="shared" si="255"/>
        <v>238.05094046399998</v>
      </c>
      <c r="T2719" s="16">
        <f t="shared" si="257"/>
        <v>221742.93104851589</v>
      </c>
      <c r="U2719" s="41">
        <f t="shared" si="256"/>
        <v>7566.2404747899163</v>
      </c>
      <c r="V2719" s="18">
        <f t="shared" si="258"/>
        <v>238</v>
      </c>
      <c r="W2719" s="154">
        <f t="shared" si="259"/>
        <v>931.69298759880633</v>
      </c>
    </row>
    <row r="2720" spans="1:23" ht="16" customHeight="1">
      <c r="A2720" s="37"/>
      <c r="B2720" s="38" t="str">
        <f t="shared" si="254"/>
        <v>238-Pu</v>
      </c>
      <c r="C2720" s="39">
        <v>238</v>
      </c>
      <c r="D2720" s="40"/>
      <c r="E2720" s="39">
        <v>50</v>
      </c>
      <c r="F2720" s="39">
        <v>144</v>
      </c>
      <c r="G2720" s="39">
        <v>94</v>
      </c>
      <c r="H2720" s="39" t="s">
        <v>159</v>
      </c>
      <c r="I2720" s="40"/>
      <c r="J2720" s="18">
        <v>46158.688000000002</v>
      </c>
      <c r="K2720" s="18">
        <v>1.982</v>
      </c>
      <c r="L2720" s="18">
        <v>1801274.9210000001</v>
      </c>
      <c r="M2720" s="18">
        <v>2.008</v>
      </c>
      <c r="N2720" s="39" t="s">
        <v>28</v>
      </c>
      <c r="O2720" s="18">
        <v>-2258.35</v>
      </c>
      <c r="P2720" s="18">
        <v>50.688000000000002</v>
      </c>
      <c r="Q2720" s="18">
        <v>238049553.40000001</v>
      </c>
      <c r="R2720" s="18">
        <v>2.1280000000000001</v>
      </c>
      <c r="S2720" s="16">
        <f t="shared" si="255"/>
        <v>238.04955340000001</v>
      </c>
      <c r="T2720" s="16">
        <f t="shared" si="257"/>
        <v>221741.63900725654</v>
      </c>
      <c r="U2720" s="41">
        <f t="shared" si="256"/>
        <v>7568.3820210084041</v>
      </c>
      <c r="V2720" s="18">
        <f t="shared" si="258"/>
        <v>238</v>
      </c>
      <c r="W2720" s="154">
        <f t="shared" si="259"/>
        <v>931.68755885401913</v>
      </c>
    </row>
    <row r="2721" spans="1:23" ht="16" customHeight="1">
      <c r="A2721" s="37"/>
      <c r="B2721" s="38" t="str">
        <f t="shared" si="254"/>
        <v>238-Am</v>
      </c>
      <c r="C2721" s="39">
        <v>238</v>
      </c>
      <c r="D2721" s="40"/>
      <c r="E2721" s="39">
        <v>48</v>
      </c>
      <c r="F2721" s="39">
        <v>143</v>
      </c>
      <c r="G2721" s="39">
        <v>95</v>
      </c>
      <c r="H2721" s="39" t="s">
        <v>160</v>
      </c>
      <c r="I2721" s="39" t="s">
        <v>83</v>
      </c>
      <c r="J2721" s="18">
        <v>48417.036999999997</v>
      </c>
      <c r="K2721" s="18">
        <v>50.725999999999999</v>
      </c>
      <c r="L2721" s="18">
        <v>1798234.2180000001</v>
      </c>
      <c r="M2721" s="18">
        <v>50.726999999999997</v>
      </c>
      <c r="N2721" s="39" t="s">
        <v>28</v>
      </c>
      <c r="O2721" s="18">
        <v>-967.31899999999996</v>
      </c>
      <c r="P2721" s="18">
        <v>62.536000000000001</v>
      </c>
      <c r="Q2721" s="18">
        <v>238051977.83899999</v>
      </c>
      <c r="R2721" s="18">
        <v>54.457000000000001</v>
      </c>
      <c r="S2721" s="16">
        <f t="shared" si="255"/>
        <v>238.05197783899999</v>
      </c>
      <c r="T2721" s="16">
        <f t="shared" si="257"/>
        <v>221743.89735670458</v>
      </c>
      <c r="U2721" s="41">
        <f t="shared" si="256"/>
        <v>7555.6059579831935</v>
      </c>
      <c r="V2721" s="18">
        <f t="shared" si="258"/>
        <v>238</v>
      </c>
      <c r="W2721" s="154">
        <f t="shared" si="259"/>
        <v>931.69704771724616</v>
      </c>
    </row>
    <row r="2722" spans="1:23" ht="16" customHeight="1">
      <c r="A2722" s="37"/>
      <c r="B2722" s="38" t="str">
        <f t="shared" si="254"/>
        <v>238-Cm</v>
      </c>
      <c r="C2722" s="39">
        <v>238</v>
      </c>
      <c r="D2722" s="40"/>
      <c r="E2722" s="39">
        <v>46</v>
      </c>
      <c r="F2722" s="39">
        <v>142</v>
      </c>
      <c r="G2722" s="39">
        <v>96</v>
      </c>
      <c r="H2722" s="39" t="s">
        <v>161</v>
      </c>
      <c r="I2722" s="39" t="s">
        <v>83</v>
      </c>
      <c r="J2722" s="18">
        <v>49384.356</v>
      </c>
      <c r="K2722" s="18">
        <v>36.661999999999999</v>
      </c>
      <c r="L2722" s="18">
        <v>1796484.5449999999</v>
      </c>
      <c r="M2722" s="18">
        <v>36.662999999999997</v>
      </c>
      <c r="N2722" s="39" t="s">
        <v>28</v>
      </c>
      <c r="O2722" s="18">
        <v>-4890</v>
      </c>
      <c r="P2722" s="18">
        <v>290</v>
      </c>
      <c r="Q2722" s="18">
        <v>238053016.29800001</v>
      </c>
      <c r="R2722" s="18">
        <v>39.357999999999997</v>
      </c>
      <c r="S2722" s="16">
        <f t="shared" si="255"/>
        <v>238.05301629800002</v>
      </c>
      <c r="T2722" s="16">
        <f t="shared" si="257"/>
        <v>221744.86467463238</v>
      </c>
      <c r="U2722" s="41">
        <f t="shared" si="256"/>
        <v>7548.2543907563022</v>
      </c>
      <c r="V2722" s="18">
        <f t="shared" si="258"/>
        <v>238</v>
      </c>
      <c r="W2722" s="154">
        <f t="shared" si="259"/>
        <v>931.70111207828734</v>
      </c>
    </row>
    <row r="2723" spans="1:23" ht="16" customHeight="1">
      <c r="A2723" s="37"/>
      <c r="B2723" s="38" t="str">
        <f t="shared" si="254"/>
        <v>238-Bk</v>
      </c>
      <c r="C2723" s="39">
        <v>238</v>
      </c>
      <c r="D2723" s="40"/>
      <c r="E2723" s="39">
        <v>44</v>
      </c>
      <c r="F2723" s="39">
        <v>141</v>
      </c>
      <c r="G2723" s="39">
        <v>97</v>
      </c>
      <c r="H2723" s="39" t="s">
        <v>162</v>
      </c>
      <c r="I2723" s="39" t="s">
        <v>83</v>
      </c>
      <c r="J2723" s="18">
        <v>54274</v>
      </c>
      <c r="K2723" s="18">
        <v>288</v>
      </c>
      <c r="L2723" s="18">
        <v>1790812</v>
      </c>
      <c r="M2723" s="18">
        <v>288</v>
      </c>
      <c r="N2723" s="39" t="s">
        <v>28</v>
      </c>
      <c r="O2723" s="18">
        <v>-2929</v>
      </c>
      <c r="P2723" s="18">
        <v>493</v>
      </c>
      <c r="Q2723" s="18">
        <v>238058266</v>
      </c>
      <c r="R2723" s="18">
        <v>309</v>
      </c>
      <c r="S2723" s="16">
        <f t="shared" si="255"/>
        <v>238.058266</v>
      </c>
      <c r="T2723" s="16">
        <f t="shared" si="257"/>
        <v>221749.75473852517</v>
      </c>
      <c r="U2723" s="41">
        <f t="shared" si="256"/>
        <v>7524.4201680672268</v>
      </c>
      <c r="V2723" s="18">
        <f t="shared" si="258"/>
        <v>238</v>
      </c>
      <c r="W2723" s="154">
        <f t="shared" si="259"/>
        <v>931.72165856523179</v>
      </c>
    </row>
    <row r="2724" spans="1:23" ht="16" customHeight="1">
      <c r="A2724" s="37"/>
      <c r="B2724" s="38" t="str">
        <f t="shared" si="254"/>
        <v>238-Cf</v>
      </c>
      <c r="C2724" s="39">
        <v>238</v>
      </c>
      <c r="D2724" s="40"/>
      <c r="E2724" s="39">
        <v>42</v>
      </c>
      <c r="F2724" s="39">
        <v>140</v>
      </c>
      <c r="G2724" s="39">
        <v>98</v>
      </c>
      <c r="H2724" s="39" t="s">
        <v>163</v>
      </c>
      <c r="I2724" s="39" t="s">
        <v>37</v>
      </c>
      <c r="J2724" s="18">
        <v>57203</v>
      </c>
      <c r="K2724" s="18">
        <v>401</v>
      </c>
      <c r="L2724" s="18">
        <v>1787101</v>
      </c>
      <c r="M2724" s="18">
        <v>401</v>
      </c>
      <c r="N2724" s="39" t="s">
        <v>28</v>
      </c>
      <c r="O2724" s="18" t="s">
        <v>30</v>
      </c>
      <c r="P2724" s="42"/>
      <c r="Q2724" s="18">
        <v>238061410</v>
      </c>
      <c r="R2724" s="18">
        <v>430</v>
      </c>
      <c r="S2724" s="16">
        <f t="shared" si="255"/>
        <v>238.06141</v>
      </c>
      <c r="T2724" s="16">
        <f t="shared" si="257"/>
        <v>221752.68335445022</v>
      </c>
      <c r="U2724" s="41">
        <f t="shared" si="256"/>
        <v>7508.8277310924368</v>
      </c>
      <c r="V2724" s="18">
        <f t="shared" si="258"/>
        <v>238</v>
      </c>
      <c r="W2724" s="154">
        <f t="shared" si="259"/>
        <v>931.73396367416058</v>
      </c>
    </row>
    <row r="2725" spans="1:23" ht="16" customHeight="1">
      <c r="A2725" s="37"/>
      <c r="B2725" s="38" t="str">
        <f t="shared" si="254"/>
        <v>239-Pa</v>
      </c>
      <c r="C2725" s="39">
        <v>239</v>
      </c>
      <c r="D2725" s="39">
        <v>0</v>
      </c>
      <c r="E2725" s="39">
        <v>57</v>
      </c>
      <c r="F2725" s="39">
        <v>148</v>
      </c>
      <c r="G2725" s="39">
        <v>91</v>
      </c>
      <c r="H2725" s="39" t="s">
        <v>156</v>
      </c>
      <c r="I2725" s="39" t="s">
        <v>37</v>
      </c>
      <c r="J2725" s="18">
        <v>53216</v>
      </c>
      <c r="K2725" s="18">
        <v>298</v>
      </c>
      <c r="L2725" s="18">
        <v>1804636</v>
      </c>
      <c r="M2725" s="18">
        <v>298</v>
      </c>
      <c r="N2725" s="39" t="s">
        <v>28</v>
      </c>
      <c r="O2725" s="18">
        <v>2648</v>
      </c>
      <c r="P2725" s="18">
        <v>298</v>
      </c>
      <c r="Q2725" s="18">
        <v>239057130</v>
      </c>
      <c r="R2725" s="18">
        <v>320</v>
      </c>
      <c r="S2725" s="16">
        <f t="shared" si="255"/>
        <v>239.05713</v>
      </c>
      <c r="T2725" s="16">
        <f t="shared" si="257"/>
        <v>222680.19017661721</v>
      </c>
      <c r="U2725" s="41">
        <f t="shared" si="256"/>
        <v>7550.778242677824</v>
      </c>
      <c r="V2725" s="18">
        <f t="shared" si="258"/>
        <v>239</v>
      </c>
      <c r="W2725" s="154">
        <f t="shared" si="259"/>
        <v>931.71627688961178</v>
      </c>
    </row>
    <row r="2726" spans="1:23" ht="16" customHeight="1">
      <c r="A2726" s="37"/>
      <c r="B2726" s="38" t="str">
        <f t="shared" si="254"/>
        <v>239-U</v>
      </c>
      <c r="C2726" s="39">
        <v>239</v>
      </c>
      <c r="D2726" s="40"/>
      <c r="E2726" s="39">
        <v>55</v>
      </c>
      <c r="F2726" s="39">
        <v>147</v>
      </c>
      <c r="G2726" s="39">
        <v>92</v>
      </c>
      <c r="H2726" s="39" t="s">
        <v>157</v>
      </c>
      <c r="I2726" s="39" t="s">
        <v>47</v>
      </c>
      <c r="J2726" s="18">
        <v>50568.731</v>
      </c>
      <c r="K2726" s="18">
        <v>1.992</v>
      </c>
      <c r="L2726" s="18">
        <v>1806500.9069999999</v>
      </c>
      <c r="M2726" s="18">
        <v>2.0179999999999998</v>
      </c>
      <c r="N2726" s="39" t="s">
        <v>28</v>
      </c>
      <c r="O2726" s="18">
        <v>1263.4570000000001</v>
      </c>
      <c r="P2726" s="18">
        <v>1.472</v>
      </c>
      <c r="Q2726" s="18">
        <v>239054287.77700001</v>
      </c>
      <c r="R2726" s="18">
        <v>2.1379999999999999</v>
      </c>
      <c r="S2726" s="16">
        <f t="shared" si="255"/>
        <v>239.05428777700001</v>
      </c>
      <c r="T2726" s="16">
        <f t="shared" si="257"/>
        <v>222677.54266404078</v>
      </c>
      <c r="U2726" s="41">
        <f t="shared" si="256"/>
        <v>7558.5812008368193</v>
      </c>
      <c r="V2726" s="18">
        <f t="shared" si="258"/>
        <v>239</v>
      </c>
      <c r="W2726" s="154">
        <f t="shared" si="259"/>
        <v>931.705199431133</v>
      </c>
    </row>
    <row r="2727" spans="1:23" ht="16" customHeight="1">
      <c r="A2727" s="37"/>
      <c r="B2727" s="38" t="str">
        <f t="shared" si="254"/>
        <v>239-Np</v>
      </c>
      <c r="C2727" s="39">
        <v>239</v>
      </c>
      <c r="D2727" s="40"/>
      <c r="E2727" s="39">
        <v>53</v>
      </c>
      <c r="F2727" s="39">
        <v>146</v>
      </c>
      <c r="G2727" s="39">
        <v>93</v>
      </c>
      <c r="H2727" s="39" t="s">
        <v>158</v>
      </c>
      <c r="I2727" s="40"/>
      <c r="J2727" s="18">
        <v>49305.273000000001</v>
      </c>
      <c r="K2727" s="18">
        <v>2.133</v>
      </c>
      <c r="L2727" s="18">
        <v>1806982.0109999999</v>
      </c>
      <c r="M2727" s="18">
        <v>2.1579999999999999</v>
      </c>
      <c r="N2727" s="39" t="s">
        <v>28</v>
      </c>
      <c r="O2727" s="18">
        <v>721.79600000000005</v>
      </c>
      <c r="P2727" s="18">
        <v>0.874</v>
      </c>
      <c r="Q2727" s="18">
        <v>239052931.39899999</v>
      </c>
      <c r="R2727" s="18">
        <v>2.29</v>
      </c>
      <c r="S2727" s="16">
        <f t="shared" si="255"/>
        <v>239.05293139899999</v>
      </c>
      <c r="T2727" s="16">
        <f t="shared" si="257"/>
        <v>222676.27920659445</v>
      </c>
      <c r="U2727" s="41">
        <f t="shared" si="256"/>
        <v>7560.5941882845182</v>
      </c>
      <c r="V2727" s="18">
        <f t="shared" si="258"/>
        <v>239</v>
      </c>
      <c r="W2727" s="154">
        <f t="shared" si="259"/>
        <v>931.69991299830315</v>
      </c>
    </row>
    <row r="2728" spans="1:23" ht="16" customHeight="1">
      <c r="A2728" s="37"/>
      <c r="B2728" s="38" t="str">
        <f t="shared" si="254"/>
        <v>239-Pu</v>
      </c>
      <c r="C2728" s="39">
        <v>239</v>
      </c>
      <c r="D2728" s="40"/>
      <c r="E2728" s="39">
        <v>51</v>
      </c>
      <c r="F2728" s="39">
        <v>145</v>
      </c>
      <c r="G2728" s="39">
        <v>94</v>
      </c>
      <c r="H2728" s="39" t="s">
        <v>159</v>
      </c>
      <c r="I2728" s="40"/>
      <c r="J2728" s="18">
        <v>48583.478000000003</v>
      </c>
      <c r="K2728" s="18">
        <v>1.9710000000000001</v>
      </c>
      <c r="L2728" s="18">
        <v>1806921.4539999999</v>
      </c>
      <c r="M2728" s="18">
        <v>1.998</v>
      </c>
      <c r="N2728" s="39" t="s">
        <v>28</v>
      </c>
      <c r="O2728" s="18">
        <v>-802.91200000000003</v>
      </c>
      <c r="P2728" s="18">
        <v>2.0110000000000001</v>
      </c>
      <c r="Q2728" s="18">
        <v>239052156.51899999</v>
      </c>
      <c r="R2728" s="18">
        <v>2.1160000000000001</v>
      </c>
      <c r="S2728" s="16">
        <f t="shared" si="255"/>
        <v>239.05215651899999</v>
      </c>
      <c r="T2728" s="16">
        <f t="shared" si="257"/>
        <v>222675.55741082219</v>
      </c>
      <c r="U2728" s="41">
        <f t="shared" si="256"/>
        <v>7560.3408117154804</v>
      </c>
      <c r="V2728" s="18">
        <f t="shared" si="258"/>
        <v>239</v>
      </c>
      <c r="W2728" s="154">
        <f t="shared" si="259"/>
        <v>931.69689293231045</v>
      </c>
    </row>
    <row r="2729" spans="1:23" ht="16" customHeight="1">
      <c r="A2729" s="37"/>
      <c r="B2729" s="38" t="str">
        <f t="shared" si="254"/>
        <v>239-Am</v>
      </c>
      <c r="C2729" s="39">
        <v>239</v>
      </c>
      <c r="D2729" s="40"/>
      <c r="E2729" s="39">
        <v>49</v>
      </c>
      <c r="F2729" s="39">
        <v>144</v>
      </c>
      <c r="G2729" s="39">
        <v>95</v>
      </c>
      <c r="H2729" s="39" t="s">
        <v>160</v>
      </c>
      <c r="I2729" s="39" t="s">
        <v>83</v>
      </c>
      <c r="J2729" s="18">
        <v>49386.389000000003</v>
      </c>
      <c r="K2729" s="18">
        <v>2.8029999999999999</v>
      </c>
      <c r="L2729" s="18">
        <v>1805336.1880000001</v>
      </c>
      <c r="M2729" s="18">
        <v>2.8210000000000002</v>
      </c>
      <c r="N2729" s="39" t="s">
        <v>28</v>
      </c>
      <c r="O2729" s="18">
        <v>-1800</v>
      </c>
      <c r="P2729" s="18">
        <v>100</v>
      </c>
      <c r="Q2729" s="18">
        <v>239053018.48100001</v>
      </c>
      <c r="R2729" s="18">
        <v>3.0089999999999999</v>
      </c>
      <c r="S2729" s="16">
        <f t="shared" si="255"/>
        <v>239.05301848100001</v>
      </c>
      <c r="T2729" s="16">
        <f t="shared" si="257"/>
        <v>222676.36032292145</v>
      </c>
      <c r="U2729" s="41">
        <f t="shared" si="256"/>
        <v>7553.70789958159</v>
      </c>
      <c r="V2729" s="18">
        <f t="shared" si="258"/>
        <v>239</v>
      </c>
      <c r="W2729" s="154">
        <f t="shared" si="259"/>
        <v>931.70025239716085</v>
      </c>
    </row>
    <row r="2730" spans="1:23" ht="16" customHeight="1">
      <c r="A2730" s="37"/>
      <c r="B2730" s="38" t="str">
        <f t="shared" si="254"/>
        <v>239-Cm</v>
      </c>
      <c r="C2730" s="39">
        <v>239</v>
      </c>
      <c r="D2730" s="40"/>
      <c r="E2730" s="39">
        <v>47</v>
      </c>
      <c r="F2730" s="39">
        <v>143</v>
      </c>
      <c r="G2730" s="39">
        <v>96</v>
      </c>
      <c r="H2730" s="39" t="s">
        <v>161</v>
      </c>
      <c r="I2730" s="39" t="s">
        <v>39</v>
      </c>
      <c r="J2730" s="18">
        <v>51186</v>
      </c>
      <c r="K2730" s="18">
        <v>100</v>
      </c>
      <c r="L2730" s="18">
        <v>1802754</v>
      </c>
      <c r="M2730" s="18">
        <v>100</v>
      </c>
      <c r="N2730" s="39" t="s">
        <v>28</v>
      </c>
      <c r="O2730" s="18">
        <v>-3177</v>
      </c>
      <c r="P2730" s="18">
        <v>304</v>
      </c>
      <c r="Q2730" s="18">
        <v>239054951</v>
      </c>
      <c r="R2730" s="18">
        <v>107</v>
      </c>
      <c r="S2730" s="16">
        <f t="shared" si="255"/>
        <v>239.05495099999999</v>
      </c>
      <c r="T2730" s="16">
        <f t="shared" si="257"/>
        <v>222678.16045203048</v>
      </c>
      <c r="U2730" s="41">
        <f t="shared" si="256"/>
        <v>7542.9037656903765</v>
      </c>
      <c r="V2730" s="18">
        <f t="shared" si="258"/>
        <v>239</v>
      </c>
      <c r="W2730" s="154">
        <f t="shared" si="259"/>
        <v>931.70778431811914</v>
      </c>
    </row>
    <row r="2731" spans="1:23" ht="16" customHeight="1">
      <c r="A2731" s="37"/>
      <c r="B2731" s="38" t="str">
        <f t="shared" si="254"/>
        <v>239-Bk</v>
      </c>
      <c r="C2731" s="39">
        <v>239</v>
      </c>
      <c r="D2731" s="40"/>
      <c r="E2731" s="39">
        <v>45</v>
      </c>
      <c r="F2731" s="39">
        <v>142</v>
      </c>
      <c r="G2731" s="39">
        <v>97</v>
      </c>
      <c r="H2731" s="39" t="s">
        <v>162</v>
      </c>
      <c r="I2731" s="39" t="s">
        <v>83</v>
      </c>
      <c r="J2731" s="18">
        <v>54364</v>
      </c>
      <c r="K2731" s="18">
        <v>287</v>
      </c>
      <c r="L2731" s="18">
        <v>1798794</v>
      </c>
      <c r="M2731" s="18">
        <v>287</v>
      </c>
      <c r="N2731" s="39" t="s">
        <v>28</v>
      </c>
      <c r="O2731" s="18">
        <v>-3928</v>
      </c>
      <c r="P2731" s="18">
        <v>369</v>
      </c>
      <c r="Q2731" s="18">
        <v>239058362</v>
      </c>
      <c r="R2731" s="18">
        <v>308</v>
      </c>
      <c r="S2731" s="16">
        <f t="shared" si="255"/>
        <v>239.05836199999999</v>
      </c>
      <c r="T2731" s="16">
        <f t="shared" si="257"/>
        <v>222681.33777675068</v>
      </c>
      <c r="U2731" s="41">
        <f t="shared" si="256"/>
        <v>7526.3347280334729</v>
      </c>
      <c r="V2731" s="18">
        <f t="shared" si="258"/>
        <v>239</v>
      </c>
      <c r="W2731" s="154">
        <f t="shared" si="259"/>
        <v>931.72107856381035</v>
      </c>
    </row>
    <row r="2732" spans="1:23" ht="16" customHeight="1">
      <c r="A2732" s="37"/>
      <c r="B2732" s="38" t="str">
        <f t="shared" si="254"/>
        <v>239-Cf</v>
      </c>
      <c r="C2732" s="39">
        <v>239</v>
      </c>
      <c r="D2732" s="40"/>
      <c r="E2732" s="39">
        <v>43</v>
      </c>
      <c r="F2732" s="39">
        <v>141</v>
      </c>
      <c r="G2732" s="39">
        <v>98</v>
      </c>
      <c r="H2732" s="39" t="s">
        <v>163</v>
      </c>
      <c r="I2732" s="39" t="s">
        <v>83</v>
      </c>
      <c r="J2732" s="18">
        <v>58292</v>
      </c>
      <c r="K2732" s="18">
        <v>231</v>
      </c>
      <c r="L2732" s="18">
        <v>1794084</v>
      </c>
      <c r="M2732" s="18">
        <v>231</v>
      </c>
      <c r="N2732" s="39" t="s">
        <v>28</v>
      </c>
      <c r="O2732" s="18" t="s">
        <v>30</v>
      </c>
      <c r="P2732" s="42"/>
      <c r="Q2732" s="18">
        <v>239062579</v>
      </c>
      <c r="R2732" s="18">
        <v>248</v>
      </c>
      <c r="S2732" s="16">
        <f t="shared" si="255"/>
        <v>239.062579</v>
      </c>
      <c r="T2732" s="16">
        <f t="shared" si="257"/>
        <v>222685.26588532448</v>
      </c>
      <c r="U2732" s="41">
        <f t="shared" si="256"/>
        <v>7506.6276150627618</v>
      </c>
      <c r="V2732" s="18">
        <f t="shared" si="258"/>
        <v>239</v>
      </c>
      <c r="W2732" s="154">
        <f t="shared" si="259"/>
        <v>931.73751416453752</v>
      </c>
    </row>
    <row r="2733" spans="1:23" ht="16" customHeight="1">
      <c r="A2733" s="37"/>
      <c r="B2733" s="38" t="str">
        <f t="shared" si="254"/>
        <v>240-Pa</v>
      </c>
      <c r="C2733" s="39">
        <v>240</v>
      </c>
      <c r="D2733" s="39">
        <v>0</v>
      </c>
      <c r="E2733" s="39">
        <v>58</v>
      </c>
      <c r="F2733" s="39">
        <v>149</v>
      </c>
      <c r="G2733" s="39">
        <v>91</v>
      </c>
      <c r="H2733" s="39" t="s">
        <v>156</v>
      </c>
      <c r="I2733" s="39" t="s">
        <v>37</v>
      </c>
      <c r="J2733" s="18">
        <v>56802</v>
      </c>
      <c r="K2733" s="18">
        <v>298</v>
      </c>
      <c r="L2733" s="18">
        <v>1809121</v>
      </c>
      <c r="M2733" s="18">
        <v>298</v>
      </c>
      <c r="N2733" s="39" t="s">
        <v>28</v>
      </c>
      <c r="O2733" s="18">
        <v>4093</v>
      </c>
      <c r="P2733" s="18">
        <v>298</v>
      </c>
      <c r="Q2733" s="18">
        <v>240060980</v>
      </c>
      <c r="R2733" s="18">
        <v>320</v>
      </c>
      <c r="S2733" s="16">
        <f t="shared" si="255"/>
        <v>240.06098</v>
      </c>
      <c r="T2733" s="16">
        <f t="shared" si="257"/>
        <v>223615.27004187283</v>
      </c>
      <c r="U2733" s="41">
        <f t="shared" si="256"/>
        <v>7538.0041666666666</v>
      </c>
      <c r="V2733" s="18">
        <f t="shared" si="258"/>
        <v>240</v>
      </c>
      <c r="W2733" s="154">
        <f t="shared" si="259"/>
        <v>931.73029184113682</v>
      </c>
    </row>
    <row r="2734" spans="1:23" ht="16" customHeight="1">
      <c r="A2734" s="37"/>
      <c r="B2734" s="38" t="str">
        <f t="shared" si="254"/>
        <v>240-U</v>
      </c>
      <c r="C2734" s="39">
        <v>240</v>
      </c>
      <c r="D2734" s="40"/>
      <c r="E2734" s="39">
        <v>56</v>
      </c>
      <c r="F2734" s="39">
        <v>148</v>
      </c>
      <c r="G2734" s="39">
        <v>92</v>
      </c>
      <c r="H2734" s="39" t="s">
        <v>157</v>
      </c>
      <c r="I2734" s="39" t="s">
        <v>82</v>
      </c>
      <c r="J2734" s="18">
        <v>52709.264000000003</v>
      </c>
      <c r="K2734" s="18">
        <v>5.1929999999999996</v>
      </c>
      <c r="L2734" s="18">
        <v>1812431.6969999999</v>
      </c>
      <c r="M2734" s="18">
        <v>5.2030000000000003</v>
      </c>
      <c r="N2734" s="39" t="s">
        <v>28</v>
      </c>
      <c r="O2734" s="18">
        <v>388.346</v>
      </c>
      <c r="P2734" s="18">
        <v>15.792999999999999</v>
      </c>
      <c r="Q2734" s="18">
        <v>240056585.734</v>
      </c>
      <c r="R2734" s="18">
        <v>5.5750000000000002</v>
      </c>
      <c r="S2734" s="16">
        <f t="shared" si="255"/>
        <v>240.05658573400001</v>
      </c>
      <c r="T2734" s="16">
        <f t="shared" si="257"/>
        <v>223611.17681115196</v>
      </c>
      <c r="U2734" s="41">
        <f t="shared" si="256"/>
        <v>7551.7987374999993</v>
      </c>
      <c r="V2734" s="18">
        <f t="shared" si="258"/>
        <v>240</v>
      </c>
      <c r="W2734" s="154">
        <f t="shared" si="259"/>
        <v>931.71323671313314</v>
      </c>
    </row>
    <row r="2735" spans="1:23" ht="16" customHeight="1">
      <c r="A2735" s="37"/>
      <c r="B2735" s="38" t="str">
        <f t="shared" si="254"/>
        <v>240-Np</v>
      </c>
      <c r="C2735" s="39">
        <v>240</v>
      </c>
      <c r="D2735" s="40"/>
      <c r="E2735" s="39">
        <v>54</v>
      </c>
      <c r="F2735" s="39">
        <v>147</v>
      </c>
      <c r="G2735" s="39">
        <v>93</v>
      </c>
      <c r="H2735" s="39" t="s">
        <v>158</v>
      </c>
      <c r="I2735" s="39" t="s">
        <v>40</v>
      </c>
      <c r="J2735" s="18">
        <v>52320.917999999998</v>
      </c>
      <c r="K2735" s="18">
        <v>15.154</v>
      </c>
      <c r="L2735" s="18">
        <v>1812037.689</v>
      </c>
      <c r="M2735" s="18">
        <v>15.157999999999999</v>
      </c>
      <c r="N2735" s="39" t="s">
        <v>28</v>
      </c>
      <c r="O2735" s="18">
        <v>2199.5990000000002</v>
      </c>
      <c r="P2735" s="18">
        <v>15.029</v>
      </c>
      <c r="Q2735" s="18">
        <v>240056168.82800001</v>
      </c>
      <c r="R2735" s="18">
        <v>16.268999999999998</v>
      </c>
      <c r="S2735" s="16">
        <f t="shared" si="255"/>
        <v>240.05616882800001</v>
      </c>
      <c r="T2735" s="16">
        <f t="shared" si="257"/>
        <v>223610.78846587497</v>
      </c>
      <c r="U2735" s="41">
        <f t="shared" si="256"/>
        <v>7550.1570375000001</v>
      </c>
      <c r="V2735" s="18">
        <f t="shared" si="258"/>
        <v>240</v>
      </c>
      <c r="W2735" s="154">
        <f t="shared" si="259"/>
        <v>931.7116186078124</v>
      </c>
    </row>
    <row r="2736" spans="1:23" ht="16" customHeight="1">
      <c r="A2736" s="37"/>
      <c r="B2736" s="38" t="str">
        <f t="shared" si="254"/>
        <v>240-Pu</v>
      </c>
      <c r="C2736" s="39">
        <v>240</v>
      </c>
      <c r="D2736" s="40"/>
      <c r="E2736" s="39">
        <v>52</v>
      </c>
      <c r="F2736" s="39">
        <v>146</v>
      </c>
      <c r="G2736" s="39">
        <v>94</v>
      </c>
      <c r="H2736" s="39" t="s">
        <v>159</v>
      </c>
      <c r="I2736" s="40"/>
      <c r="J2736" s="18">
        <v>50121.319000000003</v>
      </c>
      <c r="K2736" s="18">
        <v>1.9470000000000001</v>
      </c>
      <c r="L2736" s="18">
        <v>1813454.9350000001</v>
      </c>
      <c r="M2736" s="18">
        <v>1.974</v>
      </c>
      <c r="N2736" s="39" t="s">
        <v>28</v>
      </c>
      <c r="O2736" s="18">
        <v>-1378.952</v>
      </c>
      <c r="P2736" s="18">
        <v>13.79</v>
      </c>
      <c r="Q2736" s="18">
        <v>240053807.46000001</v>
      </c>
      <c r="R2736" s="18">
        <v>2.09</v>
      </c>
      <c r="S2736" s="16">
        <f t="shared" si="255"/>
        <v>240.05380746</v>
      </c>
      <c r="T2736" s="16">
        <f t="shared" si="257"/>
        <v>223608.58886666066</v>
      </c>
      <c r="U2736" s="41">
        <f t="shared" si="256"/>
        <v>7556.0622291666668</v>
      </c>
      <c r="V2736" s="18">
        <f t="shared" si="258"/>
        <v>240</v>
      </c>
      <c r="W2736" s="154">
        <f t="shared" si="259"/>
        <v>931.70245361108607</v>
      </c>
    </row>
    <row r="2737" spans="1:23" ht="16" customHeight="1">
      <c r="A2737" s="37"/>
      <c r="B2737" s="38" t="str">
        <f t="shared" si="254"/>
        <v>240-Am</v>
      </c>
      <c r="C2737" s="39">
        <v>240</v>
      </c>
      <c r="D2737" s="40"/>
      <c r="E2737" s="39">
        <v>50</v>
      </c>
      <c r="F2737" s="39">
        <v>145</v>
      </c>
      <c r="G2737" s="39">
        <v>95</v>
      </c>
      <c r="H2737" s="39" t="s">
        <v>160</v>
      </c>
      <c r="I2737" s="39" t="s">
        <v>69</v>
      </c>
      <c r="J2737" s="18">
        <v>51500.271000000001</v>
      </c>
      <c r="K2737" s="18">
        <v>13.925000000000001</v>
      </c>
      <c r="L2737" s="18">
        <v>1811293.63</v>
      </c>
      <c r="M2737" s="18">
        <v>13.929</v>
      </c>
      <c r="N2737" s="39" t="s">
        <v>28</v>
      </c>
      <c r="O2737" s="18">
        <v>-215.38</v>
      </c>
      <c r="P2737" s="18">
        <v>13.941000000000001</v>
      </c>
      <c r="Q2737" s="18">
        <v>240055287.82600001</v>
      </c>
      <c r="R2737" s="18">
        <v>14.95</v>
      </c>
      <c r="S2737" s="16">
        <f t="shared" si="255"/>
        <v>240.05528782600001</v>
      </c>
      <c r="T2737" s="16">
        <f t="shared" si="257"/>
        <v>223609.96781813732</v>
      </c>
      <c r="U2737" s="41">
        <f t="shared" si="256"/>
        <v>7547.056791666666</v>
      </c>
      <c r="V2737" s="18">
        <f t="shared" si="258"/>
        <v>240</v>
      </c>
      <c r="W2737" s="154">
        <f t="shared" si="259"/>
        <v>931.70819924223883</v>
      </c>
    </row>
    <row r="2738" spans="1:23" ht="16" customHeight="1">
      <c r="A2738" s="37"/>
      <c r="B2738" s="38" t="str">
        <f t="shared" si="254"/>
        <v>240-Cm</v>
      </c>
      <c r="C2738" s="39">
        <v>240</v>
      </c>
      <c r="D2738" s="40"/>
      <c r="E2738" s="39">
        <v>48</v>
      </c>
      <c r="F2738" s="39">
        <v>144</v>
      </c>
      <c r="G2738" s="39">
        <v>96</v>
      </c>
      <c r="H2738" s="39" t="s">
        <v>161</v>
      </c>
      <c r="I2738" s="39" t="s">
        <v>83</v>
      </c>
      <c r="J2738" s="18">
        <v>51715.650999999998</v>
      </c>
      <c r="K2738" s="18">
        <v>2.7320000000000002</v>
      </c>
      <c r="L2738" s="18">
        <v>1810295.8959999999</v>
      </c>
      <c r="M2738" s="18">
        <v>2.7509999999999999</v>
      </c>
      <c r="N2738" s="39" t="s">
        <v>28</v>
      </c>
      <c r="O2738" s="18">
        <v>-3940</v>
      </c>
      <c r="P2738" s="18">
        <v>150</v>
      </c>
      <c r="Q2738" s="18">
        <v>240055519.046</v>
      </c>
      <c r="R2738" s="18">
        <v>2.9329999999999998</v>
      </c>
      <c r="S2738" s="16">
        <f t="shared" si="255"/>
        <v>240.055519046</v>
      </c>
      <c r="T2738" s="16">
        <f t="shared" si="257"/>
        <v>223610.18319809093</v>
      </c>
      <c r="U2738" s="41">
        <f t="shared" si="256"/>
        <v>7542.899566666666</v>
      </c>
      <c r="V2738" s="18">
        <f t="shared" si="258"/>
        <v>240</v>
      </c>
      <c r="W2738" s="154">
        <f t="shared" si="259"/>
        <v>931.70909665871227</v>
      </c>
    </row>
    <row r="2739" spans="1:23" ht="16" customHeight="1">
      <c r="A2739" s="37"/>
      <c r="B2739" s="38" t="str">
        <f t="shared" si="254"/>
        <v>240-Bk</v>
      </c>
      <c r="C2739" s="39">
        <v>240</v>
      </c>
      <c r="D2739" s="40"/>
      <c r="E2739" s="39">
        <v>46</v>
      </c>
      <c r="F2739" s="39">
        <v>143</v>
      </c>
      <c r="G2739" s="39">
        <v>97</v>
      </c>
      <c r="H2739" s="39" t="s">
        <v>162</v>
      </c>
      <c r="I2739" s="39" t="s">
        <v>39</v>
      </c>
      <c r="J2739" s="18">
        <v>55656</v>
      </c>
      <c r="K2739" s="18">
        <v>150</v>
      </c>
      <c r="L2739" s="18">
        <v>1805574</v>
      </c>
      <c r="M2739" s="18">
        <v>150</v>
      </c>
      <c r="N2739" s="39" t="s">
        <v>28</v>
      </c>
      <c r="O2739" s="18">
        <v>-2371</v>
      </c>
      <c r="P2739" s="18">
        <v>251</v>
      </c>
      <c r="Q2739" s="18">
        <v>240059749</v>
      </c>
      <c r="R2739" s="18">
        <v>161</v>
      </c>
      <c r="S2739" s="16">
        <f t="shared" si="255"/>
        <v>240.05974900000001</v>
      </c>
      <c r="T2739" s="16">
        <f t="shared" si="257"/>
        <v>223614.12337323299</v>
      </c>
      <c r="U2739" s="41">
        <f t="shared" si="256"/>
        <v>7523.2250000000004</v>
      </c>
      <c r="V2739" s="18">
        <f t="shared" si="258"/>
        <v>240</v>
      </c>
      <c r="W2739" s="154">
        <f t="shared" si="259"/>
        <v>931.72551405513741</v>
      </c>
    </row>
    <row r="2740" spans="1:23" ht="16" customHeight="1">
      <c r="A2740" s="37"/>
      <c r="B2740" s="38" t="str">
        <f t="shared" si="254"/>
        <v>240-Cf</v>
      </c>
      <c r="C2740" s="39">
        <v>240</v>
      </c>
      <c r="D2740" s="40"/>
      <c r="E2740" s="39">
        <v>44</v>
      </c>
      <c r="F2740" s="39">
        <v>142</v>
      </c>
      <c r="G2740" s="39">
        <v>98</v>
      </c>
      <c r="H2740" s="39" t="s">
        <v>163</v>
      </c>
      <c r="I2740" s="39" t="s">
        <v>83</v>
      </c>
      <c r="J2740" s="18">
        <v>58027</v>
      </c>
      <c r="K2740" s="18">
        <v>201</v>
      </c>
      <c r="L2740" s="18">
        <v>1802420</v>
      </c>
      <c r="M2740" s="18">
        <v>201</v>
      </c>
      <c r="N2740" s="39" t="s">
        <v>28</v>
      </c>
      <c r="O2740" s="18">
        <v>-6172</v>
      </c>
      <c r="P2740" s="18">
        <v>448</v>
      </c>
      <c r="Q2740" s="18">
        <v>240062295</v>
      </c>
      <c r="R2740" s="18">
        <v>216</v>
      </c>
      <c r="S2740" s="16">
        <f t="shared" si="255"/>
        <v>240.06229500000001</v>
      </c>
      <c r="T2740" s="16">
        <f t="shared" si="257"/>
        <v>223616.49495597638</v>
      </c>
      <c r="U2740" s="41">
        <f t="shared" si="256"/>
        <v>7510.083333333333</v>
      </c>
      <c r="V2740" s="18">
        <f t="shared" si="258"/>
        <v>240</v>
      </c>
      <c r="W2740" s="154">
        <f t="shared" si="259"/>
        <v>931.73539564990153</v>
      </c>
    </row>
    <row r="2741" spans="1:23" ht="16" customHeight="1">
      <c r="A2741" s="37"/>
      <c r="B2741" s="38" t="str">
        <f t="shared" si="254"/>
        <v>240-Es</v>
      </c>
      <c r="C2741" s="39">
        <v>240</v>
      </c>
      <c r="D2741" s="40"/>
      <c r="E2741" s="39">
        <v>42</v>
      </c>
      <c r="F2741" s="39">
        <v>141</v>
      </c>
      <c r="G2741" s="39">
        <v>99</v>
      </c>
      <c r="H2741" s="39" t="s">
        <v>164</v>
      </c>
      <c r="I2741" s="39" t="s">
        <v>37</v>
      </c>
      <c r="J2741" s="18">
        <v>64199</v>
      </c>
      <c r="K2741" s="18">
        <v>401</v>
      </c>
      <c r="L2741" s="18">
        <v>1795466</v>
      </c>
      <c r="M2741" s="18">
        <v>401</v>
      </c>
      <c r="N2741" s="39" t="s">
        <v>28</v>
      </c>
      <c r="O2741" s="18" t="s">
        <v>30</v>
      </c>
      <c r="P2741" s="42"/>
      <c r="Q2741" s="18">
        <v>240068920</v>
      </c>
      <c r="R2741" s="18">
        <v>430</v>
      </c>
      <c r="S2741" s="16">
        <f t="shared" si="255"/>
        <v>240.06891999999999</v>
      </c>
      <c r="T2741" s="16">
        <f t="shared" si="257"/>
        <v>223622.66610117466</v>
      </c>
      <c r="U2741" s="41">
        <f t="shared" si="256"/>
        <v>7481.1083333333336</v>
      </c>
      <c r="V2741" s="18">
        <f t="shared" si="258"/>
        <v>240</v>
      </c>
      <c r="W2741" s="154">
        <f t="shared" si="259"/>
        <v>931.76110875489439</v>
      </c>
    </row>
    <row r="2742" spans="1:23" ht="16" customHeight="1">
      <c r="A2742" s="37"/>
      <c r="B2742" s="38" t="str">
        <f t="shared" si="254"/>
        <v>241-U</v>
      </c>
      <c r="C2742" s="39">
        <v>241</v>
      </c>
      <c r="D2742" s="39">
        <v>0</v>
      </c>
      <c r="E2742" s="39">
        <v>57</v>
      </c>
      <c r="F2742" s="39">
        <v>149</v>
      </c>
      <c r="G2742" s="39">
        <v>92</v>
      </c>
      <c r="H2742" s="39" t="s">
        <v>157</v>
      </c>
      <c r="I2742" s="39" t="s">
        <v>37</v>
      </c>
      <c r="J2742" s="18">
        <v>56197</v>
      </c>
      <c r="K2742" s="18">
        <v>298</v>
      </c>
      <c r="L2742" s="18">
        <v>1817015</v>
      </c>
      <c r="M2742" s="18">
        <v>298</v>
      </c>
      <c r="N2742" s="39" t="s">
        <v>28</v>
      </c>
      <c r="O2742" s="18">
        <v>1941</v>
      </c>
      <c r="P2742" s="18">
        <v>306</v>
      </c>
      <c r="Q2742" s="18">
        <v>241060330</v>
      </c>
      <c r="R2742" s="18">
        <v>320</v>
      </c>
      <c r="S2742" s="16">
        <f t="shared" si="255"/>
        <v>241.06032999999999</v>
      </c>
      <c r="T2742" s="16">
        <f t="shared" si="257"/>
        <v>224546.15818586168</v>
      </c>
      <c r="U2742" s="41">
        <f t="shared" si="256"/>
        <v>7539.4813278008296</v>
      </c>
      <c r="V2742" s="18">
        <f t="shared" si="258"/>
        <v>241</v>
      </c>
      <c r="W2742" s="154">
        <f t="shared" si="259"/>
        <v>931.72679745170819</v>
      </c>
    </row>
    <row r="2743" spans="1:23" ht="16" customHeight="1">
      <c r="A2743" s="37"/>
      <c r="B2743" s="38" t="str">
        <f t="shared" si="254"/>
        <v>241-Np</v>
      </c>
      <c r="C2743" s="39">
        <v>241</v>
      </c>
      <c r="D2743" s="40"/>
      <c r="E2743" s="39">
        <v>55</v>
      </c>
      <c r="F2743" s="39">
        <v>148</v>
      </c>
      <c r="G2743" s="39">
        <v>93</v>
      </c>
      <c r="H2743" s="39" t="s">
        <v>158</v>
      </c>
      <c r="I2743" s="39" t="s">
        <v>40</v>
      </c>
      <c r="J2743" s="18">
        <v>54256.038999999997</v>
      </c>
      <c r="K2743" s="18">
        <v>70.736999999999995</v>
      </c>
      <c r="L2743" s="18">
        <v>1818173.8910000001</v>
      </c>
      <c r="M2743" s="18">
        <v>70.738</v>
      </c>
      <c r="N2743" s="39" t="s">
        <v>28</v>
      </c>
      <c r="O2743" s="18">
        <v>1305</v>
      </c>
      <c r="P2743" s="18">
        <v>70.710999999999999</v>
      </c>
      <c r="Q2743" s="18">
        <v>241058246.266</v>
      </c>
      <c r="R2743" s="18">
        <v>75.94</v>
      </c>
      <c r="S2743" s="16">
        <f t="shared" si="255"/>
        <v>241.058246266</v>
      </c>
      <c r="T2743" s="16">
        <f t="shared" si="257"/>
        <v>224544.21720094568</v>
      </c>
      <c r="U2743" s="41">
        <f t="shared" si="256"/>
        <v>7544.2900041493776</v>
      </c>
      <c r="V2743" s="18">
        <f t="shared" si="258"/>
        <v>241</v>
      </c>
      <c r="W2743" s="154">
        <f t="shared" si="259"/>
        <v>931.71874357238869</v>
      </c>
    </row>
    <row r="2744" spans="1:23" ht="16" customHeight="1">
      <c r="A2744" s="37"/>
      <c r="B2744" s="38" t="str">
        <f t="shared" si="254"/>
        <v>241-Pu</v>
      </c>
      <c r="C2744" s="39">
        <v>241</v>
      </c>
      <c r="D2744" s="40"/>
      <c r="E2744" s="39">
        <v>53</v>
      </c>
      <c r="F2744" s="39">
        <v>147</v>
      </c>
      <c r="G2744" s="39">
        <v>94</v>
      </c>
      <c r="H2744" s="39" t="s">
        <v>159</v>
      </c>
      <c r="I2744" s="40"/>
      <c r="J2744" s="18">
        <v>52951.038999999997</v>
      </c>
      <c r="K2744" s="18">
        <v>1.948</v>
      </c>
      <c r="L2744" s="18">
        <v>1818696.5379999999</v>
      </c>
      <c r="M2744" s="18">
        <v>1.9750000000000001</v>
      </c>
      <c r="N2744" s="39" t="s">
        <v>28</v>
      </c>
      <c r="O2744" s="18">
        <v>20.815000000000001</v>
      </c>
      <c r="P2744" s="18">
        <v>0.19900000000000001</v>
      </c>
      <c r="Q2744" s="18">
        <v>241056845.29100001</v>
      </c>
      <c r="R2744" s="18">
        <v>2.0910000000000002</v>
      </c>
      <c r="S2744" s="16">
        <f t="shared" si="255"/>
        <v>241.056845291</v>
      </c>
      <c r="T2744" s="16">
        <f t="shared" si="257"/>
        <v>224542.91220167864</v>
      </c>
      <c r="U2744" s="41">
        <f t="shared" si="256"/>
        <v>7546.4586639004146</v>
      </c>
      <c r="V2744" s="18">
        <f t="shared" si="258"/>
        <v>241</v>
      </c>
      <c r="W2744" s="154">
        <f t="shared" si="259"/>
        <v>931.71332863767077</v>
      </c>
    </row>
    <row r="2745" spans="1:23" ht="16" customHeight="1">
      <c r="A2745" s="37"/>
      <c r="B2745" s="38" t="str">
        <f t="shared" si="254"/>
        <v>241-Am</v>
      </c>
      <c r="C2745" s="39">
        <v>241</v>
      </c>
      <c r="D2745" s="40"/>
      <c r="E2745" s="39">
        <v>51</v>
      </c>
      <c r="F2745" s="39">
        <v>146</v>
      </c>
      <c r="G2745" s="39">
        <v>95</v>
      </c>
      <c r="H2745" s="39" t="s">
        <v>160</v>
      </c>
      <c r="I2745" s="40"/>
      <c r="J2745" s="18">
        <v>52930.224000000002</v>
      </c>
      <c r="K2745" s="18">
        <v>1.9570000000000001</v>
      </c>
      <c r="L2745" s="18">
        <v>1817935</v>
      </c>
      <c r="M2745" s="18">
        <v>1.984</v>
      </c>
      <c r="N2745" s="39" t="s">
        <v>28</v>
      </c>
      <c r="O2745" s="18">
        <v>-767.35699999999997</v>
      </c>
      <c r="P2745" s="18">
        <v>1.173</v>
      </c>
      <c r="Q2745" s="18">
        <v>241056822.94400001</v>
      </c>
      <c r="R2745" s="18">
        <v>2.101</v>
      </c>
      <c r="S2745" s="16">
        <f t="shared" si="255"/>
        <v>241.056822944</v>
      </c>
      <c r="T2745" s="16">
        <f t="shared" si="257"/>
        <v>224542.89138559083</v>
      </c>
      <c r="U2745" s="41">
        <f t="shared" si="256"/>
        <v>7543.2987551867218</v>
      </c>
      <c r="V2745" s="18">
        <f t="shared" si="258"/>
        <v>241</v>
      </c>
      <c r="W2745" s="154">
        <f t="shared" si="259"/>
        <v>931.71324226386241</v>
      </c>
    </row>
    <row r="2746" spans="1:23" ht="16" customHeight="1">
      <c r="A2746" s="37"/>
      <c r="B2746" s="38" t="str">
        <f t="shared" si="254"/>
        <v>241-Cm</v>
      </c>
      <c r="C2746" s="39">
        <v>241</v>
      </c>
      <c r="D2746" s="40"/>
      <c r="E2746" s="39">
        <v>49</v>
      </c>
      <c r="F2746" s="39">
        <v>145</v>
      </c>
      <c r="G2746" s="39">
        <v>96</v>
      </c>
      <c r="H2746" s="39" t="s">
        <v>161</v>
      </c>
      <c r="I2746" s="40"/>
      <c r="J2746" s="18">
        <v>53697.580999999998</v>
      </c>
      <c r="K2746" s="18">
        <v>2.278</v>
      </c>
      <c r="L2746" s="18">
        <v>1816385.2890000001</v>
      </c>
      <c r="M2746" s="18">
        <v>2.3010000000000002</v>
      </c>
      <c r="N2746" s="39" t="s">
        <v>28</v>
      </c>
      <c r="O2746" s="18">
        <v>-2400</v>
      </c>
      <c r="P2746" s="18">
        <v>200</v>
      </c>
      <c r="Q2746" s="18">
        <v>241057646.736</v>
      </c>
      <c r="R2746" s="18">
        <v>2.4460000000000002</v>
      </c>
      <c r="S2746" s="16">
        <f t="shared" si="255"/>
        <v>241.05764673600001</v>
      </c>
      <c r="T2746" s="16">
        <f t="shared" si="257"/>
        <v>224543.65874257879</v>
      </c>
      <c r="U2746" s="41">
        <f t="shared" si="256"/>
        <v>7536.8684190871372</v>
      </c>
      <c r="V2746" s="18">
        <f t="shared" si="258"/>
        <v>241</v>
      </c>
      <c r="W2746" s="154">
        <f t="shared" si="259"/>
        <v>931.71642631775433</v>
      </c>
    </row>
    <row r="2747" spans="1:23" ht="16" customHeight="1">
      <c r="A2747" s="37"/>
      <c r="B2747" s="38" t="str">
        <f t="shared" si="254"/>
        <v>241-Bk</v>
      </c>
      <c r="C2747" s="39">
        <v>241</v>
      </c>
      <c r="D2747" s="40"/>
      <c r="E2747" s="39">
        <v>47</v>
      </c>
      <c r="F2747" s="39">
        <v>144</v>
      </c>
      <c r="G2747" s="39">
        <v>97</v>
      </c>
      <c r="H2747" s="39" t="s">
        <v>162</v>
      </c>
      <c r="I2747" s="39" t="s">
        <v>39</v>
      </c>
      <c r="J2747" s="18">
        <v>56098</v>
      </c>
      <c r="K2747" s="18">
        <v>200</v>
      </c>
      <c r="L2747" s="18">
        <v>1813203</v>
      </c>
      <c r="M2747" s="18">
        <v>200</v>
      </c>
      <c r="N2747" s="39" t="s">
        <v>28</v>
      </c>
      <c r="O2747" s="18">
        <v>-3254</v>
      </c>
      <c r="P2747" s="18">
        <v>324</v>
      </c>
      <c r="Q2747" s="18">
        <v>241060223</v>
      </c>
      <c r="R2747" s="18">
        <v>215</v>
      </c>
      <c r="S2747" s="16">
        <f t="shared" si="255"/>
        <v>241.06022300000001</v>
      </c>
      <c r="T2747" s="16">
        <f t="shared" si="257"/>
        <v>224546.05851604493</v>
      </c>
      <c r="U2747" s="41">
        <f t="shared" si="256"/>
        <v>7523.6639004149374</v>
      </c>
      <c r="V2747" s="18">
        <f t="shared" si="258"/>
        <v>241</v>
      </c>
      <c r="W2747" s="154">
        <f t="shared" si="259"/>
        <v>931.72638388400389</v>
      </c>
    </row>
    <row r="2748" spans="1:23" ht="16" customHeight="1">
      <c r="A2748" s="37"/>
      <c r="B2748" s="38" t="str">
        <f t="shared" si="254"/>
        <v>241-Cf</v>
      </c>
      <c r="C2748" s="39">
        <v>241</v>
      </c>
      <c r="D2748" s="40"/>
      <c r="E2748" s="39">
        <v>45</v>
      </c>
      <c r="F2748" s="39">
        <v>143</v>
      </c>
      <c r="G2748" s="39">
        <v>98</v>
      </c>
      <c r="H2748" s="39" t="s">
        <v>163</v>
      </c>
      <c r="I2748" s="39" t="s">
        <v>83</v>
      </c>
      <c r="J2748" s="18">
        <v>59351</v>
      </c>
      <c r="K2748" s="18">
        <v>255</v>
      </c>
      <c r="L2748" s="18">
        <v>1809167</v>
      </c>
      <c r="M2748" s="18">
        <v>255</v>
      </c>
      <c r="N2748" s="39" t="s">
        <v>28</v>
      </c>
      <c r="O2748" s="18">
        <v>-4607</v>
      </c>
      <c r="P2748" s="18">
        <v>392</v>
      </c>
      <c r="Q2748" s="18">
        <v>241063716</v>
      </c>
      <c r="R2748" s="18">
        <v>274</v>
      </c>
      <c r="S2748" s="16">
        <f t="shared" si="255"/>
        <v>241.063716</v>
      </c>
      <c r="T2748" s="16">
        <f t="shared" si="257"/>
        <v>224549.31222324155</v>
      </c>
      <c r="U2748" s="41">
        <f t="shared" si="256"/>
        <v>7506.9170124481325</v>
      </c>
      <c r="V2748" s="18">
        <f t="shared" si="258"/>
        <v>241</v>
      </c>
      <c r="W2748" s="154">
        <f t="shared" si="259"/>
        <v>931.73988474374084</v>
      </c>
    </row>
    <row r="2749" spans="1:23" ht="16" customHeight="1">
      <c r="A2749" s="37"/>
      <c r="B2749" s="38" t="str">
        <f t="shared" si="254"/>
        <v>241-Es</v>
      </c>
      <c r="C2749" s="39">
        <v>241</v>
      </c>
      <c r="D2749" s="40"/>
      <c r="E2749" s="39">
        <v>43</v>
      </c>
      <c r="F2749" s="39">
        <v>142</v>
      </c>
      <c r="G2749" s="39">
        <v>99</v>
      </c>
      <c r="H2749" s="39" t="s">
        <v>164</v>
      </c>
      <c r="I2749" s="39" t="s">
        <v>83</v>
      </c>
      <c r="J2749" s="18">
        <v>63959</v>
      </c>
      <c r="K2749" s="18">
        <v>298</v>
      </c>
      <c r="L2749" s="18">
        <v>1803777</v>
      </c>
      <c r="M2749" s="18">
        <v>298</v>
      </c>
      <c r="N2749" s="39" t="s">
        <v>28</v>
      </c>
      <c r="O2749" s="18" t="s">
        <v>30</v>
      </c>
      <c r="P2749" s="42"/>
      <c r="Q2749" s="18">
        <v>241068662</v>
      </c>
      <c r="R2749" s="18">
        <v>320</v>
      </c>
      <c r="S2749" s="16">
        <f t="shared" si="255"/>
        <v>241.06866199999999</v>
      </c>
      <c r="T2749" s="16">
        <f t="shared" si="257"/>
        <v>224553.91939066054</v>
      </c>
      <c r="U2749" s="41">
        <f t="shared" si="256"/>
        <v>7484.5518672199169</v>
      </c>
      <c r="V2749" s="18">
        <f t="shared" si="258"/>
        <v>241</v>
      </c>
      <c r="W2749" s="154">
        <f t="shared" si="259"/>
        <v>931.75900162099811</v>
      </c>
    </row>
    <row r="2750" spans="1:23" ht="16" customHeight="1">
      <c r="A2750" s="37"/>
      <c r="B2750" s="38" t="str">
        <f t="shared" si="254"/>
        <v>242-U</v>
      </c>
      <c r="C2750" s="39">
        <v>242</v>
      </c>
      <c r="D2750" s="39">
        <v>0</v>
      </c>
      <c r="E2750" s="39">
        <v>58</v>
      </c>
      <c r="F2750" s="39">
        <v>150</v>
      </c>
      <c r="G2750" s="39">
        <v>92</v>
      </c>
      <c r="H2750" s="39" t="s">
        <v>157</v>
      </c>
      <c r="I2750" s="39" t="s">
        <v>82</v>
      </c>
      <c r="J2750" s="18">
        <v>58614</v>
      </c>
      <c r="K2750" s="18">
        <v>201</v>
      </c>
      <c r="L2750" s="18">
        <v>1822669</v>
      </c>
      <c r="M2750" s="18">
        <v>201</v>
      </c>
      <c r="N2750" s="39" t="s">
        <v>28</v>
      </c>
      <c r="O2750" s="18">
        <v>1201</v>
      </c>
      <c r="P2750" s="18">
        <v>288</v>
      </c>
      <c r="Q2750" s="18">
        <v>242062925</v>
      </c>
      <c r="R2750" s="18">
        <v>215</v>
      </c>
      <c r="S2750" s="16">
        <f t="shared" si="255"/>
        <v>242.06292500000001</v>
      </c>
      <c r="T2750" s="16">
        <f t="shared" si="257"/>
        <v>225480.06902663072</v>
      </c>
      <c r="U2750" s="41">
        <f t="shared" si="256"/>
        <v>7531.6900826446281</v>
      </c>
      <c r="V2750" s="18">
        <f t="shared" si="258"/>
        <v>242</v>
      </c>
      <c r="W2750" s="154">
        <f t="shared" si="259"/>
        <v>931.73582242409384</v>
      </c>
    </row>
    <row r="2751" spans="1:23" ht="16" customHeight="1">
      <c r="A2751" s="37"/>
      <c r="B2751" s="38" t="str">
        <f t="shared" si="254"/>
        <v>242-Np</v>
      </c>
      <c r="C2751" s="39">
        <v>242</v>
      </c>
      <c r="D2751" s="40"/>
      <c r="E2751" s="39">
        <v>56</v>
      </c>
      <c r="F2751" s="39">
        <v>149</v>
      </c>
      <c r="G2751" s="39">
        <v>93</v>
      </c>
      <c r="H2751" s="39" t="s">
        <v>158</v>
      </c>
      <c r="I2751" s="39" t="s">
        <v>49</v>
      </c>
      <c r="J2751" s="18">
        <v>57413</v>
      </c>
      <c r="K2751" s="18">
        <v>206</v>
      </c>
      <c r="L2751" s="18">
        <v>1823088</v>
      </c>
      <c r="M2751" s="18">
        <v>206</v>
      </c>
      <c r="N2751" s="39" t="s">
        <v>28</v>
      </c>
      <c r="O2751" s="18">
        <v>2700</v>
      </c>
      <c r="P2751" s="18">
        <v>206</v>
      </c>
      <c r="Q2751" s="18">
        <v>242061635</v>
      </c>
      <c r="R2751" s="18">
        <v>221</v>
      </c>
      <c r="S2751" s="16">
        <f t="shared" si="255"/>
        <v>242.061635</v>
      </c>
      <c r="T2751" s="16">
        <f t="shared" si="257"/>
        <v>225478.86739986757</v>
      </c>
      <c r="U2751" s="41">
        <f t="shared" si="256"/>
        <v>7533.4214876033056</v>
      </c>
      <c r="V2751" s="18">
        <f t="shared" si="258"/>
        <v>242</v>
      </c>
      <c r="W2751" s="154">
        <f t="shared" si="259"/>
        <v>931.73085702424612</v>
      </c>
    </row>
    <row r="2752" spans="1:23" ht="16" customHeight="1">
      <c r="A2752" s="37"/>
      <c r="B2752" s="38" t="str">
        <f t="shared" si="254"/>
        <v>242-Pu</v>
      </c>
      <c r="C2752" s="39">
        <v>242</v>
      </c>
      <c r="D2752" s="40"/>
      <c r="E2752" s="39">
        <v>54</v>
      </c>
      <c r="F2752" s="39">
        <v>148</v>
      </c>
      <c r="G2752" s="39">
        <v>94</v>
      </c>
      <c r="H2752" s="39" t="s">
        <v>159</v>
      </c>
      <c r="I2752" s="40"/>
      <c r="J2752" s="18">
        <v>54713.012000000002</v>
      </c>
      <c r="K2752" s="18">
        <v>1.966</v>
      </c>
      <c r="L2752" s="18">
        <v>1825005.8870000001</v>
      </c>
      <c r="M2752" s="18">
        <v>1.9930000000000001</v>
      </c>
      <c r="N2752" s="39" t="s">
        <v>28</v>
      </c>
      <c r="O2752" s="18">
        <v>-750.96299999999997</v>
      </c>
      <c r="P2752" s="18">
        <v>0.71799999999999997</v>
      </c>
      <c r="Q2752" s="18">
        <v>242058736.847</v>
      </c>
      <c r="R2752" s="18">
        <v>2.1110000000000002</v>
      </c>
      <c r="S2752" s="16">
        <f t="shared" si="255"/>
        <v>242.05873684700001</v>
      </c>
      <c r="T2752" s="16">
        <f t="shared" si="257"/>
        <v>225476.16778885326</v>
      </c>
      <c r="U2752" s="41">
        <f t="shared" si="256"/>
        <v>7541.3466404958681</v>
      </c>
      <c r="V2752" s="18">
        <f t="shared" si="258"/>
        <v>242</v>
      </c>
      <c r="W2752" s="154">
        <f t="shared" si="259"/>
        <v>931.71970160683168</v>
      </c>
    </row>
    <row r="2753" spans="1:23" ht="16" customHeight="1">
      <c r="A2753" s="37"/>
      <c r="B2753" s="38" t="str">
        <f t="shared" si="254"/>
        <v>242-Am</v>
      </c>
      <c r="C2753" s="39">
        <v>242</v>
      </c>
      <c r="D2753" s="40"/>
      <c r="E2753" s="39">
        <v>52</v>
      </c>
      <c r="F2753" s="39">
        <v>147</v>
      </c>
      <c r="G2753" s="39">
        <v>95</v>
      </c>
      <c r="H2753" s="39" t="s">
        <v>160</v>
      </c>
      <c r="I2753" s="40"/>
      <c r="J2753" s="18">
        <v>55463.974999999999</v>
      </c>
      <c r="K2753" s="18">
        <v>1.96</v>
      </c>
      <c r="L2753" s="18">
        <v>1823472.571</v>
      </c>
      <c r="M2753" s="18">
        <v>1.986</v>
      </c>
      <c r="N2753" s="39" t="s">
        <v>28</v>
      </c>
      <c r="O2753" s="18">
        <v>664.82</v>
      </c>
      <c r="P2753" s="18">
        <v>0.66300000000000003</v>
      </c>
      <c r="Q2753" s="18">
        <v>242059543.039</v>
      </c>
      <c r="R2753" s="18">
        <v>2.1040000000000001</v>
      </c>
      <c r="S2753" s="16">
        <f t="shared" si="255"/>
        <v>242.059543039</v>
      </c>
      <c r="T2753" s="16">
        <f t="shared" si="257"/>
        <v>225476.91875155357</v>
      </c>
      <c r="U2753" s="41">
        <f t="shared" si="256"/>
        <v>7535.0106239669421</v>
      </c>
      <c r="V2753" s="18">
        <f t="shared" si="258"/>
        <v>242</v>
      </c>
      <c r="W2753" s="154">
        <f t="shared" si="259"/>
        <v>931.72280475848584</v>
      </c>
    </row>
    <row r="2754" spans="1:23" ht="16" customHeight="1">
      <c r="A2754" s="37"/>
      <c r="B2754" s="38" t="str">
        <f t="shared" si="254"/>
        <v>242-Cm</v>
      </c>
      <c r="C2754" s="39">
        <v>242</v>
      </c>
      <c r="D2754" s="40"/>
      <c r="E2754" s="39">
        <v>50</v>
      </c>
      <c r="F2754" s="39">
        <v>146</v>
      </c>
      <c r="G2754" s="39">
        <v>96</v>
      </c>
      <c r="H2754" s="39" t="s">
        <v>161</v>
      </c>
      <c r="I2754" s="39" t="s">
        <v>83</v>
      </c>
      <c r="J2754" s="18">
        <v>54799.156000000003</v>
      </c>
      <c r="K2754" s="18">
        <v>1.984</v>
      </c>
      <c r="L2754" s="18">
        <v>1823355.037</v>
      </c>
      <c r="M2754" s="18">
        <v>2.0110000000000001</v>
      </c>
      <c r="N2754" s="39" t="s">
        <v>28</v>
      </c>
      <c r="O2754" s="18">
        <v>-3000</v>
      </c>
      <c r="P2754" s="18">
        <v>200</v>
      </c>
      <c r="Q2754" s="18">
        <v>242058829.32600001</v>
      </c>
      <c r="R2754" s="18">
        <v>2.129</v>
      </c>
      <c r="S2754" s="16">
        <f t="shared" si="255"/>
        <v>242.05882932599999</v>
      </c>
      <c r="T2754" s="16">
        <f t="shared" si="257"/>
        <v>225476.25393245125</v>
      </c>
      <c r="U2754" s="41">
        <f t="shared" si="256"/>
        <v>7534.5249462809916</v>
      </c>
      <c r="V2754" s="18">
        <f t="shared" si="258"/>
        <v>242</v>
      </c>
      <c r="W2754" s="154">
        <f t="shared" si="259"/>
        <v>931.72005757211264</v>
      </c>
    </row>
    <row r="2755" spans="1:23" ht="16" customHeight="1">
      <c r="A2755" s="37"/>
      <c r="B2755" s="38" t="str">
        <f t="shared" si="254"/>
        <v>242-Bk</v>
      </c>
      <c r="C2755" s="39">
        <v>242</v>
      </c>
      <c r="D2755" s="40"/>
      <c r="E2755" s="39">
        <v>48</v>
      </c>
      <c r="F2755" s="39">
        <v>145</v>
      </c>
      <c r="G2755" s="39">
        <v>97</v>
      </c>
      <c r="H2755" s="39" t="s">
        <v>162</v>
      </c>
      <c r="I2755" s="39" t="s">
        <v>39</v>
      </c>
      <c r="J2755" s="18">
        <v>57799</v>
      </c>
      <c r="K2755" s="18">
        <v>200</v>
      </c>
      <c r="L2755" s="18">
        <v>1819573</v>
      </c>
      <c r="M2755" s="18">
        <v>200</v>
      </c>
      <c r="N2755" s="39" t="s">
        <v>28</v>
      </c>
      <c r="O2755" s="18">
        <v>-1526</v>
      </c>
      <c r="P2755" s="18">
        <v>203</v>
      </c>
      <c r="Q2755" s="18">
        <v>242062050</v>
      </c>
      <c r="R2755" s="18">
        <v>215</v>
      </c>
      <c r="S2755" s="16">
        <f t="shared" si="255"/>
        <v>242.06205</v>
      </c>
      <c r="T2755" s="16">
        <f t="shared" si="257"/>
        <v>225479.25396971771</v>
      </c>
      <c r="U2755" s="41">
        <f t="shared" si="256"/>
        <v>7518.8966942148763</v>
      </c>
      <c r="V2755" s="18">
        <f t="shared" si="258"/>
        <v>242</v>
      </c>
      <c r="W2755" s="154">
        <f t="shared" si="259"/>
        <v>931.73245442032112</v>
      </c>
    </row>
    <row r="2756" spans="1:23" ht="16" customHeight="1">
      <c r="A2756" s="37"/>
      <c r="B2756" s="38" t="str">
        <f t="shared" si="254"/>
        <v>242-Cf</v>
      </c>
      <c r="C2756" s="39">
        <v>242</v>
      </c>
      <c r="D2756" s="40"/>
      <c r="E2756" s="39">
        <v>46</v>
      </c>
      <c r="F2756" s="39">
        <v>144</v>
      </c>
      <c r="G2756" s="39">
        <v>98</v>
      </c>
      <c r="H2756" s="39" t="s">
        <v>163</v>
      </c>
      <c r="I2756" s="39" t="s">
        <v>83</v>
      </c>
      <c r="J2756" s="18">
        <v>59325.644999999997</v>
      </c>
      <c r="K2756" s="18">
        <v>36.887</v>
      </c>
      <c r="L2756" s="18">
        <v>1817263.841</v>
      </c>
      <c r="M2756" s="18">
        <v>36.887999999999998</v>
      </c>
      <c r="N2756" s="39" t="s">
        <v>28</v>
      </c>
      <c r="O2756" s="18">
        <v>-5598</v>
      </c>
      <c r="P2756" s="18">
        <v>327</v>
      </c>
      <c r="Q2756" s="18">
        <v>242063688.713</v>
      </c>
      <c r="R2756" s="18">
        <v>39.6</v>
      </c>
      <c r="S2756" s="16">
        <f t="shared" si="255"/>
        <v>242.063688713</v>
      </c>
      <c r="T2756" s="16">
        <f t="shared" si="257"/>
        <v>225480.78042041379</v>
      </c>
      <c r="U2756" s="41">
        <f t="shared" si="256"/>
        <v>7509.3547148760335</v>
      </c>
      <c r="V2756" s="18">
        <f t="shared" si="258"/>
        <v>242</v>
      </c>
      <c r="W2756" s="154">
        <f t="shared" si="259"/>
        <v>931.73876206782563</v>
      </c>
    </row>
    <row r="2757" spans="1:23" ht="16" customHeight="1">
      <c r="A2757" s="37"/>
      <c r="B2757" s="38" t="str">
        <f t="shared" si="254"/>
        <v>242-Es</v>
      </c>
      <c r="C2757" s="39">
        <v>242</v>
      </c>
      <c r="D2757" s="40"/>
      <c r="E2757" s="39">
        <v>44</v>
      </c>
      <c r="F2757" s="39">
        <v>143</v>
      </c>
      <c r="G2757" s="39">
        <v>99</v>
      </c>
      <c r="H2757" s="39" t="s">
        <v>164</v>
      </c>
      <c r="I2757" s="39" t="s">
        <v>83</v>
      </c>
      <c r="J2757" s="18">
        <v>64924</v>
      </c>
      <c r="K2757" s="18">
        <v>325</v>
      </c>
      <c r="L2757" s="18">
        <v>1810883</v>
      </c>
      <c r="M2757" s="18">
        <v>325</v>
      </c>
      <c r="N2757" s="39" t="s">
        <v>28</v>
      </c>
      <c r="O2757" s="18">
        <v>-3476</v>
      </c>
      <c r="P2757" s="18">
        <v>516</v>
      </c>
      <c r="Q2757" s="18">
        <v>242069699</v>
      </c>
      <c r="R2757" s="18">
        <v>349</v>
      </c>
      <c r="S2757" s="16">
        <f t="shared" si="255"/>
        <v>242.06969900000001</v>
      </c>
      <c r="T2757" s="16">
        <f t="shared" si="257"/>
        <v>225486.37896437763</v>
      </c>
      <c r="U2757" s="41">
        <f t="shared" si="256"/>
        <v>7482.9876033057853</v>
      </c>
      <c r="V2757" s="18">
        <f t="shared" si="258"/>
        <v>242</v>
      </c>
      <c r="W2757" s="154">
        <f t="shared" si="259"/>
        <v>931.761896547015</v>
      </c>
    </row>
    <row r="2758" spans="1:23" ht="16" customHeight="1">
      <c r="A2758" s="37"/>
      <c r="B2758" s="38" t="str">
        <f t="shared" si="254"/>
        <v>242-Fm</v>
      </c>
      <c r="C2758" s="39">
        <v>242</v>
      </c>
      <c r="D2758" s="40"/>
      <c r="E2758" s="39">
        <v>42</v>
      </c>
      <c r="F2758" s="39">
        <v>142</v>
      </c>
      <c r="G2758" s="39">
        <v>100</v>
      </c>
      <c r="H2758" s="39" t="s">
        <v>165</v>
      </c>
      <c r="I2758" s="39" t="s">
        <v>37</v>
      </c>
      <c r="J2758" s="18">
        <v>68400</v>
      </c>
      <c r="K2758" s="18">
        <v>401</v>
      </c>
      <c r="L2758" s="18">
        <v>1806625</v>
      </c>
      <c r="M2758" s="18">
        <v>401</v>
      </c>
      <c r="N2758" s="39" t="s">
        <v>28</v>
      </c>
      <c r="O2758" s="18" t="s">
        <v>30</v>
      </c>
      <c r="P2758" s="42"/>
      <c r="Q2758" s="18">
        <v>242073430</v>
      </c>
      <c r="R2758" s="18">
        <v>430</v>
      </c>
      <c r="S2758" s="16">
        <f t="shared" si="255"/>
        <v>242.07343</v>
      </c>
      <c r="T2758" s="16">
        <f t="shared" si="257"/>
        <v>225489.85436705459</v>
      </c>
      <c r="U2758" s="41">
        <f t="shared" si="256"/>
        <v>7465.3925619834708</v>
      </c>
      <c r="V2758" s="18">
        <f t="shared" si="258"/>
        <v>242</v>
      </c>
      <c r="W2758" s="154">
        <f t="shared" si="259"/>
        <v>931.77625771510156</v>
      </c>
    </row>
    <row r="2759" spans="1:23" ht="16" customHeight="1">
      <c r="A2759" s="37"/>
      <c r="B2759" s="38" t="str">
        <f t="shared" si="254"/>
        <v>243-Np</v>
      </c>
      <c r="C2759" s="39">
        <v>243</v>
      </c>
      <c r="D2759" s="39">
        <v>0</v>
      </c>
      <c r="E2759" s="39">
        <v>57</v>
      </c>
      <c r="F2759" s="39">
        <v>150</v>
      </c>
      <c r="G2759" s="39">
        <v>93</v>
      </c>
      <c r="H2759" s="39" t="s">
        <v>158</v>
      </c>
      <c r="I2759" s="39" t="s">
        <v>49</v>
      </c>
      <c r="J2759" s="18">
        <v>59870</v>
      </c>
      <c r="K2759" s="18">
        <v>32</v>
      </c>
      <c r="L2759" s="18">
        <v>1828703</v>
      </c>
      <c r="M2759" s="18">
        <v>32</v>
      </c>
      <c r="N2759" s="39" t="s">
        <v>28</v>
      </c>
      <c r="O2759" s="18">
        <v>2120</v>
      </c>
      <c r="P2759" s="18">
        <v>32</v>
      </c>
      <c r="Q2759" s="18">
        <v>243064273</v>
      </c>
      <c r="R2759" s="18">
        <v>34</v>
      </c>
      <c r="S2759" s="16">
        <f t="shared" si="255"/>
        <v>243.06427299999999</v>
      </c>
      <c r="T2759" s="16">
        <f t="shared" si="257"/>
        <v>226412.81829486199</v>
      </c>
      <c r="U2759" s="41">
        <f t="shared" si="256"/>
        <v>7525.5267489711932</v>
      </c>
      <c r="V2759" s="18">
        <f t="shared" si="258"/>
        <v>243</v>
      </c>
      <c r="W2759" s="154">
        <f t="shared" si="259"/>
        <v>931.73999298297122</v>
      </c>
    </row>
    <row r="2760" spans="1:23" ht="16" customHeight="1">
      <c r="A2760" s="37"/>
      <c r="B2760" s="38" t="str">
        <f t="shared" si="254"/>
        <v>243-Pu</v>
      </c>
      <c r="C2760" s="39">
        <v>243</v>
      </c>
      <c r="D2760" s="40"/>
      <c r="E2760" s="39">
        <v>55</v>
      </c>
      <c r="F2760" s="39">
        <v>149</v>
      </c>
      <c r="G2760" s="39">
        <v>94</v>
      </c>
      <c r="H2760" s="39" t="s">
        <v>159</v>
      </c>
      <c r="I2760" s="40"/>
      <c r="J2760" s="18">
        <v>57749.837</v>
      </c>
      <c r="K2760" s="18">
        <v>3.2480000000000002</v>
      </c>
      <c r="L2760" s="18">
        <v>1830040.3859999999</v>
      </c>
      <c r="M2760" s="18">
        <v>3.2650000000000001</v>
      </c>
      <c r="N2760" s="39" t="s">
        <v>28</v>
      </c>
      <c r="O2760" s="18">
        <v>581.55600000000004</v>
      </c>
      <c r="P2760" s="18">
        <v>2.8090000000000002</v>
      </c>
      <c r="Q2760" s="18">
        <v>243061997.01300001</v>
      </c>
      <c r="R2760" s="18">
        <v>3.4870000000000001</v>
      </c>
      <c r="S2760" s="16">
        <f t="shared" si="255"/>
        <v>243.06199701300002</v>
      </c>
      <c r="T2760" s="16">
        <f t="shared" si="257"/>
        <v>226410.69822750406</v>
      </c>
      <c r="U2760" s="41">
        <f t="shared" si="256"/>
        <v>7531.0303950617281</v>
      </c>
      <c r="V2760" s="18">
        <f t="shared" si="258"/>
        <v>243</v>
      </c>
      <c r="W2760" s="154">
        <f t="shared" si="259"/>
        <v>931.73126842594263</v>
      </c>
    </row>
    <row r="2761" spans="1:23" ht="16" customHeight="1">
      <c r="A2761" s="37"/>
      <c r="B2761" s="38" t="str">
        <f t="shared" si="254"/>
        <v>243-Am</v>
      </c>
      <c r="C2761" s="39">
        <v>243</v>
      </c>
      <c r="D2761" s="40"/>
      <c r="E2761" s="39">
        <v>53</v>
      </c>
      <c r="F2761" s="39">
        <v>148</v>
      </c>
      <c r="G2761" s="39">
        <v>95</v>
      </c>
      <c r="H2761" s="39" t="s">
        <v>160</v>
      </c>
      <c r="I2761" s="40"/>
      <c r="J2761" s="18">
        <v>57168.28</v>
      </c>
      <c r="K2761" s="18">
        <v>2.1779999999999999</v>
      </c>
      <c r="L2761" s="18">
        <v>1829839.5889999999</v>
      </c>
      <c r="M2761" s="18">
        <v>2.2029999999999998</v>
      </c>
      <c r="N2761" s="39" t="s">
        <v>28</v>
      </c>
      <c r="O2761" s="18">
        <v>-8.9079999999999995</v>
      </c>
      <c r="P2761" s="18">
        <v>1.4339999999999999</v>
      </c>
      <c r="Q2761" s="18">
        <v>243061372.68599999</v>
      </c>
      <c r="R2761" s="18">
        <v>2.3380000000000001</v>
      </c>
      <c r="S2761" s="16">
        <f t="shared" si="255"/>
        <v>243.061372686</v>
      </c>
      <c r="T2761" s="16">
        <f t="shared" si="257"/>
        <v>226410.11667088998</v>
      </c>
      <c r="U2761" s="41">
        <f t="shared" si="256"/>
        <v>7530.204069958847</v>
      </c>
      <c r="V2761" s="18">
        <f t="shared" si="258"/>
        <v>243</v>
      </c>
      <c r="W2761" s="154">
        <f t="shared" si="259"/>
        <v>931.72887518884772</v>
      </c>
    </row>
    <row r="2762" spans="1:23" ht="16" customHeight="1">
      <c r="A2762" s="37"/>
      <c r="B2762" s="38" t="str">
        <f t="shared" si="254"/>
        <v>243-Cm</v>
      </c>
      <c r="C2762" s="39">
        <v>243</v>
      </c>
      <c r="D2762" s="40"/>
      <c r="E2762" s="39">
        <v>51</v>
      </c>
      <c r="F2762" s="39">
        <v>147</v>
      </c>
      <c r="G2762" s="39">
        <v>96</v>
      </c>
      <c r="H2762" s="39" t="s">
        <v>161</v>
      </c>
      <c r="I2762" s="39" t="s">
        <v>83</v>
      </c>
      <c r="J2762" s="18">
        <v>57177.188999999998</v>
      </c>
      <c r="K2762" s="18">
        <v>2.21</v>
      </c>
      <c r="L2762" s="18">
        <v>1829048.327</v>
      </c>
      <c r="M2762" s="18">
        <v>2.2349999999999999</v>
      </c>
      <c r="N2762" s="39" t="s">
        <v>28</v>
      </c>
      <c r="O2762" s="18">
        <v>-1508.3869999999999</v>
      </c>
      <c r="P2762" s="18">
        <v>4.6459999999999999</v>
      </c>
      <c r="Q2762" s="18">
        <v>243061382.24900001</v>
      </c>
      <c r="R2762" s="18">
        <v>2.3730000000000002</v>
      </c>
      <c r="S2762" s="16">
        <f t="shared" si="255"/>
        <v>243.06138224900002</v>
      </c>
      <c r="T2762" s="16">
        <f t="shared" si="257"/>
        <v>226410.12557876343</v>
      </c>
      <c r="U2762" s="41">
        <f t="shared" si="256"/>
        <v>7526.9478477366256</v>
      </c>
      <c r="V2762" s="18">
        <f t="shared" si="258"/>
        <v>243</v>
      </c>
      <c r="W2762" s="154">
        <f t="shared" si="259"/>
        <v>931.72891184676303</v>
      </c>
    </row>
    <row r="2763" spans="1:23" ht="16" customHeight="1">
      <c r="A2763" s="37"/>
      <c r="B2763" s="38" t="str">
        <f t="shared" si="254"/>
        <v>243-Bk</v>
      </c>
      <c r="C2763" s="39">
        <v>243</v>
      </c>
      <c r="D2763" s="40"/>
      <c r="E2763" s="39">
        <v>49</v>
      </c>
      <c r="F2763" s="39">
        <v>146</v>
      </c>
      <c r="G2763" s="39">
        <v>97</v>
      </c>
      <c r="H2763" s="39" t="s">
        <v>162</v>
      </c>
      <c r="I2763" s="39" t="s">
        <v>83</v>
      </c>
      <c r="J2763" s="18">
        <v>58685.576000000001</v>
      </c>
      <c r="K2763" s="18">
        <v>4.9390000000000001</v>
      </c>
      <c r="L2763" s="18">
        <v>1826757.5859999999</v>
      </c>
      <c r="M2763" s="18">
        <v>4.95</v>
      </c>
      <c r="N2763" s="39" t="s">
        <v>28</v>
      </c>
      <c r="O2763" s="18">
        <v>-2254</v>
      </c>
      <c r="P2763" s="18">
        <v>142</v>
      </c>
      <c r="Q2763" s="18">
        <v>243063001.56999999</v>
      </c>
      <c r="R2763" s="18">
        <v>5.3019999999999996</v>
      </c>
      <c r="S2763" s="16">
        <f t="shared" si="255"/>
        <v>243.06300156999998</v>
      </c>
      <c r="T2763" s="16">
        <f t="shared" si="257"/>
        <v>226411.63396593527</v>
      </c>
      <c r="U2763" s="41">
        <f t="shared" si="256"/>
        <v>7517.5209300411516</v>
      </c>
      <c r="V2763" s="18">
        <f t="shared" si="258"/>
        <v>243</v>
      </c>
      <c r="W2763" s="154">
        <f t="shared" si="259"/>
        <v>931.73511920137969</v>
      </c>
    </row>
    <row r="2764" spans="1:23" ht="16" customHeight="1">
      <c r="A2764" s="37"/>
      <c r="B2764" s="38" t="str">
        <f t="shared" si="254"/>
        <v>243-Cf</v>
      </c>
      <c r="C2764" s="39">
        <v>243</v>
      </c>
      <c r="D2764" s="40"/>
      <c r="E2764" s="39">
        <v>47</v>
      </c>
      <c r="F2764" s="39">
        <v>145</v>
      </c>
      <c r="G2764" s="39">
        <v>98</v>
      </c>
      <c r="H2764" s="39" t="s">
        <v>163</v>
      </c>
      <c r="I2764" s="39" t="s">
        <v>83</v>
      </c>
      <c r="J2764" s="18">
        <v>60939</v>
      </c>
      <c r="K2764" s="18">
        <v>142</v>
      </c>
      <c r="L2764" s="18">
        <v>1823722</v>
      </c>
      <c r="M2764" s="18">
        <v>142</v>
      </c>
      <c r="N2764" s="39" t="s">
        <v>28</v>
      </c>
      <c r="O2764" s="18">
        <v>-3921</v>
      </c>
      <c r="P2764" s="18">
        <v>321</v>
      </c>
      <c r="Q2764" s="18">
        <v>243065421</v>
      </c>
      <c r="R2764" s="18">
        <v>152</v>
      </c>
      <c r="S2764" s="16">
        <f t="shared" si="255"/>
        <v>243.06542099999999</v>
      </c>
      <c r="T2764" s="16">
        <f t="shared" si="257"/>
        <v>226413.88764953183</v>
      </c>
      <c r="U2764" s="41">
        <f t="shared" si="256"/>
        <v>7505.0288065843624</v>
      </c>
      <c r="V2764" s="18">
        <f t="shared" si="258"/>
        <v>243</v>
      </c>
      <c r="W2764" s="154">
        <f t="shared" si="259"/>
        <v>931.74439361947259</v>
      </c>
    </row>
    <row r="2765" spans="1:23" ht="16" customHeight="1">
      <c r="A2765" s="37"/>
      <c r="B2765" s="38" t="str">
        <f t="shared" si="254"/>
        <v>243-Es</v>
      </c>
      <c r="C2765" s="39">
        <v>243</v>
      </c>
      <c r="D2765" s="40"/>
      <c r="E2765" s="39">
        <v>45</v>
      </c>
      <c r="F2765" s="39">
        <v>144</v>
      </c>
      <c r="G2765" s="39">
        <v>99</v>
      </c>
      <c r="H2765" s="39" t="s">
        <v>164</v>
      </c>
      <c r="I2765" s="39" t="s">
        <v>83</v>
      </c>
      <c r="J2765" s="18">
        <v>64861</v>
      </c>
      <c r="K2765" s="18">
        <v>288</v>
      </c>
      <c r="L2765" s="18">
        <v>1819018</v>
      </c>
      <c r="M2765" s="18">
        <v>288</v>
      </c>
      <c r="N2765" s="39" t="s">
        <v>28</v>
      </c>
      <c r="O2765" s="18">
        <v>-4545</v>
      </c>
      <c r="P2765" s="18">
        <v>372</v>
      </c>
      <c r="Q2765" s="18">
        <v>243069631</v>
      </c>
      <c r="R2765" s="18">
        <v>309</v>
      </c>
      <c r="S2765" s="16">
        <f t="shared" si="255"/>
        <v>243.06963099999999</v>
      </c>
      <c r="T2765" s="16">
        <f t="shared" si="257"/>
        <v>226417.8092376503</v>
      </c>
      <c r="U2765" s="41">
        <f t="shared" si="256"/>
        <v>7485.6707818930045</v>
      </c>
      <c r="V2765" s="18">
        <f t="shared" si="258"/>
        <v>243</v>
      </c>
      <c r="W2765" s="154">
        <f t="shared" si="259"/>
        <v>931.76053184218233</v>
      </c>
    </row>
    <row r="2766" spans="1:23" ht="16" customHeight="1">
      <c r="A2766" s="37"/>
      <c r="B2766" s="38" t="str">
        <f t="shared" si="254"/>
        <v>243-Fm</v>
      </c>
      <c r="C2766" s="39">
        <v>243</v>
      </c>
      <c r="D2766" s="40"/>
      <c r="E2766" s="39">
        <v>43</v>
      </c>
      <c r="F2766" s="39">
        <v>143</v>
      </c>
      <c r="G2766" s="39">
        <v>100</v>
      </c>
      <c r="H2766" s="39" t="s">
        <v>165</v>
      </c>
      <c r="I2766" s="39" t="s">
        <v>83</v>
      </c>
      <c r="J2766" s="18">
        <v>69406</v>
      </c>
      <c r="K2766" s="18">
        <v>237</v>
      </c>
      <c r="L2766" s="18">
        <v>1813691</v>
      </c>
      <c r="M2766" s="18">
        <v>237</v>
      </c>
      <c r="N2766" s="39" t="s">
        <v>28</v>
      </c>
      <c r="O2766" s="18" t="s">
        <v>30</v>
      </c>
      <c r="P2766" s="42"/>
      <c r="Q2766" s="18">
        <v>243074510</v>
      </c>
      <c r="R2766" s="18">
        <v>254</v>
      </c>
      <c r="S2766" s="16">
        <f t="shared" si="255"/>
        <v>243.07451</v>
      </c>
      <c r="T2766" s="16">
        <f t="shared" si="257"/>
        <v>226422.3539949971</v>
      </c>
      <c r="U2766" s="41">
        <f t="shared" si="256"/>
        <v>7463.7489711934159</v>
      </c>
      <c r="V2766" s="18">
        <f t="shared" si="258"/>
        <v>243</v>
      </c>
      <c r="W2766" s="154">
        <f t="shared" si="259"/>
        <v>931.77923454731319</v>
      </c>
    </row>
    <row r="2767" spans="1:23" ht="16" customHeight="1">
      <c r="A2767" s="37"/>
      <c r="B2767" s="38" t="str">
        <f t="shared" ref="B2767:B2830" si="260">CONCATENATE(C2767,"-",H2767)</f>
        <v>244-Np</v>
      </c>
      <c r="C2767" s="39">
        <v>244</v>
      </c>
      <c r="D2767" s="39">
        <v>0</v>
      </c>
      <c r="E2767" s="39">
        <v>58</v>
      </c>
      <c r="F2767" s="39">
        <v>151</v>
      </c>
      <c r="G2767" s="39">
        <v>93</v>
      </c>
      <c r="H2767" s="39" t="s">
        <v>158</v>
      </c>
      <c r="I2767" s="39" t="s">
        <v>37</v>
      </c>
      <c r="J2767" s="18">
        <v>63202</v>
      </c>
      <c r="K2767" s="18">
        <v>298</v>
      </c>
      <c r="L2767" s="18">
        <v>1833442</v>
      </c>
      <c r="M2767" s="18">
        <v>298</v>
      </c>
      <c r="N2767" s="39" t="s">
        <v>28</v>
      </c>
      <c r="O2767" s="18">
        <v>3402</v>
      </c>
      <c r="P2767" s="18">
        <v>298</v>
      </c>
      <c r="Q2767" s="18">
        <v>244067850</v>
      </c>
      <c r="R2767" s="18">
        <v>320</v>
      </c>
      <c r="S2767" s="16">
        <f t="shared" ref="S2767:S2830" si="261">Q2767/1000000</f>
        <v>244.06784999999999</v>
      </c>
      <c r="T2767" s="16">
        <f t="shared" si="257"/>
        <v>227347.64386236077</v>
      </c>
      <c r="U2767" s="41">
        <f t="shared" ref="U2767:U2830" si="262">L2767/C2767</f>
        <v>7514.1065573770493</v>
      </c>
      <c r="V2767" s="18">
        <f t="shared" si="258"/>
        <v>244</v>
      </c>
      <c r="W2767" s="154">
        <f t="shared" si="259"/>
        <v>931.7526387801671</v>
      </c>
    </row>
    <row r="2768" spans="1:23" ht="16" customHeight="1">
      <c r="A2768" s="37"/>
      <c r="B2768" s="38" t="str">
        <f t="shared" si="260"/>
        <v>244-Pu</v>
      </c>
      <c r="C2768" s="39">
        <v>244</v>
      </c>
      <c r="D2768" s="40"/>
      <c r="E2768" s="39">
        <v>56</v>
      </c>
      <c r="F2768" s="39">
        <v>150</v>
      </c>
      <c r="G2768" s="39">
        <v>94</v>
      </c>
      <c r="H2768" s="39" t="s">
        <v>159</v>
      </c>
      <c r="I2768" s="40"/>
      <c r="J2768" s="18">
        <v>59799.716999999997</v>
      </c>
      <c r="K2768" s="18">
        <v>5.093</v>
      </c>
      <c r="L2768" s="18">
        <v>1836061.8289999999</v>
      </c>
      <c r="M2768" s="18">
        <v>5.1029999999999998</v>
      </c>
      <c r="N2768" s="39" t="s">
        <v>28</v>
      </c>
      <c r="O2768" s="18">
        <v>-76.177000000000007</v>
      </c>
      <c r="P2768" s="18">
        <v>4.8129999999999997</v>
      </c>
      <c r="Q2768" s="18">
        <v>244064197.65000001</v>
      </c>
      <c r="R2768" s="18">
        <v>5.4669999999999996</v>
      </c>
      <c r="S2768" s="16">
        <f t="shared" si="261"/>
        <v>244.06419765000001</v>
      </c>
      <c r="T2768" s="16">
        <f t="shared" ref="T2768:T2831" si="263">S2768*$W$9</f>
        <v>227344.24172165664</v>
      </c>
      <c r="U2768" s="41">
        <f t="shared" si="262"/>
        <v>7524.8435614754098</v>
      </c>
      <c r="V2768" s="18">
        <f t="shared" ref="V2768:V2831" si="264">C2768</f>
        <v>244</v>
      </c>
      <c r="W2768" s="154">
        <f t="shared" ref="W2768:W2831" si="265">T2768/V2768</f>
        <v>931.73869558056003</v>
      </c>
    </row>
    <row r="2769" spans="1:23" ht="16" customHeight="1">
      <c r="A2769" s="37"/>
      <c r="B2769" s="38" t="str">
        <f t="shared" si="260"/>
        <v>244-Am</v>
      </c>
      <c r="C2769" s="39">
        <v>244</v>
      </c>
      <c r="D2769" s="40"/>
      <c r="E2769" s="39">
        <v>54</v>
      </c>
      <c r="F2769" s="39">
        <v>149</v>
      </c>
      <c r="G2769" s="39">
        <v>95</v>
      </c>
      <c r="H2769" s="39" t="s">
        <v>160</v>
      </c>
      <c r="I2769" s="40"/>
      <c r="J2769" s="18">
        <v>59875.894</v>
      </c>
      <c r="K2769" s="18">
        <v>2.1219999999999999</v>
      </c>
      <c r="L2769" s="18">
        <v>1835203.298</v>
      </c>
      <c r="M2769" s="18">
        <v>2.1480000000000001</v>
      </c>
      <c r="N2769" s="39" t="s">
        <v>28</v>
      </c>
      <c r="O2769" s="18">
        <v>1428.0550000000001</v>
      </c>
      <c r="P2769" s="18">
        <v>0.874</v>
      </c>
      <c r="Q2769" s="18">
        <v>244064279.42899999</v>
      </c>
      <c r="R2769" s="18">
        <v>2.2789999999999999</v>
      </c>
      <c r="S2769" s="16">
        <f t="shared" si="261"/>
        <v>244.06427942899998</v>
      </c>
      <c r="T2769" s="16">
        <f t="shared" si="263"/>
        <v>227344.31789827294</v>
      </c>
      <c r="U2769" s="41">
        <f t="shared" si="262"/>
        <v>7521.3249918032789</v>
      </c>
      <c r="V2769" s="18">
        <f t="shared" si="264"/>
        <v>244</v>
      </c>
      <c r="W2769" s="154">
        <f t="shared" si="265"/>
        <v>931.73900777980714</v>
      </c>
    </row>
    <row r="2770" spans="1:23" ht="16" customHeight="1">
      <c r="A2770" s="37"/>
      <c r="B2770" s="38" t="str">
        <f t="shared" si="260"/>
        <v>244-Cm</v>
      </c>
      <c r="C2770" s="39">
        <v>244</v>
      </c>
      <c r="D2770" s="40"/>
      <c r="E2770" s="39">
        <v>52</v>
      </c>
      <c r="F2770" s="39">
        <v>148</v>
      </c>
      <c r="G2770" s="39">
        <v>96</v>
      </c>
      <c r="H2770" s="39" t="s">
        <v>161</v>
      </c>
      <c r="I2770" s="40"/>
      <c r="J2770" s="18">
        <v>58447.839</v>
      </c>
      <c r="K2770" s="18">
        <v>1.9470000000000001</v>
      </c>
      <c r="L2770" s="18">
        <v>1835849</v>
      </c>
      <c r="M2770" s="18">
        <v>1.9750000000000001</v>
      </c>
      <c r="N2770" s="39" t="s">
        <v>28</v>
      </c>
      <c r="O2770" s="18">
        <v>-2255.643</v>
      </c>
      <c r="P2770" s="18">
        <v>14.358000000000001</v>
      </c>
      <c r="Q2770" s="18">
        <v>244062746.34900001</v>
      </c>
      <c r="R2770" s="18">
        <v>2.09</v>
      </c>
      <c r="S2770" s="16">
        <f t="shared" si="261"/>
        <v>244.06274634900001</v>
      </c>
      <c r="T2770" s="16">
        <f t="shared" si="263"/>
        <v>227342.88984404193</v>
      </c>
      <c r="U2770" s="41">
        <f t="shared" si="262"/>
        <v>7523.9713114754095</v>
      </c>
      <c r="V2770" s="18">
        <f t="shared" si="264"/>
        <v>244</v>
      </c>
      <c r="W2770" s="154">
        <f t="shared" si="265"/>
        <v>931.73315509853251</v>
      </c>
    </row>
    <row r="2771" spans="1:23" ht="16" customHeight="1">
      <c r="A2771" s="37"/>
      <c r="B2771" s="38" t="str">
        <f t="shared" si="260"/>
        <v>244-Bk</v>
      </c>
      <c r="C2771" s="39">
        <v>244</v>
      </c>
      <c r="D2771" s="40"/>
      <c r="E2771" s="39">
        <v>50</v>
      </c>
      <c r="F2771" s="39">
        <v>147</v>
      </c>
      <c r="G2771" s="39">
        <v>97</v>
      </c>
      <c r="H2771" s="39" t="s">
        <v>162</v>
      </c>
      <c r="I2771" s="39" t="s">
        <v>83</v>
      </c>
      <c r="J2771" s="18">
        <v>60703.482000000004</v>
      </c>
      <c r="K2771" s="18">
        <v>14.489000000000001</v>
      </c>
      <c r="L2771" s="18">
        <v>1832811.004</v>
      </c>
      <c r="M2771" s="18">
        <v>14.492000000000001</v>
      </c>
      <c r="N2771" s="39" t="s">
        <v>28</v>
      </c>
      <c r="O2771" s="18">
        <v>-766.16099999999994</v>
      </c>
      <c r="P2771" s="18">
        <v>14.617000000000001</v>
      </c>
      <c r="Q2771" s="18">
        <v>244065167.882</v>
      </c>
      <c r="R2771" s="18">
        <v>15.554</v>
      </c>
      <c r="S2771" s="16">
        <f t="shared" si="261"/>
        <v>244.065167882</v>
      </c>
      <c r="T2771" s="16">
        <f t="shared" si="263"/>
        <v>227345.14548656953</v>
      </c>
      <c r="U2771" s="41">
        <f t="shared" si="262"/>
        <v>7511.5205081967215</v>
      </c>
      <c r="V2771" s="18">
        <f t="shared" si="264"/>
        <v>244</v>
      </c>
      <c r="W2771" s="154">
        <f t="shared" si="265"/>
        <v>931.74239953512097</v>
      </c>
    </row>
    <row r="2772" spans="1:23" ht="16" customHeight="1">
      <c r="A2772" s="37"/>
      <c r="B2772" s="38" t="str">
        <f t="shared" si="260"/>
        <v>244-Cf</v>
      </c>
      <c r="C2772" s="39">
        <v>244</v>
      </c>
      <c r="D2772" s="40"/>
      <c r="E2772" s="39">
        <v>48</v>
      </c>
      <c r="F2772" s="39">
        <v>146</v>
      </c>
      <c r="G2772" s="39">
        <v>98</v>
      </c>
      <c r="H2772" s="39" t="s">
        <v>163</v>
      </c>
      <c r="I2772" s="39" t="s">
        <v>83</v>
      </c>
      <c r="J2772" s="18">
        <v>61469.642999999996</v>
      </c>
      <c r="K2772" s="18">
        <v>3.282</v>
      </c>
      <c r="L2772" s="18">
        <v>1831262.4890000001</v>
      </c>
      <c r="M2772" s="18">
        <v>3.298</v>
      </c>
      <c r="N2772" s="39" t="s">
        <v>28</v>
      </c>
      <c r="O2772" s="18">
        <v>-4637</v>
      </c>
      <c r="P2772" s="18">
        <v>181</v>
      </c>
      <c r="Q2772" s="18">
        <v>244065990.38999999</v>
      </c>
      <c r="R2772" s="18">
        <v>3.5230000000000001</v>
      </c>
      <c r="S2772" s="16">
        <f t="shared" si="261"/>
        <v>244.06599039</v>
      </c>
      <c r="T2772" s="16">
        <f t="shared" si="263"/>
        <v>227345.91164751971</v>
      </c>
      <c r="U2772" s="41">
        <f t="shared" si="262"/>
        <v>7505.1741352459021</v>
      </c>
      <c r="V2772" s="18">
        <f t="shared" si="264"/>
        <v>244</v>
      </c>
      <c r="W2772" s="154">
        <f t="shared" si="265"/>
        <v>931.74553953901523</v>
      </c>
    </row>
    <row r="2773" spans="1:23" ht="16" customHeight="1">
      <c r="A2773" s="37"/>
      <c r="B2773" s="38" t="str">
        <f t="shared" si="260"/>
        <v>244-Es</v>
      </c>
      <c r="C2773" s="39">
        <v>244</v>
      </c>
      <c r="D2773" s="40"/>
      <c r="E2773" s="39">
        <v>46</v>
      </c>
      <c r="F2773" s="39">
        <v>145</v>
      </c>
      <c r="G2773" s="39">
        <v>99</v>
      </c>
      <c r="H2773" s="39" t="s">
        <v>164</v>
      </c>
      <c r="I2773" s="39" t="s">
        <v>83</v>
      </c>
      <c r="J2773" s="18">
        <v>66107</v>
      </c>
      <c r="K2773" s="18">
        <v>181</v>
      </c>
      <c r="L2773" s="18">
        <v>1825843</v>
      </c>
      <c r="M2773" s="18">
        <v>181</v>
      </c>
      <c r="N2773" s="39" t="s">
        <v>28</v>
      </c>
      <c r="O2773" s="18">
        <v>-2895</v>
      </c>
      <c r="P2773" s="18">
        <v>337</v>
      </c>
      <c r="Q2773" s="18">
        <v>244070969</v>
      </c>
      <c r="R2773" s="18">
        <v>195</v>
      </c>
      <c r="S2773" s="16">
        <f t="shared" si="261"/>
        <v>244.07096899999999</v>
      </c>
      <c r="T2773" s="16">
        <f t="shared" si="263"/>
        <v>227350.54919094546</v>
      </c>
      <c r="U2773" s="41">
        <f t="shared" si="262"/>
        <v>7482.9631147540986</v>
      </c>
      <c r="V2773" s="18">
        <f t="shared" si="264"/>
        <v>244</v>
      </c>
      <c r="W2773" s="154">
        <f t="shared" si="265"/>
        <v>931.76454586453053</v>
      </c>
    </row>
    <row r="2774" spans="1:23" ht="16" customHeight="1">
      <c r="A2774" s="37"/>
      <c r="B2774" s="38" t="str">
        <f t="shared" si="260"/>
        <v>244-Fm</v>
      </c>
      <c r="C2774" s="39">
        <v>244</v>
      </c>
      <c r="D2774" s="40"/>
      <c r="E2774" s="39">
        <v>44</v>
      </c>
      <c r="F2774" s="39">
        <v>144</v>
      </c>
      <c r="G2774" s="39">
        <v>100</v>
      </c>
      <c r="H2774" s="39" t="s">
        <v>165</v>
      </c>
      <c r="I2774" s="39" t="s">
        <v>83</v>
      </c>
      <c r="J2774" s="18">
        <v>69002</v>
      </c>
      <c r="K2774" s="18">
        <v>284</v>
      </c>
      <c r="L2774" s="18">
        <v>1822165</v>
      </c>
      <c r="M2774" s="18">
        <v>284</v>
      </c>
      <c r="N2774" s="39" t="s">
        <v>28</v>
      </c>
      <c r="O2774" s="18" t="s">
        <v>30</v>
      </c>
      <c r="P2774" s="42"/>
      <c r="Q2774" s="18">
        <v>244074077</v>
      </c>
      <c r="R2774" s="18">
        <v>305</v>
      </c>
      <c r="S2774" s="16">
        <f t="shared" si="261"/>
        <v>244.07407699999999</v>
      </c>
      <c r="T2774" s="16">
        <f t="shared" si="263"/>
        <v>227353.44427310038</v>
      </c>
      <c r="U2774" s="41">
        <f t="shared" si="262"/>
        <v>7467.8893442622948</v>
      </c>
      <c r="V2774" s="18">
        <f t="shared" si="264"/>
        <v>244</v>
      </c>
      <c r="W2774" s="154">
        <f t="shared" si="265"/>
        <v>931.77641095532942</v>
      </c>
    </row>
    <row r="2775" spans="1:23" ht="16" customHeight="1">
      <c r="A2775" s="37"/>
      <c r="B2775" s="38" t="str">
        <f t="shared" si="260"/>
        <v>245-Pu</v>
      </c>
      <c r="C2775" s="39">
        <v>245</v>
      </c>
      <c r="D2775" s="39">
        <v>0</v>
      </c>
      <c r="E2775" s="39">
        <v>57</v>
      </c>
      <c r="F2775" s="39">
        <v>151</v>
      </c>
      <c r="G2775" s="39">
        <v>94</v>
      </c>
      <c r="H2775" s="39" t="s">
        <v>159</v>
      </c>
      <c r="I2775" s="39" t="s">
        <v>47</v>
      </c>
      <c r="J2775" s="18">
        <v>63098.142999999996</v>
      </c>
      <c r="K2775" s="18">
        <v>14.430999999999999</v>
      </c>
      <c r="L2775" s="18">
        <v>1840834.7250000001</v>
      </c>
      <c r="M2775" s="18">
        <v>14.435</v>
      </c>
      <c r="N2775" s="39" t="s">
        <v>28</v>
      </c>
      <c r="O2775" s="18">
        <v>1204.663</v>
      </c>
      <c r="P2775" s="18">
        <v>14.696999999999999</v>
      </c>
      <c r="Q2775" s="18">
        <v>245067738.65700001</v>
      </c>
      <c r="R2775" s="18">
        <v>15.492000000000001</v>
      </c>
      <c r="S2775" s="16">
        <f t="shared" si="261"/>
        <v>245.06773865700001</v>
      </c>
      <c r="T2775" s="16">
        <f t="shared" si="263"/>
        <v>228279.03376190574</v>
      </c>
      <c r="U2775" s="41">
        <f t="shared" si="262"/>
        <v>7513.6111224489796</v>
      </c>
      <c r="V2775" s="18">
        <f t="shared" si="264"/>
        <v>245</v>
      </c>
      <c r="W2775" s="154">
        <f t="shared" si="265"/>
        <v>931.75115821186012</v>
      </c>
    </row>
    <row r="2776" spans="1:23" ht="16" customHeight="1">
      <c r="A2776" s="37"/>
      <c r="B2776" s="38" t="str">
        <f t="shared" si="260"/>
        <v>245-Am</v>
      </c>
      <c r="C2776" s="39">
        <v>245</v>
      </c>
      <c r="D2776" s="40"/>
      <c r="E2776" s="39">
        <v>55</v>
      </c>
      <c r="F2776" s="39">
        <v>150</v>
      </c>
      <c r="G2776" s="39">
        <v>95</v>
      </c>
      <c r="H2776" s="39" t="s">
        <v>160</v>
      </c>
      <c r="I2776" s="39" t="s">
        <v>82</v>
      </c>
      <c r="J2776" s="18">
        <v>61893.48</v>
      </c>
      <c r="K2776" s="18">
        <v>3.883</v>
      </c>
      <c r="L2776" s="18">
        <v>1841257.034</v>
      </c>
      <c r="M2776" s="18">
        <v>3.8969999999999998</v>
      </c>
      <c r="N2776" s="39" t="s">
        <v>28</v>
      </c>
      <c r="O2776" s="18">
        <v>894.05899999999997</v>
      </c>
      <c r="P2776" s="18">
        <v>2.7759999999999998</v>
      </c>
      <c r="Q2776" s="18">
        <v>245066445.398</v>
      </c>
      <c r="R2776" s="18">
        <v>4.1680000000000001</v>
      </c>
      <c r="S2776" s="16">
        <f t="shared" si="261"/>
        <v>245.06644539800001</v>
      </c>
      <c r="T2776" s="16">
        <f t="shared" si="263"/>
        <v>228277.82909940492</v>
      </c>
      <c r="U2776" s="41">
        <f t="shared" si="262"/>
        <v>7515.3348326530613</v>
      </c>
      <c r="V2776" s="18">
        <f t="shared" si="264"/>
        <v>245</v>
      </c>
      <c r="W2776" s="154">
        <f t="shared" si="265"/>
        <v>931.74624122206092</v>
      </c>
    </row>
    <row r="2777" spans="1:23" ht="16" customHeight="1">
      <c r="A2777" s="37"/>
      <c r="B2777" s="38" t="str">
        <f t="shared" si="260"/>
        <v>245-Cm</v>
      </c>
      <c r="C2777" s="39">
        <v>245</v>
      </c>
      <c r="D2777" s="40"/>
      <c r="E2777" s="39">
        <v>53</v>
      </c>
      <c r="F2777" s="39">
        <v>149</v>
      </c>
      <c r="G2777" s="39">
        <v>96</v>
      </c>
      <c r="H2777" s="39" t="s">
        <v>161</v>
      </c>
      <c r="I2777" s="40"/>
      <c r="J2777" s="18">
        <v>60999.421999999999</v>
      </c>
      <c r="K2777" s="18">
        <v>2.7149999999999999</v>
      </c>
      <c r="L2777" s="18">
        <v>1841368.74</v>
      </c>
      <c r="M2777" s="18">
        <v>2.7349999999999999</v>
      </c>
      <c r="N2777" s="39" t="s">
        <v>28</v>
      </c>
      <c r="O2777" s="18">
        <v>-810.21299999999997</v>
      </c>
      <c r="P2777" s="18">
        <v>2.4300000000000002</v>
      </c>
      <c r="Q2777" s="18">
        <v>245065485.586</v>
      </c>
      <c r="R2777" s="18">
        <v>2.9140000000000001</v>
      </c>
      <c r="S2777" s="16">
        <f t="shared" si="261"/>
        <v>245.06548558599999</v>
      </c>
      <c r="T2777" s="16">
        <f t="shared" si="263"/>
        <v>228276.93504065546</v>
      </c>
      <c r="U2777" s="41">
        <f t="shared" si="262"/>
        <v>7515.7907755102042</v>
      </c>
      <c r="V2777" s="18">
        <f t="shared" si="264"/>
        <v>245</v>
      </c>
      <c r="W2777" s="154">
        <f t="shared" si="265"/>
        <v>931.74259200267534</v>
      </c>
    </row>
    <row r="2778" spans="1:23" ht="16" customHeight="1">
      <c r="A2778" s="37"/>
      <c r="B2778" s="38" t="str">
        <f t="shared" si="260"/>
        <v>245-Bk</v>
      </c>
      <c r="C2778" s="39">
        <v>245</v>
      </c>
      <c r="D2778" s="40"/>
      <c r="E2778" s="39">
        <v>51</v>
      </c>
      <c r="F2778" s="39">
        <v>148</v>
      </c>
      <c r="G2778" s="39">
        <v>97</v>
      </c>
      <c r="H2778" s="39" t="s">
        <v>162</v>
      </c>
      <c r="I2778" s="39" t="s">
        <v>83</v>
      </c>
      <c r="J2778" s="18">
        <v>61809.635000000002</v>
      </c>
      <c r="K2778" s="18">
        <v>2.4660000000000002</v>
      </c>
      <c r="L2778" s="18">
        <v>1839776.173</v>
      </c>
      <c r="M2778" s="18">
        <v>2.488</v>
      </c>
      <c r="N2778" s="39" t="s">
        <v>28</v>
      </c>
      <c r="O2778" s="18">
        <v>-1568</v>
      </c>
      <c r="P2778" s="18">
        <v>100</v>
      </c>
      <c r="Q2778" s="18">
        <v>245066355.38600001</v>
      </c>
      <c r="R2778" s="18">
        <v>2.6469999999999998</v>
      </c>
      <c r="S2778" s="16">
        <f t="shared" si="261"/>
        <v>245.066355386</v>
      </c>
      <c r="T2778" s="16">
        <f t="shared" si="263"/>
        <v>228277.74525380164</v>
      </c>
      <c r="U2778" s="41">
        <f t="shared" si="262"/>
        <v>7509.2905020408161</v>
      </c>
      <c r="V2778" s="18">
        <f t="shared" si="264"/>
        <v>245</v>
      </c>
      <c r="W2778" s="154">
        <f t="shared" si="265"/>
        <v>931.74589899510875</v>
      </c>
    </row>
    <row r="2779" spans="1:23" ht="16" customHeight="1">
      <c r="A2779" s="37"/>
      <c r="B2779" s="38" t="str">
        <f t="shared" si="260"/>
        <v>245-Cf</v>
      </c>
      <c r="C2779" s="39">
        <v>245</v>
      </c>
      <c r="D2779" s="40"/>
      <c r="E2779" s="39">
        <v>49</v>
      </c>
      <c r="F2779" s="39">
        <v>147</v>
      </c>
      <c r="G2779" s="39">
        <v>98</v>
      </c>
      <c r="H2779" s="39" t="s">
        <v>163</v>
      </c>
      <c r="I2779" s="39" t="s">
        <v>83</v>
      </c>
      <c r="J2779" s="18">
        <v>63378</v>
      </c>
      <c r="K2779" s="18">
        <v>100</v>
      </c>
      <c r="L2779" s="18">
        <v>1837425</v>
      </c>
      <c r="M2779" s="18">
        <v>100</v>
      </c>
      <c r="N2779" s="39" t="s">
        <v>28</v>
      </c>
      <c r="O2779" s="18">
        <v>-3054</v>
      </c>
      <c r="P2779" s="18">
        <v>224</v>
      </c>
      <c r="Q2779" s="18">
        <v>245068039</v>
      </c>
      <c r="R2779" s="18">
        <v>107</v>
      </c>
      <c r="S2779" s="16">
        <f t="shared" si="261"/>
        <v>245.068039</v>
      </c>
      <c r="T2779" s="16">
        <f t="shared" si="263"/>
        <v>228279.3135294925</v>
      </c>
      <c r="U2779" s="41">
        <f t="shared" si="262"/>
        <v>7499.6938775510207</v>
      </c>
      <c r="V2779" s="18">
        <f t="shared" si="264"/>
        <v>245</v>
      </c>
      <c r="W2779" s="154">
        <f t="shared" si="265"/>
        <v>931.75230012037753</v>
      </c>
    </row>
    <row r="2780" spans="1:23" ht="16" customHeight="1">
      <c r="A2780" s="37"/>
      <c r="B2780" s="38" t="str">
        <f t="shared" si="260"/>
        <v>245-Es</v>
      </c>
      <c r="C2780" s="39">
        <v>245</v>
      </c>
      <c r="D2780" s="40"/>
      <c r="E2780" s="39">
        <v>47</v>
      </c>
      <c r="F2780" s="39">
        <v>146</v>
      </c>
      <c r="G2780" s="39">
        <v>99</v>
      </c>
      <c r="H2780" s="39" t="s">
        <v>164</v>
      </c>
      <c r="I2780" s="39" t="s">
        <v>83</v>
      </c>
      <c r="J2780" s="18">
        <v>66432</v>
      </c>
      <c r="K2780" s="18">
        <v>200</v>
      </c>
      <c r="L2780" s="18">
        <v>1833589</v>
      </c>
      <c r="M2780" s="18">
        <v>200</v>
      </c>
      <c r="N2780" s="39" t="s">
        <v>28</v>
      </c>
      <c r="O2780" s="18">
        <v>-3780</v>
      </c>
      <c r="P2780" s="18">
        <v>340</v>
      </c>
      <c r="Q2780" s="18">
        <v>245071317</v>
      </c>
      <c r="R2780" s="18">
        <v>215</v>
      </c>
      <c r="S2780" s="16">
        <f t="shared" si="261"/>
        <v>245.07131699999999</v>
      </c>
      <c r="T2780" s="16">
        <f t="shared" si="263"/>
        <v>228282.36696556193</v>
      </c>
      <c r="U2780" s="41">
        <f t="shared" si="262"/>
        <v>7484.0367346938774</v>
      </c>
      <c r="V2780" s="18">
        <f t="shared" si="264"/>
        <v>245</v>
      </c>
      <c r="W2780" s="154">
        <f t="shared" si="265"/>
        <v>931.76476312474256</v>
      </c>
    </row>
    <row r="2781" spans="1:23" ht="16" customHeight="1">
      <c r="A2781" s="37"/>
      <c r="B2781" s="38" t="str">
        <f t="shared" si="260"/>
        <v>245-Fm</v>
      </c>
      <c r="C2781" s="39">
        <v>245</v>
      </c>
      <c r="D2781" s="40"/>
      <c r="E2781" s="39">
        <v>45</v>
      </c>
      <c r="F2781" s="39">
        <v>145</v>
      </c>
      <c r="G2781" s="39">
        <v>100</v>
      </c>
      <c r="H2781" s="39" t="s">
        <v>165</v>
      </c>
      <c r="I2781" s="39" t="s">
        <v>83</v>
      </c>
      <c r="J2781" s="18">
        <v>70212</v>
      </c>
      <c r="K2781" s="18">
        <v>275</v>
      </c>
      <c r="L2781" s="18">
        <v>1829027</v>
      </c>
      <c r="M2781" s="18">
        <v>275</v>
      </c>
      <c r="N2781" s="39" t="s">
        <v>28</v>
      </c>
      <c r="O2781" s="18">
        <v>-5255</v>
      </c>
      <c r="P2781" s="18">
        <v>466</v>
      </c>
      <c r="Q2781" s="18">
        <v>245075375</v>
      </c>
      <c r="R2781" s="18">
        <v>295</v>
      </c>
      <c r="S2781" s="16">
        <f t="shared" si="261"/>
        <v>245.07537500000001</v>
      </c>
      <c r="T2781" s="16">
        <f t="shared" si="263"/>
        <v>228286.14696665097</v>
      </c>
      <c r="U2781" s="41">
        <f t="shared" si="262"/>
        <v>7465.4163265306124</v>
      </c>
      <c r="V2781" s="18">
        <f t="shared" si="264"/>
        <v>245</v>
      </c>
      <c r="W2781" s="154">
        <f t="shared" si="265"/>
        <v>931.78019170061623</v>
      </c>
    </row>
    <row r="2782" spans="1:23" ht="16" customHeight="1">
      <c r="A2782" s="37"/>
      <c r="B2782" s="38" t="str">
        <f t="shared" si="260"/>
        <v>245-Md</v>
      </c>
      <c r="C2782" s="39">
        <v>245</v>
      </c>
      <c r="D2782" s="40"/>
      <c r="E2782" s="39">
        <v>43</v>
      </c>
      <c r="F2782" s="39">
        <v>144</v>
      </c>
      <c r="G2782" s="39">
        <v>101</v>
      </c>
      <c r="H2782" s="39" t="s">
        <v>166</v>
      </c>
      <c r="I2782" s="39" t="s">
        <v>49</v>
      </c>
      <c r="J2782" s="18">
        <v>75467</v>
      </c>
      <c r="K2782" s="18">
        <v>376</v>
      </c>
      <c r="L2782" s="18">
        <v>1822989</v>
      </c>
      <c r="M2782" s="18">
        <v>376</v>
      </c>
      <c r="N2782" s="39" t="s">
        <v>28</v>
      </c>
      <c r="O2782" s="18" t="s">
        <v>30</v>
      </c>
      <c r="P2782" s="42"/>
      <c r="Q2782" s="18">
        <v>245081017</v>
      </c>
      <c r="R2782" s="18">
        <v>404</v>
      </c>
      <c r="S2782" s="16">
        <f t="shared" si="261"/>
        <v>245.081017</v>
      </c>
      <c r="T2782" s="16">
        <f t="shared" si="263"/>
        <v>228291.40245362587</v>
      </c>
      <c r="U2782" s="41">
        <f t="shared" si="262"/>
        <v>7440.7714285714283</v>
      </c>
      <c r="V2782" s="18">
        <f t="shared" si="264"/>
        <v>245</v>
      </c>
      <c r="W2782" s="154">
        <f t="shared" si="265"/>
        <v>931.80164266786073</v>
      </c>
    </row>
    <row r="2783" spans="1:23" ht="16" customHeight="1">
      <c r="A2783" s="37"/>
      <c r="B2783" s="38" t="str">
        <f t="shared" si="260"/>
        <v>246-Pu</v>
      </c>
      <c r="C2783" s="39">
        <v>246</v>
      </c>
      <c r="D2783" s="39">
        <v>0</v>
      </c>
      <c r="E2783" s="39">
        <v>58</v>
      </c>
      <c r="F2783" s="39">
        <v>152</v>
      </c>
      <c r="G2783" s="39">
        <v>94</v>
      </c>
      <c r="H2783" s="39" t="s">
        <v>159</v>
      </c>
      <c r="I2783" s="40"/>
      <c r="J2783" s="18">
        <v>65389.406000000003</v>
      </c>
      <c r="K2783" s="18">
        <v>15.271000000000001</v>
      </c>
      <c r="L2783" s="18">
        <v>1846614.7849999999</v>
      </c>
      <c r="M2783" s="18">
        <v>15.273999999999999</v>
      </c>
      <c r="N2783" s="39" t="s">
        <v>28</v>
      </c>
      <c r="O2783" s="18">
        <v>400.53399999999999</v>
      </c>
      <c r="P2783" s="18">
        <v>13.754</v>
      </c>
      <c r="Q2783" s="18">
        <v>246070198.42899999</v>
      </c>
      <c r="R2783" s="18">
        <v>16.393999999999998</v>
      </c>
      <c r="S2783" s="16">
        <f t="shared" si="261"/>
        <v>246.07019842899999</v>
      </c>
      <c r="T2783" s="16">
        <f t="shared" si="263"/>
        <v>229212.81863865617</v>
      </c>
      <c r="U2783" s="41">
        <f t="shared" si="262"/>
        <v>7506.5641666666661</v>
      </c>
      <c r="V2783" s="18">
        <f t="shared" si="264"/>
        <v>246</v>
      </c>
      <c r="W2783" s="154">
        <f t="shared" si="265"/>
        <v>931.75942536039099</v>
      </c>
    </row>
    <row r="2784" spans="1:23" ht="16" customHeight="1">
      <c r="A2784" s="37"/>
      <c r="B2784" s="38" t="str">
        <f t="shared" si="260"/>
        <v>246-Am</v>
      </c>
      <c r="C2784" s="39">
        <v>246</v>
      </c>
      <c r="D2784" s="40"/>
      <c r="E2784" s="39">
        <v>56</v>
      </c>
      <c r="F2784" s="39">
        <v>151</v>
      </c>
      <c r="G2784" s="39">
        <v>95</v>
      </c>
      <c r="H2784" s="39" t="s">
        <v>160</v>
      </c>
      <c r="I2784" s="39" t="s">
        <v>49</v>
      </c>
      <c r="J2784" s="18">
        <v>64988.872000000003</v>
      </c>
      <c r="K2784" s="18">
        <v>18.189</v>
      </c>
      <c r="L2784" s="18">
        <v>1846232.966</v>
      </c>
      <c r="M2784" s="18">
        <v>18.192</v>
      </c>
      <c r="N2784" s="39" t="s">
        <v>28</v>
      </c>
      <c r="O2784" s="18">
        <v>2376.136</v>
      </c>
      <c r="P2784" s="18">
        <v>18.074999999999999</v>
      </c>
      <c r="Q2784" s="18">
        <v>246069768.43799999</v>
      </c>
      <c r="R2784" s="18">
        <v>19.527000000000001</v>
      </c>
      <c r="S2784" s="16">
        <f t="shared" si="261"/>
        <v>246.06976843799998</v>
      </c>
      <c r="T2784" s="16">
        <f t="shared" si="263"/>
        <v>229212.41810478523</v>
      </c>
      <c r="U2784" s="41">
        <f t="shared" si="262"/>
        <v>7505.0120569105693</v>
      </c>
      <c r="V2784" s="18">
        <f t="shared" si="264"/>
        <v>246</v>
      </c>
      <c r="W2784" s="154">
        <f t="shared" si="265"/>
        <v>931.75779717392368</v>
      </c>
    </row>
    <row r="2785" spans="1:23" ht="16" customHeight="1">
      <c r="A2785" s="37"/>
      <c r="B2785" s="38" t="str">
        <f t="shared" si="260"/>
        <v>246-Cm</v>
      </c>
      <c r="C2785" s="39">
        <v>246</v>
      </c>
      <c r="D2785" s="40"/>
      <c r="E2785" s="39">
        <v>54</v>
      </c>
      <c r="F2785" s="39">
        <v>150</v>
      </c>
      <c r="G2785" s="39">
        <v>96</v>
      </c>
      <c r="H2785" s="39" t="s">
        <v>161</v>
      </c>
      <c r="I2785" s="40"/>
      <c r="J2785" s="18">
        <v>62612.735999999997</v>
      </c>
      <c r="K2785" s="18">
        <v>2.2010000000000001</v>
      </c>
      <c r="L2785" s="18">
        <v>1847826.7479999999</v>
      </c>
      <c r="M2785" s="18">
        <v>2.2250000000000001</v>
      </c>
      <c r="N2785" s="39" t="s">
        <v>28</v>
      </c>
      <c r="O2785" s="18">
        <v>-1350</v>
      </c>
      <c r="P2785" s="18">
        <v>60</v>
      </c>
      <c r="Q2785" s="18">
        <v>246067217.551</v>
      </c>
      <c r="R2785" s="18">
        <v>2.3620000000000001</v>
      </c>
      <c r="S2785" s="16">
        <f t="shared" si="261"/>
        <v>246.067217551</v>
      </c>
      <c r="T2785" s="16">
        <f t="shared" si="263"/>
        <v>229210.04196983259</v>
      </c>
      <c r="U2785" s="41">
        <f t="shared" si="262"/>
        <v>7511.4908455284549</v>
      </c>
      <c r="V2785" s="18">
        <f t="shared" si="264"/>
        <v>246</v>
      </c>
      <c r="W2785" s="154">
        <f t="shared" si="265"/>
        <v>931.74813808875035</v>
      </c>
    </row>
    <row r="2786" spans="1:23" ht="16" customHeight="1">
      <c r="A2786" s="37"/>
      <c r="B2786" s="38" t="str">
        <f t="shared" si="260"/>
        <v>246-Bk</v>
      </c>
      <c r="C2786" s="39">
        <v>246</v>
      </c>
      <c r="D2786" s="40"/>
      <c r="E2786" s="39">
        <v>52</v>
      </c>
      <c r="F2786" s="39">
        <v>149</v>
      </c>
      <c r="G2786" s="39">
        <v>97</v>
      </c>
      <c r="H2786" s="39" t="s">
        <v>162</v>
      </c>
      <c r="I2786" s="39" t="s">
        <v>39</v>
      </c>
      <c r="J2786" s="18">
        <v>63962.735999999997</v>
      </c>
      <c r="K2786" s="18">
        <v>60.04</v>
      </c>
      <c r="L2786" s="18">
        <v>1845694.395</v>
      </c>
      <c r="M2786" s="18">
        <v>60.040999999999997</v>
      </c>
      <c r="N2786" s="39" t="s">
        <v>28</v>
      </c>
      <c r="O2786" s="18">
        <v>-122.93</v>
      </c>
      <c r="P2786" s="18">
        <v>60.023000000000003</v>
      </c>
      <c r="Q2786" s="18">
        <v>246068666.836</v>
      </c>
      <c r="R2786" s="18">
        <v>64.456000000000003</v>
      </c>
      <c r="S2786" s="16">
        <f t="shared" si="261"/>
        <v>246.06866683600001</v>
      </c>
      <c r="T2786" s="16">
        <f t="shared" si="263"/>
        <v>229211.39196955616</v>
      </c>
      <c r="U2786" s="41">
        <f t="shared" si="262"/>
        <v>7502.8227439024395</v>
      </c>
      <c r="V2786" s="18">
        <f t="shared" si="264"/>
        <v>246</v>
      </c>
      <c r="W2786" s="154">
        <f t="shared" si="265"/>
        <v>931.75362589250472</v>
      </c>
    </row>
    <row r="2787" spans="1:23" ht="16" customHeight="1">
      <c r="A2787" s="37"/>
      <c r="B2787" s="38" t="str">
        <f t="shared" si="260"/>
        <v>246-Cf</v>
      </c>
      <c r="C2787" s="39">
        <v>246</v>
      </c>
      <c r="D2787" s="40"/>
      <c r="E2787" s="39">
        <v>50</v>
      </c>
      <c r="F2787" s="39">
        <v>148</v>
      </c>
      <c r="G2787" s="39">
        <v>98</v>
      </c>
      <c r="H2787" s="39" t="s">
        <v>163</v>
      </c>
      <c r="I2787" s="39" t="s">
        <v>83</v>
      </c>
      <c r="J2787" s="18">
        <v>64085.667000000001</v>
      </c>
      <c r="K2787" s="18">
        <v>2.2210000000000001</v>
      </c>
      <c r="L2787" s="18">
        <v>1844789.111</v>
      </c>
      <c r="M2787" s="18">
        <v>2.246</v>
      </c>
      <c r="N2787" s="39" t="s">
        <v>28</v>
      </c>
      <c r="O2787" s="18">
        <v>-3880</v>
      </c>
      <c r="P2787" s="18">
        <v>224</v>
      </c>
      <c r="Q2787" s="18">
        <v>246068798.80700001</v>
      </c>
      <c r="R2787" s="18">
        <v>2.3849999999999998</v>
      </c>
      <c r="S2787" s="16">
        <f t="shared" si="261"/>
        <v>246.06879880700001</v>
      </c>
      <c r="T2787" s="16">
        <f t="shared" si="263"/>
        <v>229211.51489970001</v>
      </c>
      <c r="U2787" s="41">
        <f t="shared" si="262"/>
        <v>7499.1427276422764</v>
      </c>
      <c r="V2787" s="18">
        <f t="shared" si="264"/>
        <v>246</v>
      </c>
      <c r="W2787" s="154">
        <f t="shared" si="265"/>
        <v>931.75412560853658</v>
      </c>
    </row>
    <row r="2788" spans="1:23" ht="16" customHeight="1">
      <c r="A2788" s="37"/>
      <c r="B2788" s="38" t="str">
        <f t="shared" si="260"/>
        <v>246-Es</v>
      </c>
      <c r="C2788" s="39">
        <v>246</v>
      </c>
      <c r="D2788" s="40"/>
      <c r="E2788" s="39">
        <v>48</v>
      </c>
      <c r="F2788" s="39">
        <v>147</v>
      </c>
      <c r="G2788" s="39">
        <v>99</v>
      </c>
      <c r="H2788" s="39" t="s">
        <v>164</v>
      </c>
      <c r="I2788" s="39" t="s">
        <v>83</v>
      </c>
      <c r="J2788" s="18">
        <v>67966</v>
      </c>
      <c r="K2788" s="18">
        <v>224</v>
      </c>
      <c r="L2788" s="18">
        <v>1840126</v>
      </c>
      <c r="M2788" s="18">
        <v>224</v>
      </c>
      <c r="N2788" s="39" t="s">
        <v>28</v>
      </c>
      <c r="O2788" s="18">
        <v>-2158</v>
      </c>
      <c r="P2788" s="18">
        <v>227</v>
      </c>
      <c r="Q2788" s="18">
        <v>246072965</v>
      </c>
      <c r="R2788" s="18">
        <v>240</v>
      </c>
      <c r="S2788" s="16">
        <f t="shared" si="261"/>
        <v>246.07296500000001</v>
      </c>
      <c r="T2788" s="16">
        <f t="shared" si="263"/>
        <v>229215.39568187771</v>
      </c>
      <c r="U2788" s="41">
        <f t="shared" si="262"/>
        <v>7480.1869918699185</v>
      </c>
      <c r="V2788" s="18">
        <f t="shared" si="264"/>
        <v>246</v>
      </c>
      <c r="W2788" s="154">
        <f t="shared" si="265"/>
        <v>931.7699011458443</v>
      </c>
    </row>
    <row r="2789" spans="1:23" ht="16" customHeight="1">
      <c r="A2789" s="37"/>
      <c r="B2789" s="38" t="str">
        <f t="shared" si="260"/>
        <v>246-Fm</v>
      </c>
      <c r="C2789" s="39">
        <v>246</v>
      </c>
      <c r="D2789" s="40"/>
      <c r="E2789" s="39">
        <v>46</v>
      </c>
      <c r="F2789" s="39">
        <v>146</v>
      </c>
      <c r="G2789" s="39">
        <v>100</v>
      </c>
      <c r="H2789" s="39" t="s">
        <v>165</v>
      </c>
      <c r="I2789" s="39" t="s">
        <v>83</v>
      </c>
      <c r="J2789" s="18">
        <v>70124.38</v>
      </c>
      <c r="K2789" s="18">
        <v>39.588999999999999</v>
      </c>
      <c r="L2789" s="18">
        <v>1837185.6910000001</v>
      </c>
      <c r="M2789" s="18">
        <v>39.591000000000001</v>
      </c>
      <c r="N2789" s="39" t="s">
        <v>28</v>
      </c>
      <c r="O2789" s="18">
        <v>-6195</v>
      </c>
      <c r="P2789" s="18">
        <v>387</v>
      </c>
      <c r="Q2789" s="18">
        <v>246075281.634</v>
      </c>
      <c r="R2789" s="18">
        <v>42.500999999999998</v>
      </c>
      <c r="S2789" s="16">
        <f t="shared" si="261"/>
        <v>246.07528163399999</v>
      </c>
      <c r="T2789" s="16">
        <f t="shared" si="263"/>
        <v>229217.55361165659</v>
      </c>
      <c r="U2789" s="41">
        <f t="shared" si="262"/>
        <v>7468.2345162601632</v>
      </c>
      <c r="V2789" s="18">
        <f t="shared" si="264"/>
        <v>246</v>
      </c>
      <c r="W2789" s="154">
        <f t="shared" si="265"/>
        <v>931.77867321811618</v>
      </c>
    </row>
    <row r="2790" spans="1:23" ht="16" customHeight="1">
      <c r="A2790" s="37"/>
      <c r="B2790" s="38" t="str">
        <f t="shared" si="260"/>
        <v>246-Md</v>
      </c>
      <c r="C2790" s="39">
        <v>246</v>
      </c>
      <c r="D2790" s="40"/>
      <c r="E2790" s="39">
        <v>44</v>
      </c>
      <c r="F2790" s="39">
        <v>145</v>
      </c>
      <c r="G2790" s="39">
        <v>101</v>
      </c>
      <c r="H2790" s="39" t="s">
        <v>166</v>
      </c>
      <c r="I2790" s="39" t="s">
        <v>83</v>
      </c>
      <c r="J2790" s="18">
        <v>76320</v>
      </c>
      <c r="K2790" s="18">
        <v>385</v>
      </c>
      <c r="L2790" s="18">
        <v>1830208</v>
      </c>
      <c r="M2790" s="18">
        <v>385</v>
      </c>
      <c r="N2790" s="39" t="s">
        <v>28</v>
      </c>
      <c r="O2790" s="18" t="s">
        <v>30</v>
      </c>
      <c r="P2790" s="42"/>
      <c r="Q2790" s="18">
        <v>246081933</v>
      </c>
      <c r="R2790" s="18">
        <v>413</v>
      </c>
      <c r="S2790" s="16">
        <f t="shared" si="261"/>
        <v>246.08193299999999</v>
      </c>
      <c r="T2790" s="16">
        <f t="shared" si="263"/>
        <v>229223.74931661555</v>
      </c>
      <c r="U2790" s="41">
        <f t="shared" si="262"/>
        <v>7439.8699186991871</v>
      </c>
      <c r="V2790" s="18">
        <f t="shared" si="264"/>
        <v>246</v>
      </c>
      <c r="W2790" s="154">
        <f t="shared" si="265"/>
        <v>931.80385901063232</v>
      </c>
    </row>
    <row r="2791" spans="1:23" ht="16" customHeight="1">
      <c r="A2791" s="37"/>
      <c r="B2791" s="38" t="str">
        <f t="shared" si="260"/>
        <v>247-Pu</v>
      </c>
      <c r="C2791" s="39">
        <v>247</v>
      </c>
      <c r="D2791" s="39">
        <v>0</v>
      </c>
      <c r="E2791" s="39">
        <v>59</v>
      </c>
      <c r="F2791" s="39">
        <v>153</v>
      </c>
      <c r="G2791" s="39">
        <v>94</v>
      </c>
      <c r="H2791" s="39" t="s">
        <v>159</v>
      </c>
      <c r="I2791" s="39" t="s">
        <v>37</v>
      </c>
      <c r="J2791" s="18">
        <v>68996</v>
      </c>
      <c r="K2791" s="18">
        <v>298</v>
      </c>
      <c r="L2791" s="18">
        <v>1851080</v>
      </c>
      <c r="M2791" s="18">
        <v>298</v>
      </c>
      <c r="N2791" s="39" t="s">
        <v>28</v>
      </c>
      <c r="O2791" s="18">
        <v>1848</v>
      </c>
      <c r="P2791" s="18">
        <v>314</v>
      </c>
      <c r="Q2791" s="18">
        <v>247074070</v>
      </c>
      <c r="R2791" s="18">
        <v>320</v>
      </c>
      <c r="S2791" s="16">
        <f t="shared" si="261"/>
        <v>247.07407000000001</v>
      </c>
      <c r="T2791" s="16">
        <f t="shared" si="263"/>
        <v>230147.91859716058</v>
      </c>
      <c r="U2791" s="41">
        <f t="shared" si="262"/>
        <v>7494.251012145749</v>
      </c>
      <c r="V2791" s="18">
        <f t="shared" si="264"/>
        <v>247</v>
      </c>
      <c r="W2791" s="154">
        <f t="shared" si="265"/>
        <v>931.77294978607517</v>
      </c>
    </row>
    <row r="2792" spans="1:23" ht="16" customHeight="1">
      <c r="A2792" s="37"/>
      <c r="B2792" s="38" t="str">
        <f t="shared" si="260"/>
        <v>247-Am</v>
      </c>
      <c r="C2792" s="39">
        <v>247</v>
      </c>
      <c r="D2792" s="40"/>
      <c r="E2792" s="39">
        <v>57</v>
      </c>
      <c r="F2792" s="39">
        <v>152</v>
      </c>
      <c r="G2792" s="39">
        <v>95</v>
      </c>
      <c r="H2792" s="39" t="s">
        <v>160</v>
      </c>
      <c r="I2792" s="39" t="s">
        <v>40</v>
      </c>
      <c r="J2792" s="18">
        <v>67148</v>
      </c>
      <c r="K2792" s="18">
        <v>100</v>
      </c>
      <c r="L2792" s="18">
        <v>1852146</v>
      </c>
      <c r="M2792" s="18">
        <v>100</v>
      </c>
      <c r="N2792" s="39" t="s">
        <v>28</v>
      </c>
      <c r="O2792" s="18">
        <v>1620</v>
      </c>
      <c r="P2792" s="18">
        <v>100</v>
      </c>
      <c r="Q2792" s="18">
        <v>247072086</v>
      </c>
      <c r="R2792" s="18">
        <v>107</v>
      </c>
      <c r="S2792" s="16">
        <f t="shared" si="261"/>
        <v>247.07208600000001</v>
      </c>
      <c r="T2792" s="16">
        <f t="shared" si="263"/>
        <v>230146.07051382874</v>
      </c>
      <c r="U2792" s="41">
        <f t="shared" si="262"/>
        <v>7498.5668016194331</v>
      </c>
      <c r="V2792" s="18">
        <f t="shared" si="264"/>
        <v>247</v>
      </c>
      <c r="W2792" s="154">
        <f t="shared" si="265"/>
        <v>931.76546766732281</v>
      </c>
    </row>
    <row r="2793" spans="1:23" ht="16" customHeight="1">
      <c r="A2793" s="37"/>
      <c r="B2793" s="38" t="str">
        <f t="shared" si="260"/>
        <v>247-Cm</v>
      </c>
      <c r="C2793" s="39">
        <v>247</v>
      </c>
      <c r="D2793" s="40"/>
      <c r="E2793" s="39">
        <v>55</v>
      </c>
      <c r="F2793" s="39">
        <v>151</v>
      </c>
      <c r="G2793" s="39">
        <v>96</v>
      </c>
      <c r="H2793" s="39" t="s">
        <v>161</v>
      </c>
      <c r="I2793" s="40"/>
      <c r="J2793" s="18">
        <v>65527.622000000003</v>
      </c>
      <c r="K2793" s="18">
        <v>4.4340000000000002</v>
      </c>
      <c r="L2793" s="18">
        <v>1852983.1850000001</v>
      </c>
      <c r="M2793" s="18">
        <v>4.4459999999999997</v>
      </c>
      <c r="N2793" s="39" t="s">
        <v>28</v>
      </c>
      <c r="O2793" s="18">
        <v>44.97</v>
      </c>
      <c r="P2793" s="18">
        <v>6.5490000000000004</v>
      </c>
      <c r="Q2793" s="18">
        <v>247070346.81099999</v>
      </c>
      <c r="R2793" s="18">
        <v>4.76</v>
      </c>
      <c r="S2793" s="16">
        <f t="shared" si="261"/>
        <v>247.07034681099998</v>
      </c>
      <c r="T2793" s="16">
        <f t="shared" si="263"/>
        <v>230144.45047038022</v>
      </c>
      <c r="U2793" s="41">
        <f t="shared" si="262"/>
        <v>7501.9562145748987</v>
      </c>
      <c r="V2793" s="18">
        <f t="shared" si="264"/>
        <v>247</v>
      </c>
      <c r="W2793" s="154">
        <f t="shared" si="265"/>
        <v>931.75890878696441</v>
      </c>
    </row>
    <row r="2794" spans="1:23" ht="16" customHeight="1">
      <c r="A2794" s="37"/>
      <c r="B2794" s="38" t="str">
        <f t="shared" si="260"/>
        <v>247-Bk</v>
      </c>
      <c r="C2794" s="39">
        <v>247</v>
      </c>
      <c r="D2794" s="40"/>
      <c r="E2794" s="39">
        <v>53</v>
      </c>
      <c r="F2794" s="39">
        <v>150</v>
      </c>
      <c r="G2794" s="39">
        <v>97</v>
      </c>
      <c r="H2794" s="39" t="s">
        <v>162</v>
      </c>
      <c r="I2794" s="39" t="s">
        <v>83</v>
      </c>
      <c r="J2794" s="18">
        <v>65482.652000000002</v>
      </c>
      <c r="K2794" s="18">
        <v>5.5289999999999999</v>
      </c>
      <c r="L2794" s="18">
        <v>1852245.8019999999</v>
      </c>
      <c r="M2794" s="18">
        <v>5.54</v>
      </c>
      <c r="N2794" s="39" t="s">
        <v>28</v>
      </c>
      <c r="O2794" s="18">
        <v>-646</v>
      </c>
      <c r="P2794" s="18">
        <v>6</v>
      </c>
      <c r="Q2794" s="18">
        <v>247070298.53299999</v>
      </c>
      <c r="R2794" s="18">
        <v>5.9359999999999999</v>
      </c>
      <c r="S2794" s="16">
        <f t="shared" si="261"/>
        <v>247.070298533</v>
      </c>
      <c r="T2794" s="16">
        <f t="shared" si="263"/>
        <v>230144.40549973151</v>
      </c>
      <c r="U2794" s="41">
        <f t="shared" si="262"/>
        <v>7498.9708582995945</v>
      </c>
      <c r="V2794" s="18">
        <f t="shared" si="264"/>
        <v>247</v>
      </c>
      <c r="W2794" s="154">
        <f t="shared" si="265"/>
        <v>931.75872671956074</v>
      </c>
    </row>
    <row r="2795" spans="1:23" ht="16" customHeight="1">
      <c r="A2795" s="37"/>
      <c r="B2795" s="38" t="str">
        <f t="shared" si="260"/>
        <v>247-Cf</v>
      </c>
      <c r="C2795" s="39">
        <v>247</v>
      </c>
      <c r="D2795" s="40"/>
      <c r="E2795" s="39">
        <v>51</v>
      </c>
      <c r="F2795" s="39">
        <v>149</v>
      </c>
      <c r="G2795" s="39">
        <v>98</v>
      </c>
      <c r="H2795" s="39" t="s">
        <v>163</v>
      </c>
      <c r="I2795" s="39" t="s">
        <v>39</v>
      </c>
      <c r="J2795" s="18">
        <v>66128.652000000002</v>
      </c>
      <c r="K2795" s="18">
        <v>8.1590000000000007</v>
      </c>
      <c r="L2795" s="18">
        <v>1850817.4480000001</v>
      </c>
      <c r="M2795" s="18">
        <v>8.1660000000000004</v>
      </c>
      <c r="N2795" s="39" t="s">
        <v>28</v>
      </c>
      <c r="O2795" s="18">
        <v>-2476</v>
      </c>
      <c r="P2795" s="18">
        <v>31</v>
      </c>
      <c r="Q2795" s="18">
        <v>247070992.04300001</v>
      </c>
      <c r="R2795" s="18">
        <v>8.7590000000000003</v>
      </c>
      <c r="S2795" s="16">
        <f t="shared" si="261"/>
        <v>247.07099204300002</v>
      </c>
      <c r="T2795" s="16">
        <f t="shared" si="263"/>
        <v>230145.05149986836</v>
      </c>
      <c r="U2795" s="41">
        <f t="shared" si="262"/>
        <v>7493.1880485829961</v>
      </c>
      <c r="V2795" s="18">
        <f t="shared" si="264"/>
        <v>247</v>
      </c>
      <c r="W2795" s="154">
        <f t="shared" si="265"/>
        <v>931.76134210473026</v>
      </c>
    </row>
    <row r="2796" spans="1:23" ht="16" customHeight="1">
      <c r="A2796" s="37"/>
      <c r="B2796" s="38" t="str">
        <f t="shared" si="260"/>
        <v>247-Es</v>
      </c>
      <c r="C2796" s="39">
        <v>247</v>
      </c>
      <c r="D2796" s="40"/>
      <c r="E2796" s="39">
        <v>49</v>
      </c>
      <c r="F2796" s="39">
        <v>148</v>
      </c>
      <c r="G2796" s="39">
        <v>99</v>
      </c>
      <c r="H2796" s="39" t="s">
        <v>164</v>
      </c>
      <c r="I2796" s="39" t="s">
        <v>83</v>
      </c>
      <c r="J2796" s="18">
        <v>68604</v>
      </c>
      <c r="K2796" s="18">
        <v>30</v>
      </c>
      <c r="L2796" s="18">
        <v>1847560</v>
      </c>
      <c r="M2796" s="18">
        <v>30</v>
      </c>
      <c r="N2796" s="39" t="s">
        <v>28</v>
      </c>
      <c r="O2796" s="18">
        <v>-2952</v>
      </c>
      <c r="P2796" s="18">
        <v>153</v>
      </c>
      <c r="Q2796" s="18">
        <v>247073650</v>
      </c>
      <c r="R2796" s="18">
        <v>33</v>
      </c>
      <c r="S2796" s="16">
        <f t="shared" si="261"/>
        <v>247.07364999999999</v>
      </c>
      <c r="T2796" s="16">
        <f t="shared" si="263"/>
        <v>230147.52736984234</v>
      </c>
      <c r="U2796" s="41">
        <f t="shared" si="262"/>
        <v>7480</v>
      </c>
      <c r="V2796" s="18">
        <f t="shared" si="264"/>
        <v>247</v>
      </c>
      <c r="W2796" s="154">
        <f t="shared" si="265"/>
        <v>931.77136586980703</v>
      </c>
    </row>
    <row r="2797" spans="1:23" ht="16" customHeight="1">
      <c r="A2797" s="37"/>
      <c r="B2797" s="38" t="str">
        <f t="shared" si="260"/>
        <v>247-Fm</v>
      </c>
      <c r="C2797" s="39">
        <v>247</v>
      </c>
      <c r="D2797" s="40"/>
      <c r="E2797" s="39">
        <v>47</v>
      </c>
      <c r="F2797" s="39">
        <v>147</v>
      </c>
      <c r="G2797" s="39">
        <v>100</v>
      </c>
      <c r="H2797" s="39" t="s">
        <v>165</v>
      </c>
      <c r="I2797" s="39" t="s">
        <v>83</v>
      </c>
      <c r="J2797" s="18">
        <v>71556</v>
      </c>
      <c r="K2797" s="18">
        <v>150</v>
      </c>
      <c r="L2797" s="18">
        <v>1843825</v>
      </c>
      <c r="M2797" s="18">
        <v>150</v>
      </c>
      <c r="N2797" s="39" t="s">
        <v>28</v>
      </c>
      <c r="O2797" s="18">
        <v>-4644</v>
      </c>
      <c r="P2797" s="18">
        <v>394</v>
      </c>
      <c r="Q2797" s="18">
        <v>247076819</v>
      </c>
      <c r="R2797" s="18">
        <v>161</v>
      </c>
      <c r="S2797" s="16">
        <f t="shared" si="261"/>
        <v>247.076819</v>
      </c>
      <c r="T2797" s="16">
        <f t="shared" si="263"/>
        <v>230150.47927310778</v>
      </c>
      <c r="U2797" s="41">
        <f t="shared" si="262"/>
        <v>7464.8785425101214</v>
      </c>
      <c r="V2797" s="18">
        <f t="shared" si="264"/>
        <v>247</v>
      </c>
      <c r="W2797" s="154">
        <f t="shared" si="265"/>
        <v>931.78331689517313</v>
      </c>
    </row>
    <row r="2798" spans="1:23" ht="16" customHeight="1">
      <c r="A2798" s="37"/>
      <c r="B2798" s="38" t="str">
        <f t="shared" si="260"/>
        <v>247-Md</v>
      </c>
      <c r="C2798" s="39">
        <v>247</v>
      </c>
      <c r="D2798" s="40"/>
      <c r="E2798" s="39">
        <v>45</v>
      </c>
      <c r="F2798" s="39">
        <v>146</v>
      </c>
      <c r="G2798" s="39">
        <v>101</v>
      </c>
      <c r="H2798" s="39" t="s">
        <v>166</v>
      </c>
      <c r="I2798" s="39" t="s">
        <v>49</v>
      </c>
      <c r="J2798" s="18">
        <v>76200</v>
      </c>
      <c r="K2798" s="18">
        <v>365</v>
      </c>
      <c r="L2798" s="18">
        <v>1838399</v>
      </c>
      <c r="M2798" s="18">
        <v>365</v>
      </c>
      <c r="N2798" s="39" t="s">
        <v>28</v>
      </c>
      <c r="O2798" s="18" t="s">
        <v>30</v>
      </c>
      <c r="P2798" s="42"/>
      <c r="Q2798" s="18">
        <v>247081804</v>
      </c>
      <c r="R2798" s="18">
        <v>391</v>
      </c>
      <c r="S2798" s="16">
        <f t="shared" si="261"/>
        <v>247.08180400000001</v>
      </c>
      <c r="T2798" s="16">
        <f t="shared" si="263"/>
        <v>230155.12276877774</v>
      </c>
      <c r="U2798" s="41">
        <f t="shared" si="262"/>
        <v>7442.9109311740895</v>
      </c>
      <c r="V2798" s="18">
        <f t="shared" si="264"/>
        <v>247</v>
      </c>
      <c r="W2798" s="154">
        <f t="shared" si="265"/>
        <v>931.80211647278441</v>
      </c>
    </row>
    <row r="2799" spans="1:23" ht="16" customHeight="1">
      <c r="A2799" s="37"/>
      <c r="B2799" s="38" t="str">
        <f t="shared" si="260"/>
        <v>248-Am</v>
      </c>
      <c r="C2799" s="39">
        <v>248</v>
      </c>
      <c r="D2799" s="39">
        <v>0</v>
      </c>
      <c r="E2799" s="39">
        <v>58</v>
      </c>
      <c r="F2799" s="39">
        <v>153</v>
      </c>
      <c r="G2799" s="39">
        <v>95</v>
      </c>
      <c r="H2799" s="39" t="s">
        <v>160</v>
      </c>
      <c r="I2799" s="39" t="s">
        <v>40</v>
      </c>
      <c r="J2799" s="18">
        <v>70556</v>
      </c>
      <c r="K2799" s="18">
        <v>200</v>
      </c>
      <c r="L2799" s="18">
        <v>1856808</v>
      </c>
      <c r="M2799" s="18">
        <v>200</v>
      </c>
      <c r="N2799" s="39" t="s">
        <v>28</v>
      </c>
      <c r="O2799" s="18">
        <v>3170</v>
      </c>
      <c r="P2799" s="18">
        <v>200</v>
      </c>
      <c r="Q2799" s="18">
        <v>248075745</v>
      </c>
      <c r="R2799" s="18">
        <v>215</v>
      </c>
      <c r="S2799" s="16">
        <f t="shared" si="261"/>
        <v>248.07574500000001</v>
      </c>
      <c r="T2799" s="16">
        <f t="shared" si="263"/>
        <v>231080.97246380395</v>
      </c>
      <c r="U2799" s="41">
        <f t="shared" si="262"/>
        <v>7487.1290322580644</v>
      </c>
      <c r="V2799" s="18">
        <f t="shared" si="264"/>
        <v>248</v>
      </c>
      <c r="W2799" s="154">
        <f t="shared" si="265"/>
        <v>931.77811477340299</v>
      </c>
    </row>
    <row r="2800" spans="1:23" ht="16" customHeight="1">
      <c r="A2800" s="37"/>
      <c r="B2800" s="38" t="str">
        <f t="shared" si="260"/>
        <v>248-Cm</v>
      </c>
      <c r="C2800" s="39">
        <v>248</v>
      </c>
      <c r="D2800" s="40"/>
      <c r="E2800" s="39">
        <v>56</v>
      </c>
      <c r="F2800" s="39">
        <v>152</v>
      </c>
      <c r="G2800" s="39">
        <v>96</v>
      </c>
      <c r="H2800" s="39" t="s">
        <v>161</v>
      </c>
      <c r="I2800" s="40"/>
      <c r="J2800" s="18">
        <v>67386.358999999997</v>
      </c>
      <c r="K2800" s="18">
        <v>5.0949999999999998</v>
      </c>
      <c r="L2800" s="18">
        <v>1859195.7709999999</v>
      </c>
      <c r="M2800" s="18">
        <v>5.1059999999999999</v>
      </c>
      <c r="N2800" s="39" t="s">
        <v>28</v>
      </c>
      <c r="O2800" s="18">
        <v>-687</v>
      </c>
      <c r="P2800" s="18">
        <v>71</v>
      </c>
      <c r="Q2800" s="18">
        <v>248072342.24700001</v>
      </c>
      <c r="R2800" s="18">
        <v>5.47</v>
      </c>
      <c r="S2800" s="16">
        <f t="shared" si="261"/>
        <v>248.07234224700002</v>
      </c>
      <c r="T2800" s="16">
        <f t="shared" si="263"/>
        <v>231077.80282111157</v>
      </c>
      <c r="U2800" s="41">
        <f t="shared" si="262"/>
        <v>7496.7571411290319</v>
      </c>
      <c r="V2800" s="18">
        <f t="shared" si="264"/>
        <v>248</v>
      </c>
      <c r="W2800" s="154">
        <f t="shared" si="265"/>
        <v>931.76533395609511</v>
      </c>
    </row>
    <row r="2801" spans="1:23" ht="16" customHeight="1">
      <c r="A2801" s="37"/>
      <c r="B2801" s="38" t="str">
        <f t="shared" si="260"/>
        <v>248-Bk</v>
      </c>
      <c r="C2801" s="39">
        <v>248</v>
      </c>
      <c r="D2801" s="40"/>
      <c r="E2801" s="39">
        <v>54</v>
      </c>
      <c r="F2801" s="39">
        <v>151</v>
      </c>
      <c r="G2801" s="39">
        <v>97</v>
      </c>
      <c r="H2801" s="39" t="s">
        <v>162</v>
      </c>
      <c r="I2801" s="39" t="s">
        <v>49</v>
      </c>
      <c r="J2801" s="18">
        <v>68074</v>
      </c>
      <c r="K2801" s="18">
        <v>71</v>
      </c>
      <c r="L2801" s="18">
        <v>1857726</v>
      </c>
      <c r="M2801" s="18">
        <v>71</v>
      </c>
      <c r="N2801" s="39" t="s">
        <v>28</v>
      </c>
      <c r="O2801" s="18">
        <v>840</v>
      </c>
      <c r="P2801" s="18">
        <v>71</v>
      </c>
      <c r="Q2801" s="18">
        <v>248073080</v>
      </c>
      <c r="R2801" s="18">
        <v>76</v>
      </c>
      <c r="S2801" s="16">
        <f t="shared" si="261"/>
        <v>248.07308</v>
      </c>
      <c r="T2801" s="16">
        <f t="shared" si="263"/>
        <v>231078.49003332038</v>
      </c>
      <c r="U2801" s="41">
        <f t="shared" si="262"/>
        <v>7490.8306451612907</v>
      </c>
      <c r="V2801" s="18">
        <f t="shared" si="264"/>
        <v>248</v>
      </c>
      <c r="W2801" s="154">
        <f t="shared" si="265"/>
        <v>931.7681049730661</v>
      </c>
    </row>
    <row r="2802" spans="1:23" ht="16" customHeight="1">
      <c r="A2802" s="37"/>
      <c r="B2802" s="38" t="str">
        <f t="shared" si="260"/>
        <v>248-Cf</v>
      </c>
      <c r="C2802" s="39">
        <v>248</v>
      </c>
      <c r="D2802" s="40"/>
      <c r="E2802" s="39">
        <v>52</v>
      </c>
      <c r="F2802" s="39">
        <v>150</v>
      </c>
      <c r="G2802" s="39">
        <v>98</v>
      </c>
      <c r="H2802" s="39" t="s">
        <v>163</v>
      </c>
      <c r="I2802" s="39" t="s">
        <v>83</v>
      </c>
      <c r="J2802" s="18">
        <v>67233.438999999998</v>
      </c>
      <c r="K2802" s="18">
        <v>5.4420000000000002</v>
      </c>
      <c r="L2802" s="18">
        <v>1857783.9839999999</v>
      </c>
      <c r="M2802" s="18">
        <v>5.4530000000000003</v>
      </c>
      <c r="N2802" s="39" t="s">
        <v>28</v>
      </c>
      <c r="O2802" s="18">
        <v>-3055</v>
      </c>
      <c r="P2802" s="18">
        <v>53</v>
      </c>
      <c r="Q2802" s="18">
        <v>248072178.08000001</v>
      </c>
      <c r="R2802" s="18">
        <v>5.843</v>
      </c>
      <c r="S2802" s="16">
        <f t="shared" si="261"/>
        <v>248.07217808000001</v>
      </c>
      <c r="T2802" s="16">
        <f t="shared" si="263"/>
        <v>231077.64990059932</v>
      </c>
      <c r="U2802" s="41">
        <f t="shared" si="262"/>
        <v>7491.0644516129032</v>
      </c>
      <c r="V2802" s="18">
        <f t="shared" si="264"/>
        <v>248</v>
      </c>
      <c r="W2802" s="154">
        <f t="shared" si="265"/>
        <v>931.76471734112636</v>
      </c>
    </row>
    <row r="2803" spans="1:23" ht="16" customHeight="1">
      <c r="A2803" s="37"/>
      <c r="B2803" s="38" t="str">
        <f t="shared" si="260"/>
        <v>248-Es</v>
      </c>
      <c r="C2803" s="39">
        <v>248</v>
      </c>
      <c r="D2803" s="40"/>
      <c r="E2803" s="39">
        <v>50</v>
      </c>
      <c r="F2803" s="39">
        <v>149</v>
      </c>
      <c r="G2803" s="39">
        <v>99</v>
      </c>
      <c r="H2803" s="39" t="s">
        <v>164</v>
      </c>
      <c r="I2803" s="39" t="s">
        <v>83</v>
      </c>
      <c r="J2803" s="18">
        <v>70289</v>
      </c>
      <c r="K2803" s="18">
        <v>52</v>
      </c>
      <c r="L2803" s="18">
        <v>1853946</v>
      </c>
      <c r="M2803" s="18">
        <v>52</v>
      </c>
      <c r="N2803" s="39" t="s">
        <v>28</v>
      </c>
      <c r="O2803" s="18">
        <v>-1608</v>
      </c>
      <c r="P2803" s="18">
        <v>54</v>
      </c>
      <c r="Q2803" s="18">
        <v>248075458</v>
      </c>
      <c r="R2803" s="18">
        <v>56</v>
      </c>
      <c r="S2803" s="16">
        <f t="shared" si="261"/>
        <v>248.075458</v>
      </c>
      <c r="T2803" s="16">
        <f t="shared" si="263"/>
        <v>231080.70512513648</v>
      </c>
      <c r="U2803" s="41">
        <f t="shared" si="262"/>
        <v>7475.5887096774195</v>
      </c>
      <c r="V2803" s="18">
        <f t="shared" si="264"/>
        <v>248</v>
      </c>
      <c r="W2803" s="154">
        <f t="shared" si="265"/>
        <v>931.77703679490514</v>
      </c>
    </row>
    <row r="2804" spans="1:23" ht="16" customHeight="1">
      <c r="A2804" s="37"/>
      <c r="B2804" s="38" t="str">
        <f t="shared" si="260"/>
        <v>248-Fm</v>
      </c>
      <c r="C2804" s="39">
        <v>248</v>
      </c>
      <c r="D2804" s="40"/>
      <c r="E2804" s="39">
        <v>48</v>
      </c>
      <c r="F2804" s="39">
        <v>148</v>
      </c>
      <c r="G2804" s="39">
        <v>100</v>
      </c>
      <c r="H2804" s="39" t="s">
        <v>165</v>
      </c>
      <c r="I2804" s="39" t="s">
        <v>83</v>
      </c>
      <c r="J2804" s="18">
        <v>71896.804999999993</v>
      </c>
      <c r="K2804" s="18">
        <v>11.791</v>
      </c>
      <c r="L2804" s="18">
        <v>1851555.9110000001</v>
      </c>
      <c r="M2804" s="18">
        <v>11.795</v>
      </c>
      <c r="N2804" s="39" t="s">
        <v>28</v>
      </c>
      <c r="O2804" s="18">
        <v>-5332</v>
      </c>
      <c r="P2804" s="18">
        <v>238</v>
      </c>
      <c r="Q2804" s="18">
        <v>248077184.41100001</v>
      </c>
      <c r="R2804" s="18">
        <v>12.657999999999999</v>
      </c>
      <c r="S2804" s="16">
        <f t="shared" si="261"/>
        <v>248.07718441100002</v>
      </c>
      <c r="T2804" s="16">
        <f t="shared" si="263"/>
        <v>231082.31326595959</v>
      </c>
      <c r="U2804" s="41">
        <f t="shared" si="262"/>
        <v>7465.9512540322585</v>
      </c>
      <c r="V2804" s="18">
        <f t="shared" si="264"/>
        <v>248</v>
      </c>
      <c r="W2804" s="154">
        <f t="shared" si="265"/>
        <v>931.78352123370803</v>
      </c>
    </row>
    <row r="2805" spans="1:23" ht="16" customHeight="1">
      <c r="A2805" s="37"/>
      <c r="B2805" s="38" t="str">
        <f t="shared" si="260"/>
        <v>248-Md</v>
      </c>
      <c r="C2805" s="39">
        <v>248</v>
      </c>
      <c r="D2805" s="40"/>
      <c r="E2805" s="39">
        <v>46</v>
      </c>
      <c r="F2805" s="39">
        <v>147</v>
      </c>
      <c r="G2805" s="39">
        <v>101</v>
      </c>
      <c r="H2805" s="39" t="s">
        <v>166</v>
      </c>
      <c r="I2805" s="39" t="s">
        <v>83</v>
      </c>
      <c r="J2805" s="18">
        <v>77229</v>
      </c>
      <c r="K2805" s="18">
        <v>237</v>
      </c>
      <c r="L2805" s="18">
        <v>1845441</v>
      </c>
      <c r="M2805" s="18">
        <v>237</v>
      </c>
      <c r="N2805" s="39" t="s">
        <v>28</v>
      </c>
      <c r="O2805" s="18" t="s">
        <v>30</v>
      </c>
      <c r="P2805" s="42"/>
      <c r="Q2805" s="18">
        <v>248082909</v>
      </c>
      <c r="R2805" s="18">
        <v>255</v>
      </c>
      <c r="S2805" s="16">
        <f t="shared" si="261"/>
        <v>248.082909</v>
      </c>
      <c r="T2805" s="16">
        <f t="shared" si="263"/>
        <v>231087.64568406064</v>
      </c>
      <c r="U2805" s="41">
        <f t="shared" si="262"/>
        <v>7441.2943548387093</v>
      </c>
      <c r="V2805" s="18">
        <f t="shared" si="264"/>
        <v>248</v>
      </c>
      <c r="W2805" s="154">
        <f t="shared" si="265"/>
        <v>931.80502291959931</v>
      </c>
    </row>
    <row r="2806" spans="1:23" ht="16" customHeight="1">
      <c r="A2806" s="37"/>
      <c r="B2806" s="38" t="str">
        <f t="shared" si="260"/>
        <v>249-Am</v>
      </c>
      <c r="C2806" s="39">
        <v>249</v>
      </c>
      <c r="D2806" s="39">
        <v>0</v>
      </c>
      <c r="E2806" s="39">
        <v>59</v>
      </c>
      <c r="F2806" s="39">
        <v>154</v>
      </c>
      <c r="G2806" s="39">
        <v>95</v>
      </c>
      <c r="H2806" s="39" t="s">
        <v>160</v>
      </c>
      <c r="I2806" s="39" t="s">
        <v>37</v>
      </c>
      <c r="J2806" s="18">
        <v>73104</v>
      </c>
      <c r="K2806" s="18">
        <v>298</v>
      </c>
      <c r="L2806" s="18">
        <v>1862332</v>
      </c>
      <c r="M2806" s="18">
        <v>298</v>
      </c>
      <c r="N2806" s="39" t="s">
        <v>28</v>
      </c>
      <c r="O2806" s="18">
        <v>2359</v>
      </c>
      <c r="P2806" s="18">
        <v>298</v>
      </c>
      <c r="Q2806" s="18">
        <v>249078480</v>
      </c>
      <c r="R2806" s="18">
        <v>320</v>
      </c>
      <c r="S2806" s="16">
        <f t="shared" si="261"/>
        <v>249.07848000000001</v>
      </c>
      <c r="T2806" s="16">
        <f t="shared" si="263"/>
        <v>232015.01371367904</v>
      </c>
      <c r="U2806" s="41">
        <f t="shared" si="262"/>
        <v>7479.2449799196784</v>
      </c>
      <c r="V2806" s="18">
        <f t="shared" si="264"/>
        <v>249</v>
      </c>
      <c r="W2806" s="154">
        <f t="shared" si="265"/>
        <v>931.78720366939376</v>
      </c>
    </row>
    <row r="2807" spans="1:23" ht="16" customHeight="1">
      <c r="A2807" s="37"/>
      <c r="B2807" s="38" t="str">
        <f t="shared" si="260"/>
        <v>249-Cm</v>
      </c>
      <c r="C2807" s="39">
        <v>249</v>
      </c>
      <c r="D2807" s="40"/>
      <c r="E2807" s="39">
        <v>57</v>
      </c>
      <c r="F2807" s="39">
        <v>153</v>
      </c>
      <c r="G2807" s="39">
        <v>96</v>
      </c>
      <c r="H2807" s="39" t="s">
        <v>161</v>
      </c>
      <c r="I2807" s="39" t="s">
        <v>47</v>
      </c>
      <c r="J2807" s="18">
        <v>70744.221999999994</v>
      </c>
      <c r="K2807" s="18">
        <v>5.1040000000000001</v>
      </c>
      <c r="L2807" s="18">
        <v>1863909.23</v>
      </c>
      <c r="M2807" s="18">
        <v>5.1150000000000002</v>
      </c>
      <c r="N2807" s="39" t="s">
        <v>28</v>
      </c>
      <c r="O2807" s="18">
        <v>900.87099999999998</v>
      </c>
      <c r="P2807" s="18">
        <v>5.3490000000000002</v>
      </c>
      <c r="Q2807" s="18">
        <v>249075947.06200001</v>
      </c>
      <c r="R2807" s="18">
        <v>5.4790000000000001</v>
      </c>
      <c r="S2807" s="16">
        <f t="shared" si="261"/>
        <v>249.07594706200001</v>
      </c>
      <c r="T2807" s="16">
        <f t="shared" si="263"/>
        <v>232012.65429810525</v>
      </c>
      <c r="U2807" s="41">
        <f t="shared" si="262"/>
        <v>7485.5792369477913</v>
      </c>
      <c r="V2807" s="18">
        <f t="shared" si="264"/>
        <v>249</v>
      </c>
      <c r="W2807" s="154">
        <f t="shared" si="265"/>
        <v>931.77772810484032</v>
      </c>
    </row>
    <row r="2808" spans="1:23" ht="16" customHeight="1">
      <c r="A2808" s="37"/>
      <c r="B2808" s="38" t="str">
        <f t="shared" si="260"/>
        <v>249-Bk</v>
      </c>
      <c r="C2808" s="39">
        <v>249</v>
      </c>
      <c r="D2808" s="40"/>
      <c r="E2808" s="39">
        <v>55</v>
      </c>
      <c r="F2808" s="39">
        <v>152</v>
      </c>
      <c r="G2808" s="39">
        <v>97</v>
      </c>
      <c r="H2808" s="39" t="s">
        <v>162</v>
      </c>
      <c r="I2808" s="39" t="s">
        <v>40</v>
      </c>
      <c r="J2808" s="18">
        <v>69843.350999999995</v>
      </c>
      <c r="K2808" s="18">
        <v>3.1429999999999998</v>
      </c>
      <c r="L2808" s="18">
        <v>1864027.7479999999</v>
      </c>
      <c r="M2808" s="18">
        <v>3.16</v>
      </c>
      <c r="N2808" s="39" t="s">
        <v>28</v>
      </c>
      <c r="O2808" s="18">
        <v>124</v>
      </c>
      <c r="P2808" s="18">
        <v>1.4139999999999999</v>
      </c>
      <c r="Q2808" s="18">
        <v>249074979.93700001</v>
      </c>
      <c r="R2808" s="18">
        <v>3.3740000000000001</v>
      </c>
      <c r="S2808" s="16">
        <f t="shared" si="261"/>
        <v>249.07497993699999</v>
      </c>
      <c r="T2808" s="16">
        <f t="shared" si="263"/>
        <v>232011.75342734298</v>
      </c>
      <c r="U2808" s="41">
        <f t="shared" si="262"/>
        <v>7486.0552128514055</v>
      </c>
      <c r="V2808" s="18">
        <f t="shared" si="264"/>
        <v>249</v>
      </c>
      <c r="W2808" s="154">
        <f t="shared" si="265"/>
        <v>931.77411014997176</v>
      </c>
    </row>
    <row r="2809" spans="1:23" ht="16" customHeight="1">
      <c r="A2809" s="37"/>
      <c r="B2809" s="38" t="str">
        <f t="shared" si="260"/>
        <v>249-Cf</v>
      </c>
      <c r="C2809" s="39">
        <v>249</v>
      </c>
      <c r="D2809" s="40"/>
      <c r="E2809" s="39">
        <v>53</v>
      </c>
      <c r="F2809" s="39">
        <v>151</v>
      </c>
      <c r="G2809" s="39">
        <v>98</v>
      </c>
      <c r="H2809" s="39" t="s">
        <v>163</v>
      </c>
      <c r="I2809" s="39" t="s">
        <v>83</v>
      </c>
      <c r="J2809" s="18">
        <v>69719.350999999995</v>
      </c>
      <c r="K2809" s="18">
        <v>2.806</v>
      </c>
      <c r="L2809" s="18">
        <v>1863369.3940000001</v>
      </c>
      <c r="M2809" s="18">
        <v>2.8260000000000001</v>
      </c>
      <c r="N2809" s="39" t="s">
        <v>28</v>
      </c>
      <c r="O2809" s="18">
        <v>-1451</v>
      </c>
      <c r="P2809" s="18">
        <v>30</v>
      </c>
      <c r="Q2809" s="18">
        <v>249074846.81799999</v>
      </c>
      <c r="R2809" s="18">
        <v>3.0129999999999999</v>
      </c>
      <c r="S2809" s="16">
        <f t="shared" si="261"/>
        <v>249.074846818</v>
      </c>
      <c r="T2809" s="16">
        <f t="shared" si="263"/>
        <v>232011.62942784448</v>
      </c>
      <c r="U2809" s="41">
        <f t="shared" si="262"/>
        <v>7483.411220883534</v>
      </c>
      <c r="V2809" s="18">
        <f t="shared" si="264"/>
        <v>249</v>
      </c>
      <c r="W2809" s="154">
        <f t="shared" si="265"/>
        <v>931.77361216001805</v>
      </c>
    </row>
    <row r="2810" spans="1:23" ht="16" customHeight="1">
      <c r="A2810" s="37"/>
      <c r="B2810" s="38" t="str">
        <f t="shared" si="260"/>
        <v>249-Es</v>
      </c>
      <c r="C2810" s="39">
        <v>249</v>
      </c>
      <c r="D2810" s="40"/>
      <c r="E2810" s="39">
        <v>51</v>
      </c>
      <c r="F2810" s="39">
        <v>150</v>
      </c>
      <c r="G2810" s="39">
        <v>99</v>
      </c>
      <c r="H2810" s="39" t="s">
        <v>164</v>
      </c>
      <c r="I2810" s="39" t="s">
        <v>83</v>
      </c>
      <c r="J2810" s="18">
        <v>71170</v>
      </c>
      <c r="K2810" s="18">
        <v>30</v>
      </c>
      <c r="L2810" s="18">
        <v>1861136</v>
      </c>
      <c r="M2810" s="18">
        <v>30</v>
      </c>
      <c r="N2810" s="39" t="s">
        <v>28</v>
      </c>
      <c r="O2810" s="18">
        <v>-2440</v>
      </c>
      <c r="P2810" s="18">
        <v>145</v>
      </c>
      <c r="Q2810" s="18">
        <v>249076405</v>
      </c>
      <c r="R2810" s="18">
        <v>32</v>
      </c>
      <c r="S2810" s="16">
        <f t="shared" si="261"/>
        <v>249.07640499999999</v>
      </c>
      <c r="T2810" s="16">
        <f t="shared" si="263"/>
        <v>232013.08086442822</v>
      </c>
      <c r="U2810" s="41">
        <f t="shared" si="262"/>
        <v>7474.4417670682733</v>
      </c>
      <c r="V2810" s="18">
        <f t="shared" si="264"/>
        <v>249</v>
      </c>
      <c r="W2810" s="154">
        <f t="shared" si="265"/>
        <v>931.77944122260328</v>
      </c>
    </row>
    <row r="2811" spans="1:23" ht="16" customHeight="1">
      <c r="A2811" s="37"/>
      <c r="B2811" s="38" t="str">
        <f t="shared" si="260"/>
        <v>249-Fm</v>
      </c>
      <c r="C2811" s="39">
        <v>249</v>
      </c>
      <c r="D2811" s="40"/>
      <c r="E2811" s="39">
        <v>49</v>
      </c>
      <c r="F2811" s="39">
        <v>149</v>
      </c>
      <c r="G2811" s="39">
        <v>100</v>
      </c>
      <c r="H2811" s="39" t="s">
        <v>165</v>
      </c>
      <c r="I2811" s="39" t="s">
        <v>83</v>
      </c>
      <c r="J2811" s="18">
        <v>73611</v>
      </c>
      <c r="K2811" s="18">
        <v>142</v>
      </c>
      <c r="L2811" s="18">
        <v>1857913</v>
      </c>
      <c r="M2811" s="18">
        <v>142</v>
      </c>
      <c r="N2811" s="39" t="s">
        <v>28</v>
      </c>
      <c r="O2811" s="18">
        <v>-3705</v>
      </c>
      <c r="P2811" s="18">
        <v>265</v>
      </c>
      <c r="Q2811" s="18">
        <v>249079024</v>
      </c>
      <c r="R2811" s="18">
        <v>153</v>
      </c>
      <c r="S2811" s="16">
        <f t="shared" si="261"/>
        <v>249.079024</v>
      </c>
      <c r="T2811" s="16">
        <f t="shared" si="263"/>
        <v>232015.52044620548</v>
      </c>
      <c r="U2811" s="41">
        <f t="shared" si="262"/>
        <v>7461.4979919678717</v>
      </c>
      <c r="V2811" s="18">
        <f t="shared" si="264"/>
        <v>249</v>
      </c>
      <c r="W2811" s="154">
        <f t="shared" si="265"/>
        <v>931.78923873978101</v>
      </c>
    </row>
    <row r="2812" spans="1:23" ht="16" customHeight="1">
      <c r="A2812" s="37"/>
      <c r="B2812" s="38" t="str">
        <f t="shared" si="260"/>
        <v>249-Md</v>
      </c>
      <c r="C2812" s="39">
        <v>249</v>
      </c>
      <c r="D2812" s="40"/>
      <c r="E2812" s="39">
        <v>47</v>
      </c>
      <c r="F2812" s="39">
        <v>148</v>
      </c>
      <c r="G2812" s="39">
        <v>101</v>
      </c>
      <c r="H2812" s="39" t="s">
        <v>166</v>
      </c>
      <c r="I2812" s="39" t="s">
        <v>83</v>
      </c>
      <c r="J2812" s="18">
        <v>77316</v>
      </c>
      <c r="K2812" s="18">
        <v>224</v>
      </c>
      <c r="L2812" s="18">
        <v>1853426</v>
      </c>
      <c r="M2812" s="18">
        <v>224</v>
      </c>
      <c r="N2812" s="39" t="s">
        <v>28</v>
      </c>
      <c r="O2812" s="18">
        <v>-4491</v>
      </c>
      <c r="P2812" s="18">
        <v>407</v>
      </c>
      <c r="Q2812" s="18">
        <v>249083002</v>
      </c>
      <c r="R2812" s="18">
        <v>241</v>
      </c>
      <c r="S2812" s="16">
        <f t="shared" si="261"/>
        <v>249.08300199999999</v>
      </c>
      <c r="T2812" s="16">
        <f t="shared" si="263"/>
        <v>232019.22592780532</v>
      </c>
      <c r="U2812" s="41">
        <f t="shared" si="262"/>
        <v>7443.4779116465861</v>
      </c>
      <c r="V2812" s="18">
        <f t="shared" si="264"/>
        <v>249</v>
      </c>
      <c r="W2812" s="154">
        <f t="shared" si="265"/>
        <v>931.80412019198923</v>
      </c>
    </row>
    <row r="2813" spans="1:23" ht="16" customHeight="1">
      <c r="A2813" s="37"/>
      <c r="B2813" s="38" t="str">
        <f t="shared" si="260"/>
        <v>249-No</v>
      </c>
      <c r="C2813" s="39">
        <v>249</v>
      </c>
      <c r="D2813" s="40"/>
      <c r="E2813" s="39">
        <v>45</v>
      </c>
      <c r="F2813" s="39">
        <v>147</v>
      </c>
      <c r="G2813" s="39">
        <v>102</v>
      </c>
      <c r="H2813" s="39" t="s">
        <v>167</v>
      </c>
      <c r="I2813" s="39" t="s">
        <v>83</v>
      </c>
      <c r="J2813" s="18">
        <v>81807</v>
      </c>
      <c r="K2813" s="18">
        <v>340</v>
      </c>
      <c r="L2813" s="18">
        <v>1848153</v>
      </c>
      <c r="M2813" s="18">
        <v>340</v>
      </c>
      <c r="N2813" s="39" t="s">
        <v>28</v>
      </c>
      <c r="O2813" s="18" t="s">
        <v>30</v>
      </c>
      <c r="P2813" s="42"/>
      <c r="Q2813" s="18">
        <v>249087823</v>
      </c>
      <c r="R2813" s="18">
        <v>365</v>
      </c>
      <c r="S2813" s="16">
        <f t="shared" si="261"/>
        <v>249.08782299999999</v>
      </c>
      <c r="T2813" s="16">
        <f t="shared" si="263"/>
        <v>232023.71665852243</v>
      </c>
      <c r="U2813" s="41">
        <f t="shared" si="262"/>
        <v>7422.3012048192768</v>
      </c>
      <c r="V2813" s="18">
        <f t="shared" si="264"/>
        <v>249</v>
      </c>
      <c r="W2813" s="154">
        <f t="shared" si="265"/>
        <v>931.82215525511015</v>
      </c>
    </row>
    <row r="2814" spans="1:23" ht="16" customHeight="1">
      <c r="A2814" s="37"/>
      <c r="B2814" s="38" t="str">
        <f t="shared" si="260"/>
        <v>250-Cm</v>
      </c>
      <c r="C2814" s="39">
        <v>250</v>
      </c>
      <c r="D2814" s="39">
        <v>0</v>
      </c>
      <c r="E2814" s="39">
        <v>58</v>
      </c>
      <c r="F2814" s="39">
        <v>154</v>
      </c>
      <c r="G2814" s="39">
        <v>96</v>
      </c>
      <c r="H2814" s="39" t="s">
        <v>161</v>
      </c>
      <c r="I2814" s="39" t="s">
        <v>35</v>
      </c>
      <c r="J2814" s="18">
        <v>72983.183999999994</v>
      </c>
      <c r="K2814" s="18">
        <v>11.223000000000001</v>
      </c>
      <c r="L2814" s="18">
        <v>1869741.591</v>
      </c>
      <c r="M2814" s="18">
        <v>11.228</v>
      </c>
      <c r="N2814" s="39" t="s">
        <v>28</v>
      </c>
      <c r="O2814" s="18">
        <v>37.406999999999996</v>
      </c>
      <c r="P2814" s="18">
        <v>11.612</v>
      </c>
      <c r="Q2814" s="18">
        <v>250078350.68700001</v>
      </c>
      <c r="R2814" s="18">
        <v>12.048999999999999</v>
      </c>
      <c r="S2814" s="16">
        <f t="shared" si="261"/>
        <v>250.07835068700001</v>
      </c>
      <c r="T2814" s="16">
        <f t="shared" si="263"/>
        <v>232946.38687428372</v>
      </c>
      <c r="U2814" s="41">
        <f t="shared" si="262"/>
        <v>7478.9663639999999</v>
      </c>
      <c r="V2814" s="18">
        <f t="shared" si="264"/>
        <v>250</v>
      </c>
      <c r="W2814" s="154">
        <f t="shared" si="265"/>
        <v>931.78554749713487</v>
      </c>
    </row>
    <row r="2815" spans="1:23" ht="16" customHeight="1">
      <c r="A2815" s="37"/>
      <c r="B2815" s="38" t="str">
        <f t="shared" si="260"/>
        <v>250-Bk</v>
      </c>
      <c r="C2815" s="39">
        <v>250</v>
      </c>
      <c r="D2815" s="40"/>
      <c r="E2815" s="39">
        <v>56</v>
      </c>
      <c r="F2815" s="39">
        <v>153</v>
      </c>
      <c r="G2815" s="39">
        <v>97</v>
      </c>
      <c r="H2815" s="39" t="s">
        <v>162</v>
      </c>
      <c r="I2815" s="39" t="s">
        <v>82</v>
      </c>
      <c r="J2815" s="18">
        <v>72945.777000000002</v>
      </c>
      <c r="K2815" s="18">
        <v>4.1239999999999997</v>
      </c>
      <c r="L2815" s="18">
        <v>1868996.645</v>
      </c>
      <c r="M2815" s="18">
        <v>4.1379999999999999</v>
      </c>
      <c r="N2815" s="39" t="s">
        <v>28</v>
      </c>
      <c r="O2815" s="18">
        <v>1779.692</v>
      </c>
      <c r="P2815" s="18">
        <v>3.4830000000000001</v>
      </c>
      <c r="Q2815" s="18">
        <v>250078310.52900001</v>
      </c>
      <c r="R2815" s="18">
        <v>4.4269999999999996</v>
      </c>
      <c r="S2815" s="16">
        <f t="shared" si="261"/>
        <v>250.07831052900002</v>
      </c>
      <c r="T2815" s="16">
        <f t="shared" si="263"/>
        <v>232946.34946736315</v>
      </c>
      <c r="U2815" s="41">
        <f t="shared" si="262"/>
        <v>7475.9865799999998</v>
      </c>
      <c r="V2815" s="18">
        <f t="shared" si="264"/>
        <v>250</v>
      </c>
      <c r="W2815" s="154">
        <f t="shared" si="265"/>
        <v>931.78539786945259</v>
      </c>
    </row>
    <row r="2816" spans="1:23" ht="16" customHeight="1">
      <c r="A2816" s="37"/>
      <c r="B2816" s="38" t="str">
        <f t="shared" si="260"/>
        <v>250-Cf</v>
      </c>
      <c r="C2816" s="39">
        <v>250</v>
      </c>
      <c r="D2816" s="40"/>
      <c r="E2816" s="39">
        <v>54</v>
      </c>
      <c r="F2816" s="39">
        <v>152</v>
      </c>
      <c r="G2816" s="39">
        <v>98</v>
      </c>
      <c r="H2816" s="39" t="s">
        <v>163</v>
      </c>
      <c r="I2816" s="39" t="s">
        <v>83</v>
      </c>
      <c r="J2816" s="18">
        <v>71166.085000000006</v>
      </c>
      <c r="K2816" s="18">
        <v>2.2090000000000001</v>
      </c>
      <c r="L2816" s="18">
        <v>1869993.983</v>
      </c>
      <c r="M2816" s="18">
        <v>2.234</v>
      </c>
      <c r="N2816" s="39" t="s">
        <v>28</v>
      </c>
      <c r="O2816" s="18">
        <v>-2100</v>
      </c>
      <c r="P2816" s="18">
        <v>100</v>
      </c>
      <c r="Q2816" s="18">
        <v>250076399.95100001</v>
      </c>
      <c r="R2816" s="18">
        <v>2.371</v>
      </c>
      <c r="S2816" s="16">
        <f t="shared" si="261"/>
        <v>250.07639995100001</v>
      </c>
      <c r="T2816" s="16">
        <f t="shared" si="263"/>
        <v>232944.56977615549</v>
      </c>
      <c r="U2816" s="41">
        <f t="shared" si="262"/>
        <v>7479.9759320000003</v>
      </c>
      <c r="V2816" s="18">
        <f t="shared" si="264"/>
        <v>250</v>
      </c>
      <c r="W2816" s="154">
        <f t="shared" si="265"/>
        <v>931.77827910462202</v>
      </c>
    </row>
    <row r="2817" spans="1:23" ht="16" customHeight="1">
      <c r="A2817" s="37"/>
      <c r="B2817" s="38" t="str">
        <f t="shared" si="260"/>
        <v>250-Es</v>
      </c>
      <c r="C2817" s="39">
        <v>250</v>
      </c>
      <c r="D2817" s="40"/>
      <c r="E2817" s="39">
        <v>52</v>
      </c>
      <c r="F2817" s="39">
        <v>151</v>
      </c>
      <c r="G2817" s="39">
        <v>99</v>
      </c>
      <c r="H2817" s="39" t="s">
        <v>164</v>
      </c>
      <c r="I2817" s="39" t="s">
        <v>39</v>
      </c>
      <c r="J2817" s="18">
        <v>73266</v>
      </c>
      <c r="K2817" s="18">
        <v>100</v>
      </c>
      <c r="L2817" s="18">
        <v>1867112</v>
      </c>
      <c r="M2817" s="18">
        <v>100</v>
      </c>
      <c r="N2817" s="39" t="s">
        <v>28</v>
      </c>
      <c r="O2817" s="18">
        <v>-801</v>
      </c>
      <c r="P2817" s="18">
        <v>101</v>
      </c>
      <c r="Q2817" s="18">
        <v>250078654</v>
      </c>
      <c r="R2817" s="18">
        <v>107</v>
      </c>
      <c r="S2817" s="16">
        <f t="shared" si="261"/>
        <v>250.078654</v>
      </c>
      <c r="T2817" s="16">
        <f t="shared" si="263"/>
        <v>232946.66940840651</v>
      </c>
      <c r="U2817" s="41">
        <f t="shared" si="262"/>
        <v>7468.4480000000003</v>
      </c>
      <c r="V2817" s="18">
        <f t="shared" si="264"/>
        <v>250</v>
      </c>
      <c r="W2817" s="154">
        <f t="shared" si="265"/>
        <v>931.78667763362603</v>
      </c>
    </row>
    <row r="2818" spans="1:23" ht="16" customHeight="1">
      <c r="A2818" s="37"/>
      <c r="B2818" s="38" t="str">
        <f t="shared" si="260"/>
        <v>250-Fm</v>
      </c>
      <c r="C2818" s="39">
        <v>250</v>
      </c>
      <c r="D2818" s="40"/>
      <c r="E2818" s="39">
        <v>50</v>
      </c>
      <c r="F2818" s="39">
        <v>150</v>
      </c>
      <c r="G2818" s="39">
        <v>100</v>
      </c>
      <c r="H2818" s="39" t="s">
        <v>165</v>
      </c>
      <c r="I2818" s="39" t="s">
        <v>83</v>
      </c>
      <c r="J2818" s="18">
        <v>74067.509999999995</v>
      </c>
      <c r="K2818" s="18">
        <v>11.956</v>
      </c>
      <c r="L2818" s="18">
        <v>1865527.852</v>
      </c>
      <c r="M2818" s="18">
        <v>11.961</v>
      </c>
      <c r="N2818" s="39" t="s">
        <v>28</v>
      </c>
      <c r="O2818" s="18">
        <v>-4633</v>
      </c>
      <c r="P2818" s="18">
        <v>301</v>
      </c>
      <c r="Q2818" s="18">
        <v>250079514.759</v>
      </c>
      <c r="R2818" s="18">
        <v>12.836</v>
      </c>
      <c r="S2818" s="16">
        <f t="shared" si="261"/>
        <v>250.07951475900001</v>
      </c>
      <c r="T2818" s="16">
        <f t="shared" si="263"/>
        <v>232947.47119991892</v>
      </c>
      <c r="U2818" s="41">
        <f t="shared" si="262"/>
        <v>7462.1114079999998</v>
      </c>
      <c r="V2818" s="18">
        <f t="shared" si="264"/>
        <v>250</v>
      </c>
      <c r="W2818" s="154">
        <f t="shared" si="265"/>
        <v>931.78988479967563</v>
      </c>
    </row>
    <row r="2819" spans="1:23" ht="16" customHeight="1">
      <c r="A2819" s="37"/>
      <c r="B2819" s="38" t="str">
        <f t="shared" si="260"/>
        <v>250-Md</v>
      </c>
      <c r="C2819" s="39">
        <v>250</v>
      </c>
      <c r="D2819" s="40"/>
      <c r="E2819" s="39">
        <v>48</v>
      </c>
      <c r="F2819" s="39">
        <v>149</v>
      </c>
      <c r="G2819" s="39">
        <v>101</v>
      </c>
      <c r="H2819" s="39" t="s">
        <v>166</v>
      </c>
      <c r="I2819" s="39" t="s">
        <v>83</v>
      </c>
      <c r="J2819" s="18">
        <v>78700</v>
      </c>
      <c r="K2819" s="18">
        <v>301</v>
      </c>
      <c r="L2819" s="18">
        <v>1860113</v>
      </c>
      <c r="M2819" s="18">
        <v>301</v>
      </c>
      <c r="N2819" s="39" t="s">
        <v>28</v>
      </c>
      <c r="O2819" s="18">
        <v>-2799</v>
      </c>
      <c r="P2819" s="18">
        <v>363</v>
      </c>
      <c r="Q2819" s="18">
        <v>250084488</v>
      </c>
      <c r="R2819" s="18">
        <v>323</v>
      </c>
      <c r="S2819" s="16">
        <f t="shared" si="261"/>
        <v>250.08448799999999</v>
      </c>
      <c r="T2819" s="16">
        <f t="shared" si="263"/>
        <v>232952.10374215545</v>
      </c>
      <c r="U2819" s="41">
        <f t="shared" si="262"/>
        <v>7440.4520000000002</v>
      </c>
      <c r="V2819" s="18">
        <f t="shared" si="264"/>
        <v>250</v>
      </c>
      <c r="W2819" s="154">
        <f t="shared" si="265"/>
        <v>931.80841496862183</v>
      </c>
    </row>
    <row r="2820" spans="1:23" ht="16" customHeight="1">
      <c r="A2820" s="37"/>
      <c r="B2820" s="38" t="str">
        <f t="shared" si="260"/>
        <v>250-No</v>
      </c>
      <c r="C2820" s="39">
        <v>250</v>
      </c>
      <c r="D2820" s="40"/>
      <c r="E2820" s="39">
        <v>46</v>
      </c>
      <c r="F2820" s="39">
        <v>148</v>
      </c>
      <c r="G2820" s="39">
        <v>102</v>
      </c>
      <c r="H2820" s="39" t="s">
        <v>167</v>
      </c>
      <c r="I2820" s="39" t="s">
        <v>83</v>
      </c>
      <c r="J2820" s="18">
        <v>81499</v>
      </c>
      <c r="K2820" s="18">
        <v>204</v>
      </c>
      <c r="L2820" s="18">
        <v>1856531</v>
      </c>
      <c r="M2820" s="18">
        <v>204</v>
      </c>
      <c r="N2820" s="39" t="s">
        <v>28</v>
      </c>
      <c r="O2820" s="18" t="s">
        <v>30</v>
      </c>
      <c r="P2820" s="42"/>
      <c r="Q2820" s="18">
        <v>250087493</v>
      </c>
      <c r="R2820" s="18">
        <v>219</v>
      </c>
      <c r="S2820" s="16">
        <f t="shared" si="261"/>
        <v>250.08749299999999</v>
      </c>
      <c r="T2820" s="16">
        <f t="shared" si="263"/>
        <v>232954.90288046806</v>
      </c>
      <c r="U2820" s="41">
        <f t="shared" si="262"/>
        <v>7426.1239999999998</v>
      </c>
      <c r="V2820" s="18">
        <f t="shared" si="264"/>
        <v>250</v>
      </c>
      <c r="W2820" s="154">
        <f t="shared" si="265"/>
        <v>931.81961152187228</v>
      </c>
    </row>
    <row r="2821" spans="1:23" ht="16" customHeight="1">
      <c r="A2821" s="37"/>
      <c r="B2821" s="38" t="str">
        <f t="shared" si="260"/>
        <v>251-Cm</v>
      </c>
      <c r="C2821" s="39">
        <v>251</v>
      </c>
      <c r="D2821" s="39">
        <v>0</v>
      </c>
      <c r="E2821" s="39">
        <v>59</v>
      </c>
      <c r="F2821" s="39">
        <v>155</v>
      </c>
      <c r="G2821" s="39">
        <v>96</v>
      </c>
      <c r="H2821" s="39" t="s">
        <v>161</v>
      </c>
      <c r="I2821" s="39" t="s">
        <v>40</v>
      </c>
      <c r="J2821" s="18">
        <v>76641.332999999999</v>
      </c>
      <c r="K2821" s="18">
        <v>22.818000000000001</v>
      </c>
      <c r="L2821" s="18">
        <v>1874154.7649999999</v>
      </c>
      <c r="M2821" s="18">
        <v>22.821000000000002</v>
      </c>
      <c r="N2821" s="39" t="s">
        <v>28</v>
      </c>
      <c r="O2821" s="18">
        <v>1420</v>
      </c>
      <c r="P2821" s="18">
        <v>20</v>
      </c>
      <c r="Q2821" s="18">
        <v>251082277.873</v>
      </c>
      <c r="R2821" s="18">
        <v>24.495999999999999</v>
      </c>
      <c r="S2821" s="16">
        <f t="shared" si="261"/>
        <v>251.08227787300001</v>
      </c>
      <c r="T2821" s="16">
        <f t="shared" si="263"/>
        <v>233881.5386378055</v>
      </c>
      <c r="U2821" s="41">
        <f t="shared" si="262"/>
        <v>7466.7520517928278</v>
      </c>
      <c r="V2821" s="18">
        <f t="shared" si="264"/>
        <v>251</v>
      </c>
      <c r="W2821" s="154">
        <f t="shared" si="265"/>
        <v>931.79895871635654</v>
      </c>
    </row>
    <row r="2822" spans="1:23" ht="16" customHeight="1">
      <c r="A2822" s="37"/>
      <c r="B2822" s="38" t="str">
        <f t="shared" si="260"/>
        <v>251-Bk</v>
      </c>
      <c r="C2822" s="39">
        <v>251</v>
      </c>
      <c r="D2822" s="40"/>
      <c r="E2822" s="39">
        <v>57</v>
      </c>
      <c r="F2822" s="39">
        <v>154</v>
      </c>
      <c r="G2822" s="39">
        <v>97</v>
      </c>
      <c r="H2822" s="39" t="s">
        <v>162</v>
      </c>
      <c r="I2822" s="39" t="s">
        <v>40</v>
      </c>
      <c r="J2822" s="18">
        <v>75221.332999999999</v>
      </c>
      <c r="K2822" s="18">
        <v>10.984999999999999</v>
      </c>
      <c r="L2822" s="18">
        <v>1874792.412</v>
      </c>
      <c r="M2822" s="18">
        <v>10.99</v>
      </c>
      <c r="N2822" s="39" t="s">
        <v>28</v>
      </c>
      <c r="O2822" s="18">
        <v>1093</v>
      </c>
      <c r="P2822" s="18">
        <v>10</v>
      </c>
      <c r="Q2822" s="18">
        <v>251080753.44</v>
      </c>
      <c r="R2822" s="18">
        <v>11.792</v>
      </c>
      <c r="S2822" s="16">
        <f t="shared" si="261"/>
        <v>251.08075344</v>
      </c>
      <c r="T2822" s="16">
        <f t="shared" si="263"/>
        <v>233880.11863819972</v>
      </c>
      <c r="U2822" s="41">
        <f t="shared" si="262"/>
        <v>7469.2924780876492</v>
      </c>
      <c r="V2822" s="18">
        <f t="shared" si="264"/>
        <v>251</v>
      </c>
      <c r="W2822" s="154">
        <f t="shared" si="265"/>
        <v>931.79330134740928</v>
      </c>
    </row>
    <row r="2823" spans="1:23" ht="16" customHeight="1">
      <c r="A2823" s="37"/>
      <c r="B2823" s="38" t="str">
        <f t="shared" si="260"/>
        <v>251-Cf</v>
      </c>
      <c r="C2823" s="39">
        <v>251</v>
      </c>
      <c r="D2823" s="40"/>
      <c r="E2823" s="39">
        <v>55</v>
      </c>
      <c r="F2823" s="39">
        <v>153</v>
      </c>
      <c r="G2823" s="39">
        <v>98</v>
      </c>
      <c r="H2823" s="39" t="s">
        <v>163</v>
      </c>
      <c r="I2823" s="39" t="s">
        <v>83</v>
      </c>
      <c r="J2823" s="18">
        <v>74128.332999999999</v>
      </c>
      <c r="K2823" s="18">
        <v>4.5449999999999999</v>
      </c>
      <c r="L2823" s="18">
        <v>1875103.058</v>
      </c>
      <c r="M2823" s="18">
        <v>4.5579999999999998</v>
      </c>
      <c r="N2823" s="39" t="s">
        <v>28</v>
      </c>
      <c r="O2823" s="18">
        <v>-375.892</v>
      </c>
      <c r="P2823" s="18">
        <v>7.1070000000000002</v>
      </c>
      <c r="Q2823" s="18">
        <v>251079580.05599999</v>
      </c>
      <c r="R2823" s="18">
        <v>4.88</v>
      </c>
      <c r="S2823" s="16">
        <f t="shared" si="261"/>
        <v>251.079580056</v>
      </c>
      <c r="T2823" s="16">
        <f t="shared" si="263"/>
        <v>233879.02563849598</v>
      </c>
      <c r="U2823" s="41">
        <f t="shared" si="262"/>
        <v>7470.530111553785</v>
      </c>
      <c r="V2823" s="18">
        <f t="shared" si="264"/>
        <v>251</v>
      </c>
      <c r="W2823" s="154">
        <f t="shared" si="265"/>
        <v>931.7889467669163</v>
      </c>
    </row>
    <row r="2824" spans="1:23" ht="16" customHeight="1">
      <c r="A2824" s="37"/>
      <c r="B2824" s="38" t="str">
        <f t="shared" si="260"/>
        <v>251-Es</v>
      </c>
      <c r="C2824" s="39">
        <v>251</v>
      </c>
      <c r="D2824" s="40"/>
      <c r="E2824" s="39">
        <v>53</v>
      </c>
      <c r="F2824" s="39">
        <v>152</v>
      </c>
      <c r="G2824" s="39">
        <v>99</v>
      </c>
      <c r="H2824" s="39" t="s">
        <v>164</v>
      </c>
      <c r="I2824" s="39" t="s">
        <v>83</v>
      </c>
      <c r="J2824" s="18">
        <v>74504.225000000006</v>
      </c>
      <c r="K2824" s="18">
        <v>6.0990000000000002</v>
      </c>
      <c r="L2824" s="18">
        <v>1873944.8130000001</v>
      </c>
      <c r="M2824" s="18">
        <v>6.1079999999999997</v>
      </c>
      <c r="N2824" s="39" t="s">
        <v>28</v>
      </c>
      <c r="O2824" s="18">
        <v>-1474.4380000000001</v>
      </c>
      <c r="P2824" s="18">
        <v>6.8280000000000003</v>
      </c>
      <c r="Q2824" s="18">
        <v>251079983.59200001</v>
      </c>
      <c r="R2824" s="18">
        <v>6.5469999999999997</v>
      </c>
      <c r="S2824" s="16">
        <f t="shared" si="261"/>
        <v>251.07998359200002</v>
      </c>
      <c r="T2824" s="16">
        <f t="shared" si="263"/>
        <v>233879.40152970335</v>
      </c>
      <c r="U2824" s="41">
        <f t="shared" si="262"/>
        <v>7465.915589641435</v>
      </c>
      <c r="V2824" s="18">
        <f t="shared" si="264"/>
        <v>251</v>
      </c>
      <c r="W2824" s="154">
        <f t="shared" si="265"/>
        <v>931.7904443414476</v>
      </c>
    </row>
    <row r="2825" spans="1:23" ht="16" customHeight="1">
      <c r="A2825" s="37"/>
      <c r="B2825" s="38" t="str">
        <f t="shared" si="260"/>
        <v>251-Fm</v>
      </c>
      <c r="C2825" s="39">
        <v>251</v>
      </c>
      <c r="D2825" s="40"/>
      <c r="E2825" s="39">
        <v>51</v>
      </c>
      <c r="F2825" s="39">
        <v>151</v>
      </c>
      <c r="G2825" s="39">
        <v>100</v>
      </c>
      <c r="H2825" s="39" t="s">
        <v>165</v>
      </c>
      <c r="I2825" s="39" t="s">
        <v>83</v>
      </c>
      <c r="J2825" s="18">
        <v>75978.663</v>
      </c>
      <c r="K2825" s="18">
        <v>8.4009999999999998</v>
      </c>
      <c r="L2825" s="18">
        <v>1871688.0220000001</v>
      </c>
      <c r="M2825" s="18">
        <v>8.4079999999999995</v>
      </c>
      <c r="N2825" s="39" t="s">
        <v>28</v>
      </c>
      <c r="O2825" s="18">
        <v>-3123</v>
      </c>
      <c r="P2825" s="18">
        <v>203</v>
      </c>
      <c r="Q2825" s="18">
        <v>251081566.46700001</v>
      </c>
      <c r="R2825" s="18">
        <v>9.0190000000000001</v>
      </c>
      <c r="S2825" s="16">
        <f t="shared" si="261"/>
        <v>251.08156646700002</v>
      </c>
      <c r="T2825" s="16">
        <f t="shared" si="263"/>
        <v>233880.87596765894</v>
      </c>
      <c r="U2825" s="41">
        <f t="shared" si="262"/>
        <v>7456.9243904382474</v>
      </c>
      <c r="V2825" s="18">
        <f t="shared" si="264"/>
        <v>251</v>
      </c>
      <c r="W2825" s="154">
        <f t="shared" si="265"/>
        <v>931.79631859625079</v>
      </c>
    </row>
    <row r="2826" spans="1:23" ht="16" customHeight="1">
      <c r="A2826" s="37"/>
      <c r="B2826" s="38" t="str">
        <f t="shared" si="260"/>
        <v>251-Md</v>
      </c>
      <c r="C2826" s="39">
        <v>251</v>
      </c>
      <c r="D2826" s="40"/>
      <c r="E2826" s="39">
        <v>49</v>
      </c>
      <c r="F2826" s="39">
        <v>150</v>
      </c>
      <c r="G2826" s="39">
        <v>101</v>
      </c>
      <c r="H2826" s="39" t="s">
        <v>166</v>
      </c>
      <c r="I2826" s="39" t="s">
        <v>83</v>
      </c>
      <c r="J2826" s="18">
        <v>79101</v>
      </c>
      <c r="K2826" s="18">
        <v>203</v>
      </c>
      <c r="L2826" s="18">
        <v>1867783</v>
      </c>
      <c r="M2826" s="18">
        <v>203</v>
      </c>
      <c r="N2826" s="39" t="s">
        <v>28</v>
      </c>
      <c r="O2826" s="18">
        <v>-3765</v>
      </c>
      <c r="P2826" s="18">
        <v>272</v>
      </c>
      <c r="Q2826" s="18">
        <v>251084919</v>
      </c>
      <c r="R2826" s="18">
        <v>218</v>
      </c>
      <c r="S2826" s="16">
        <f t="shared" si="261"/>
        <v>251.08491900000001</v>
      </c>
      <c r="T2826" s="16">
        <f t="shared" si="263"/>
        <v>233883.99883074197</v>
      </c>
      <c r="U2826" s="41">
        <f t="shared" si="262"/>
        <v>7441.3665338645415</v>
      </c>
      <c r="V2826" s="18">
        <f t="shared" si="264"/>
        <v>251</v>
      </c>
      <c r="W2826" s="154">
        <f t="shared" si="265"/>
        <v>931.80876028184048</v>
      </c>
    </row>
    <row r="2827" spans="1:23" ht="16" customHeight="1">
      <c r="A2827" s="37"/>
      <c r="B2827" s="38" t="str">
        <f t="shared" si="260"/>
        <v>251-No</v>
      </c>
      <c r="C2827" s="39">
        <v>251</v>
      </c>
      <c r="D2827" s="40"/>
      <c r="E2827" s="39">
        <v>47</v>
      </c>
      <c r="F2827" s="39">
        <v>149</v>
      </c>
      <c r="G2827" s="39">
        <v>102</v>
      </c>
      <c r="H2827" s="39" t="s">
        <v>167</v>
      </c>
      <c r="I2827" s="39" t="s">
        <v>83</v>
      </c>
      <c r="J2827" s="18">
        <v>82866</v>
      </c>
      <c r="K2827" s="18">
        <v>181</v>
      </c>
      <c r="L2827" s="18">
        <v>1863236</v>
      </c>
      <c r="M2827" s="18">
        <v>181</v>
      </c>
      <c r="N2827" s="39" t="s">
        <v>28</v>
      </c>
      <c r="O2827" s="18">
        <v>-5030</v>
      </c>
      <c r="P2827" s="18">
        <v>349</v>
      </c>
      <c r="Q2827" s="18">
        <v>251088960</v>
      </c>
      <c r="R2827" s="18">
        <v>194</v>
      </c>
      <c r="S2827" s="16">
        <f t="shared" si="261"/>
        <v>251.08895999999999</v>
      </c>
      <c r="T2827" s="16">
        <f t="shared" si="263"/>
        <v>233887.7629964395</v>
      </c>
      <c r="U2827" s="41">
        <f t="shared" si="262"/>
        <v>7423.2509960159359</v>
      </c>
      <c r="V2827" s="18">
        <f t="shared" si="264"/>
        <v>251</v>
      </c>
      <c r="W2827" s="154">
        <f t="shared" si="265"/>
        <v>931.82375695792632</v>
      </c>
    </row>
    <row r="2828" spans="1:23" ht="16" customHeight="1">
      <c r="A2828" s="37"/>
      <c r="B2828" s="38" t="str">
        <f t="shared" si="260"/>
        <v>251-Lr</v>
      </c>
      <c r="C2828" s="39">
        <v>251</v>
      </c>
      <c r="D2828" s="40"/>
      <c r="E2828" s="39">
        <v>45</v>
      </c>
      <c r="F2828" s="39">
        <v>148</v>
      </c>
      <c r="G2828" s="39">
        <v>103</v>
      </c>
      <c r="H2828" s="39" t="s">
        <v>168</v>
      </c>
      <c r="I2828" s="39" t="s">
        <v>37</v>
      </c>
      <c r="J2828" s="18">
        <v>87896</v>
      </c>
      <c r="K2828" s="18">
        <v>298</v>
      </c>
      <c r="L2828" s="18">
        <v>1857424</v>
      </c>
      <c r="M2828" s="18">
        <v>298</v>
      </c>
      <c r="N2828" s="39" t="s">
        <v>28</v>
      </c>
      <c r="O2828" s="18" t="s">
        <v>30</v>
      </c>
      <c r="P2828" s="42"/>
      <c r="Q2828" s="18">
        <v>251094360</v>
      </c>
      <c r="R2828" s="18">
        <v>320</v>
      </c>
      <c r="S2828" s="16">
        <f t="shared" si="261"/>
        <v>251.09435999999999</v>
      </c>
      <c r="T2828" s="16">
        <f t="shared" si="263"/>
        <v>233892.79306195964</v>
      </c>
      <c r="U2828" s="41">
        <f t="shared" si="262"/>
        <v>7400.0956175298807</v>
      </c>
      <c r="V2828" s="18">
        <f t="shared" si="264"/>
        <v>251</v>
      </c>
      <c r="W2828" s="154">
        <f t="shared" si="265"/>
        <v>931.84379705960021</v>
      </c>
    </row>
    <row r="2829" spans="1:23" ht="16" customHeight="1">
      <c r="A2829" s="37"/>
      <c r="B2829" s="38" t="str">
        <f t="shared" si="260"/>
        <v>252-Cm</v>
      </c>
      <c r="C2829" s="39">
        <v>252</v>
      </c>
      <c r="D2829" s="39">
        <v>0</v>
      </c>
      <c r="E2829" s="39">
        <v>60</v>
      </c>
      <c r="F2829" s="39">
        <v>156</v>
      </c>
      <c r="G2829" s="39">
        <v>96</v>
      </c>
      <c r="H2829" s="39" t="s">
        <v>161</v>
      </c>
      <c r="I2829" s="39" t="s">
        <v>37</v>
      </c>
      <c r="J2829" s="18">
        <v>79056</v>
      </c>
      <c r="K2829" s="18">
        <v>298</v>
      </c>
      <c r="L2829" s="18">
        <v>1879812</v>
      </c>
      <c r="M2829" s="18">
        <v>298</v>
      </c>
      <c r="N2829" s="39" t="s">
        <v>28</v>
      </c>
      <c r="O2829" s="18">
        <v>528</v>
      </c>
      <c r="P2829" s="18">
        <v>359</v>
      </c>
      <c r="Q2829" s="18">
        <v>252084870</v>
      </c>
      <c r="R2829" s="18">
        <v>320</v>
      </c>
      <c r="S2829" s="16">
        <f t="shared" si="261"/>
        <v>252.08487</v>
      </c>
      <c r="T2829" s="16">
        <f t="shared" si="263"/>
        <v>234815.44680239333</v>
      </c>
      <c r="U2829" s="41">
        <f t="shared" si="262"/>
        <v>7459.5714285714284</v>
      </c>
      <c r="V2829" s="18">
        <f t="shared" si="264"/>
        <v>252</v>
      </c>
      <c r="W2829" s="154">
        <f t="shared" si="265"/>
        <v>931.80732858092586</v>
      </c>
    </row>
    <row r="2830" spans="1:23" ht="16" customHeight="1">
      <c r="A2830" s="37"/>
      <c r="B2830" s="38" t="str">
        <f t="shared" si="260"/>
        <v>252-Bk</v>
      </c>
      <c r="C2830" s="39">
        <v>252</v>
      </c>
      <c r="D2830" s="40"/>
      <c r="E2830" s="39">
        <v>58</v>
      </c>
      <c r="F2830" s="39">
        <v>155</v>
      </c>
      <c r="G2830" s="39">
        <v>97</v>
      </c>
      <c r="H2830" s="39" t="s">
        <v>162</v>
      </c>
      <c r="I2830" s="39" t="s">
        <v>40</v>
      </c>
      <c r="J2830" s="18">
        <v>78528</v>
      </c>
      <c r="K2830" s="18">
        <v>200</v>
      </c>
      <c r="L2830" s="18">
        <v>1879557</v>
      </c>
      <c r="M2830" s="18">
        <v>200</v>
      </c>
      <c r="N2830" s="39" t="s">
        <v>28</v>
      </c>
      <c r="O2830" s="18">
        <v>2500</v>
      </c>
      <c r="P2830" s="18">
        <v>200</v>
      </c>
      <c r="Q2830" s="18">
        <v>252084303</v>
      </c>
      <c r="R2830" s="18">
        <v>215</v>
      </c>
      <c r="S2830" s="16">
        <f t="shared" si="261"/>
        <v>252.08430300000001</v>
      </c>
      <c r="T2830" s="16">
        <f t="shared" si="263"/>
        <v>234814.91864551374</v>
      </c>
      <c r="U2830" s="41">
        <f t="shared" si="262"/>
        <v>7458.5595238095239</v>
      </c>
      <c r="V2830" s="18">
        <f t="shared" si="264"/>
        <v>252</v>
      </c>
      <c r="W2830" s="154">
        <f t="shared" si="265"/>
        <v>931.80523272029257</v>
      </c>
    </row>
    <row r="2831" spans="1:23" ht="16" customHeight="1">
      <c r="A2831" s="37"/>
      <c r="B2831" s="38" t="str">
        <f t="shared" ref="B2831:B2894" si="266">CONCATENATE(C2831,"-",H2831)</f>
        <v>252-Cf</v>
      </c>
      <c r="C2831" s="39">
        <v>252</v>
      </c>
      <c r="D2831" s="40"/>
      <c r="E2831" s="39">
        <v>56</v>
      </c>
      <c r="F2831" s="39">
        <v>154</v>
      </c>
      <c r="G2831" s="39">
        <v>98</v>
      </c>
      <c r="H2831" s="39" t="s">
        <v>163</v>
      </c>
      <c r="I2831" s="39" t="s">
        <v>83</v>
      </c>
      <c r="J2831" s="18">
        <v>76028.138999999996</v>
      </c>
      <c r="K2831" s="18">
        <v>5.0949999999999998</v>
      </c>
      <c r="L2831" s="18">
        <v>1881274.575</v>
      </c>
      <c r="M2831" s="18">
        <v>5.1059999999999999</v>
      </c>
      <c r="N2831" s="39" t="s">
        <v>28</v>
      </c>
      <c r="O2831" s="18">
        <v>-1260</v>
      </c>
      <c r="P2831" s="18">
        <v>50</v>
      </c>
      <c r="Q2831" s="18">
        <v>252081619.58199999</v>
      </c>
      <c r="R2831" s="18">
        <v>5.47</v>
      </c>
      <c r="S2831" s="16">
        <f t="shared" ref="S2831:S2894" si="267">Q2831/1000000</f>
        <v>252.08161958199997</v>
      </c>
      <c r="T2831" s="16">
        <f t="shared" si="263"/>
        <v>234812.41905878077</v>
      </c>
      <c r="U2831" s="41">
        <f t="shared" ref="U2831:U2894" si="268">L2831/C2831</f>
        <v>7465.3752976190472</v>
      </c>
      <c r="V2831" s="18">
        <f t="shared" si="264"/>
        <v>252</v>
      </c>
      <c r="W2831" s="154">
        <f t="shared" si="265"/>
        <v>931.79531372532051</v>
      </c>
    </row>
    <row r="2832" spans="1:23" ht="16" customHeight="1">
      <c r="A2832" s="37"/>
      <c r="B2832" s="38" t="str">
        <f t="shared" si="266"/>
        <v>252-Es</v>
      </c>
      <c r="C2832" s="39">
        <v>252</v>
      </c>
      <c r="D2832" s="40"/>
      <c r="E2832" s="39">
        <v>54</v>
      </c>
      <c r="F2832" s="39">
        <v>153</v>
      </c>
      <c r="G2832" s="39">
        <v>99</v>
      </c>
      <c r="H2832" s="39" t="s">
        <v>164</v>
      </c>
      <c r="I2832" s="39" t="s">
        <v>39</v>
      </c>
      <c r="J2832" s="18">
        <v>77288.138999999996</v>
      </c>
      <c r="K2832" s="18">
        <v>50.259</v>
      </c>
      <c r="L2832" s="18">
        <v>1879232.2220000001</v>
      </c>
      <c r="M2832" s="18">
        <v>50.26</v>
      </c>
      <c r="N2832" s="39" t="s">
        <v>28</v>
      </c>
      <c r="O2832" s="18">
        <v>477.09</v>
      </c>
      <c r="P2832" s="18">
        <v>50.521000000000001</v>
      </c>
      <c r="Q2832" s="18">
        <v>252082972.24700001</v>
      </c>
      <c r="R2832" s="18">
        <v>53.954999999999998</v>
      </c>
      <c r="S2832" s="16">
        <f t="shared" si="267"/>
        <v>252.08297224700001</v>
      </c>
      <c r="T2832" s="16">
        <f t="shared" ref="T2832:T2895" si="269">S2832*$W$9</f>
        <v>234813.6790575913</v>
      </c>
      <c r="U2832" s="41">
        <f t="shared" si="268"/>
        <v>7457.2707222222225</v>
      </c>
      <c r="V2832" s="18">
        <f t="shared" ref="V2832:V2895" si="270">C2832</f>
        <v>252</v>
      </c>
      <c r="W2832" s="154">
        <f t="shared" ref="W2832:W2895" si="271">T2832/V2832</f>
        <v>931.80031372060046</v>
      </c>
    </row>
    <row r="2833" spans="1:23" ht="16" customHeight="1">
      <c r="A2833" s="37"/>
      <c r="B2833" s="38" t="str">
        <f t="shared" si="266"/>
        <v>252-Fm</v>
      </c>
      <c r="C2833" s="39">
        <v>252</v>
      </c>
      <c r="D2833" s="40"/>
      <c r="E2833" s="39">
        <v>52</v>
      </c>
      <c r="F2833" s="39">
        <v>152</v>
      </c>
      <c r="G2833" s="39">
        <v>100</v>
      </c>
      <c r="H2833" s="39" t="s">
        <v>165</v>
      </c>
      <c r="I2833" s="39" t="s">
        <v>83</v>
      </c>
      <c r="J2833" s="18">
        <v>76811.05</v>
      </c>
      <c r="K2833" s="18">
        <v>5.798</v>
      </c>
      <c r="L2833" s="18">
        <v>1878926.9580000001</v>
      </c>
      <c r="M2833" s="18">
        <v>5.8079999999999998</v>
      </c>
      <c r="N2833" s="39" t="s">
        <v>28</v>
      </c>
      <c r="O2833" s="18">
        <v>-3884</v>
      </c>
      <c r="P2833" s="18">
        <v>196</v>
      </c>
      <c r="Q2833" s="18">
        <v>252082460.07100001</v>
      </c>
      <c r="R2833" s="18">
        <v>6.2249999999999996</v>
      </c>
      <c r="S2833" s="16">
        <f t="shared" si="267"/>
        <v>252.08246007100001</v>
      </c>
      <c r="T2833" s="16">
        <f t="shared" si="269"/>
        <v>234813.20196891762</v>
      </c>
      <c r="U2833" s="41">
        <f t="shared" si="268"/>
        <v>7456.0593571428572</v>
      </c>
      <c r="V2833" s="18">
        <f t="shared" si="270"/>
        <v>252</v>
      </c>
      <c r="W2833" s="154">
        <f t="shared" si="271"/>
        <v>931.79842051157789</v>
      </c>
    </row>
    <row r="2834" spans="1:23" ht="16" customHeight="1">
      <c r="A2834" s="37"/>
      <c r="B2834" s="38" t="str">
        <f t="shared" si="266"/>
        <v>252-Md</v>
      </c>
      <c r="C2834" s="39">
        <v>252</v>
      </c>
      <c r="D2834" s="40"/>
      <c r="E2834" s="39">
        <v>50</v>
      </c>
      <c r="F2834" s="39">
        <v>151</v>
      </c>
      <c r="G2834" s="39">
        <v>101</v>
      </c>
      <c r="H2834" s="39" t="s">
        <v>166</v>
      </c>
      <c r="I2834" s="39" t="s">
        <v>37</v>
      </c>
      <c r="J2834" s="18">
        <v>80695</v>
      </c>
      <c r="K2834" s="18">
        <v>196</v>
      </c>
      <c r="L2834" s="18">
        <v>1874260</v>
      </c>
      <c r="M2834" s="18">
        <v>196</v>
      </c>
      <c r="N2834" s="39" t="s">
        <v>28</v>
      </c>
      <c r="O2834" s="18">
        <v>-2176</v>
      </c>
      <c r="P2834" s="18">
        <v>196</v>
      </c>
      <c r="Q2834" s="18">
        <v>252086630</v>
      </c>
      <c r="R2834" s="18">
        <v>210</v>
      </c>
      <c r="S2834" s="16">
        <f t="shared" si="267"/>
        <v>252.08663000000001</v>
      </c>
      <c r="T2834" s="16">
        <f t="shared" si="269"/>
        <v>234817.08623115547</v>
      </c>
      <c r="U2834" s="41">
        <f t="shared" si="268"/>
        <v>7437.5396825396829</v>
      </c>
      <c r="V2834" s="18">
        <f t="shared" si="270"/>
        <v>252</v>
      </c>
      <c r="W2834" s="154">
        <f t="shared" si="271"/>
        <v>931.81383425061688</v>
      </c>
    </row>
    <row r="2835" spans="1:23" ht="16" customHeight="1">
      <c r="A2835" s="37"/>
      <c r="B2835" s="38" t="str">
        <f t="shared" si="266"/>
        <v>252-No</v>
      </c>
      <c r="C2835" s="39">
        <v>252</v>
      </c>
      <c r="D2835" s="40"/>
      <c r="E2835" s="39">
        <v>48</v>
      </c>
      <c r="F2835" s="39">
        <v>150</v>
      </c>
      <c r="G2835" s="39">
        <v>102</v>
      </c>
      <c r="H2835" s="39" t="s">
        <v>167</v>
      </c>
      <c r="I2835" s="39" t="s">
        <v>83</v>
      </c>
      <c r="J2835" s="18">
        <v>82871.198000000004</v>
      </c>
      <c r="K2835" s="18">
        <v>12.991</v>
      </c>
      <c r="L2835" s="18">
        <v>1871302.1029999999</v>
      </c>
      <c r="M2835" s="18">
        <v>12.994999999999999</v>
      </c>
      <c r="N2835" s="39" t="s">
        <v>28</v>
      </c>
      <c r="O2835" s="18">
        <v>-5928</v>
      </c>
      <c r="P2835" s="18">
        <v>298</v>
      </c>
      <c r="Q2835" s="18">
        <v>252088965.90900001</v>
      </c>
      <c r="R2835" s="18">
        <v>13.946</v>
      </c>
      <c r="S2835" s="16">
        <f t="shared" si="267"/>
        <v>252.088965909</v>
      </c>
      <c r="T2835" s="16">
        <f t="shared" si="269"/>
        <v>234819.2621154738</v>
      </c>
      <c r="U2835" s="41">
        <f t="shared" si="268"/>
        <v>7425.8019960317451</v>
      </c>
      <c r="V2835" s="18">
        <f t="shared" si="270"/>
        <v>252</v>
      </c>
      <c r="W2835" s="154">
        <f t="shared" si="271"/>
        <v>931.82246871219763</v>
      </c>
    </row>
    <row r="2836" spans="1:23" ht="16" customHeight="1">
      <c r="A2836" s="37"/>
      <c r="B2836" s="38" t="str">
        <f t="shared" si="266"/>
        <v>252-Lr</v>
      </c>
      <c r="C2836" s="39">
        <v>252</v>
      </c>
      <c r="D2836" s="40"/>
      <c r="E2836" s="39">
        <v>46</v>
      </c>
      <c r="F2836" s="39">
        <v>149</v>
      </c>
      <c r="G2836" s="39">
        <v>103</v>
      </c>
      <c r="H2836" s="39" t="s">
        <v>168</v>
      </c>
      <c r="I2836" s="39" t="s">
        <v>37</v>
      </c>
      <c r="J2836" s="18">
        <v>88799</v>
      </c>
      <c r="K2836" s="18">
        <v>298</v>
      </c>
      <c r="L2836" s="18">
        <v>1864592</v>
      </c>
      <c r="M2836" s="18">
        <v>298</v>
      </c>
      <c r="N2836" s="39" t="s">
        <v>28</v>
      </c>
      <c r="O2836" s="18" t="s">
        <v>30</v>
      </c>
      <c r="P2836" s="42"/>
      <c r="Q2836" s="18">
        <v>252095330</v>
      </c>
      <c r="R2836" s="18">
        <v>320</v>
      </c>
      <c r="S2836" s="16">
        <f t="shared" si="267"/>
        <v>252.09532999999999</v>
      </c>
      <c r="T2836" s="16">
        <f t="shared" si="269"/>
        <v>234825.19022560454</v>
      </c>
      <c r="U2836" s="41">
        <f t="shared" si="268"/>
        <v>7399.1746031746034</v>
      </c>
      <c r="V2836" s="18">
        <f t="shared" si="270"/>
        <v>252</v>
      </c>
      <c r="W2836" s="154">
        <f t="shared" si="271"/>
        <v>931.84599295874818</v>
      </c>
    </row>
    <row r="2837" spans="1:23" ht="16" customHeight="1">
      <c r="A2837" s="37"/>
      <c r="B2837" s="38" t="str">
        <f t="shared" si="266"/>
        <v>253-Bk</v>
      </c>
      <c r="C2837" s="39">
        <v>253</v>
      </c>
      <c r="D2837" s="39">
        <v>0</v>
      </c>
      <c r="E2837" s="39">
        <v>59</v>
      </c>
      <c r="F2837" s="39">
        <v>156</v>
      </c>
      <c r="G2837" s="39">
        <v>97</v>
      </c>
      <c r="H2837" s="39" t="s">
        <v>162</v>
      </c>
      <c r="I2837" s="39" t="s">
        <v>83</v>
      </c>
      <c r="J2837" s="18">
        <v>80929</v>
      </c>
      <c r="K2837" s="18">
        <v>359</v>
      </c>
      <c r="L2837" s="18">
        <v>1885228</v>
      </c>
      <c r="M2837" s="18">
        <v>359</v>
      </c>
      <c r="N2837" s="39" t="s">
        <v>28</v>
      </c>
      <c r="O2837" s="18">
        <v>1633</v>
      </c>
      <c r="P2837" s="18">
        <v>359</v>
      </c>
      <c r="Q2837" s="18">
        <v>253086880</v>
      </c>
      <c r="R2837" s="18">
        <v>385</v>
      </c>
      <c r="S2837" s="16">
        <f t="shared" si="267"/>
        <v>253.08688000000001</v>
      </c>
      <c r="T2837" s="16">
        <f t="shared" si="269"/>
        <v>235748.81271939768</v>
      </c>
      <c r="U2837" s="41">
        <f t="shared" si="268"/>
        <v>7451.494071146245</v>
      </c>
      <c r="V2837" s="18">
        <f t="shared" si="270"/>
        <v>253</v>
      </c>
      <c r="W2837" s="154">
        <f t="shared" si="271"/>
        <v>931.81348900947705</v>
      </c>
    </row>
    <row r="2838" spans="1:23" ht="16" customHeight="1">
      <c r="A2838" s="37"/>
      <c r="B2838" s="38" t="str">
        <f t="shared" si="266"/>
        <v>253-Cf</v>
      </c>
      <c r="C2838" s="39">
        <v>253</v>
      </c>
      <c r="D2838" s="40"/>
      <c r="E2838" s="39">
        <v>57</v>
      </c>
      <c r="F2838" s="39">
        <v>155</v>
      </c>
      <c r="G2838" s="39">
        <v>98</v>
      </c>
      <c r="H2838" s="39" t="s">
        <v>163</v>
      </c>
      <c r="I2838" s="39" t="s">
        <v>83</v>
      </c>
      <c r="J2838" s="18">
        <v>79295.082999999999</v>
      </c>
      <c r="K2838" s="18">
        <v>6.2089999999999996</v>
      </c>
      <c r="L2838" s="18">
        <v>1886078.9539999999</v>
      </c>
      <c r="M2838" s="18">
        <v>6.218</v>
      </c>
      <c r="N2838" s="39" t="s">
        <v>28</v>
      </c>
      <c r="O2838" s="18">
        <v>287.661</v>
      </c>
      <c r="P2838" s="18">
        <v>6.4119999999999999</v>
      </c>
      <c r="Q2838" s="18">
        <v>253085126.79100001</v>
      </c>
      <c r="R2838" s="18">
        <v>6.665</v>
      </c>
      <c r="S2838" s="16">
        <f t="shared" si="267"/>
        <v>253.08512679100002</v>
      </c>
      <c r="T2838" s="16">
        <f t="shared" si="269"/>
        <v>235747.17961640871</v>
      </c>
      <c r="U2838" s="41">
        <f t="shared" si="268"/>
        <v>7454.8575256916993</v>
      </c>
      <c r="V2838" s="18">
        <f t="shared" si="270"/>
        <v>253</v>
      </c>
      <c r="W2838" s="154">
        <f t="shared" si="271"/>
        <v>931.80703405695147</v>
      </c>
    </row>
    <row r="2839" spans="1:23" ht="16" customHeight="1">
      <c r="A2839" s="37"/>
      <c r="B2839" s="38" t="str">
        <f t="shared" si="266"/>
        <v>253-Es</v>
      </c>
      <c r="C2839" s="39">
        <v>253</v>
      </c>
      <c r="D2839" s="40"/>
      <c r="E2839" s="39">
        <v>55</v>
      </c>
      <c r="F2839" s="39">
        <v>154</v>
      </c>
      <c r="G2839" s="39">
        <v>99</v>
      </c>
      <c r="H2839" s="39" t="s">
        <v>164</v>
      </c>
      <c r="I2839" s="39" t="s">
        <v>83</v>
      </c>
      <c r="J2839" s="18">
        <v>79007.422000000006</v>
      </c>
      <c r="K2839" s="18">
        <v>3.1429999999999998</v>
      </c>
      <c r="L2839" s="18">
        <v>1885584.2620000001</v>
      </c>
      <c r="M2839" s="18">
        <v>3.161</v>
      </c>
      <c r="N2839" s="39" t="s">
        <v>28</v>
      </c>
      <c r="O2839" s="18">
        <v>-333.74099999999999</v>
      </c>
      <c r="P2839" s="18">
        <v>4.3040000000000003</v>
      </c>
      <c r="Q2839" s="18">
        <v>253084817.97400001</v>
      </c>
      <c r="R2839" s="18">
        <v>3.3740000000000001</v>
      </c>
      <c r="S2839" s="16">
        <f t="shared" si="267"/>
        <v>253.084817974</v>
      </c>
      <c r="T2839" s="16">
        <f t="shared" si="269"/>
        <v>235746.89195534503</v>
      </c>
      <c r="U2839" s="41">
        <f t="shared" si="268"/>
        <v>7452.9022213438739</v>
      </c>
      <c r="V2839" s="18">
        <f t="shared" si="270"/>
        <v>253</v>
      </c>
      <c r="W2839" s="154">
        <f t="shared" si="271"/>
        <v>931.80589705669968</v>
      </c>
    </row>
    <row r="2840" spans="1:23" ht="16" customHeight="1">
      <c r="A2840" s="37"/>
      <c r="B2840" s="38" t="str">
        <f t="shared" si="266"/>
        <v>253-Fm</v>
      </c>
      <c r="C2840" s="39">
        <v>253</v>
      </c>
      <c r="D2840" s="40"/>
      <c r="E2840" s="39">
        <v>53</v>
      </c>
      <c r="F2840" s="39">
        <v>153</v>
      </c>
      <c r="G2840" s="39">
        <v>100</v>
      </c>
      <c r="H2840" s="39" t="s">
        <v>165</v>
      </c>
      <c r="I2840" s="39" t="s">
        <v>83</v>
      </c>
      <c r="J2840" s="18">
        <v>79341.163</v>
      </c>
      <c r="K2840" s="18">
        <v>4.9390000000000001</v>
      </c>
      <c r="L2840" s="18">
        <v>1884468.1669999999</v>
      </c>
      <c r="M2840" s="18">
        <v>4.9509999999999996</v>
      </c>
      <c r="N2840" s="39" t="s">
        <v>28</v>
      </c>
      <c r="O2840" s="18">
        <v>-1960</v>
      </c>
      <c r="P2840" s="18">
        <v>205</v>
      </c>
      <c r="Q2840" s="18">
        <v>253085176.259</v>
      </c>
      <c r="R2840" s="18">
        <v>5.3019999999999996</v>
      </c>
      <c r="S2840" s="16">
        <f t="shared" si="267"/>
        <v>253.08517625900001</v>
      </c>
      <c r="T2840" s="16">
        <f t="shared" si="269"/>
        <v>235747.22569553484</v>
      </c>
      <c r="U2840" s="41">
        <f t="shared" si="268"/>
        <v>7448.4907786561262</v>
      </c>
      <c r="V2840" s="18">
        <f t="shared" si="270"/>
        <v>253</v>
      </c>
      <c r="W2840" s="154">
        <f t="shared" si="271"/>
        <v>931.80721618788471</v>
      </c>
    </row>
    <row r="2841" spans="1:23" ht="16" customHeight="1">
      <c r="A2841" s="37"/>
      <c r="B2841" s="38" t="str">
        <f t="shared" si="266"/>
        <v>253-Md</v>
      </c>
      <c r="C2841" s="39">
        <v>253</v>
      </c>
      <c r="D2841" s="40"/>
      <c r="E2841" s="39">
        <v>51</v>
      </c>
      <c r="F2841" s="39">
        <v>152</v>
      </c>
      <c r="G2841" s="39">
        <v>101</v>
      </c>
      <c r="H2841" s="39" t="s">
        <v>166</v>
      </c>
      <c r="I2841" s="39" t="s">
        <v>37</v>
      </c>
      <c r="J2841" s="18">
        <v>81301</v>
      </c>
      <c r="K2841" s="18">
        <v>205</v>
      </c>
      <c r="L2841" s="18">
        <v>1881726</v>
      </c>
      <c r="M2841" s="18">
        <v>205</v>
      </c>
      <c r="N2841" s="39" t="s">
        <v>28</v>
      </c>
      <c r="O2841" s="18">
        <v>-3138</v>
      </c>
      <c r="P2841" s="18">
        <v>320</v>
      </c>
      <c r="Q2841" s="18">
        <v>253087280</v>
      </c>
      <c r="R2841" s="18">
        <v>220</v>
      </c>
      <c r="S2841" s="16">
        <f t="shared" si="267"/>
        <v>253.08727999999999</v>
      </c>
      <c r="T2841" s="16">
        <f t="shared" si="269"/>
        <v>235749.18531684359</v>
      </c>
      <c r="U2841" s="41">
        <f t="shared" si="268"/>
        <v>7437.652173913043</v>
      </c>
      <c r="V2841" s="18">
        <f t="shared" si="270"/>
        <v>253</v>
      </c>
      <c r="W2841" s="154">
        <f t="shared" si="271"/>
        <v>931.81496172665447</v>
      </c>
    </row>
    <row r="2842" spans="1:23" ht="16" customHeight="1">
      <c r="A2842" s="37"/>
      <c r="B2842" s="38" t="str">
        <f t="shared" si="266"/>
        <v>253-No</v>
      </c>
      <c r="C2842" s="39">
        <v>253</v>
      </c>
      <c r="D2842" s="40"/>
      <c r="E2842" s="39">
        <v>49</v>
      </c>
      <c r="F2842" s="39">
        <v>151</v>
      </c>
      <c r="G2842" s="39">
        <v>102</v>
      </c>
      <c r="H2842" s="39" t="s">
        <v>167</v>
      </c>
      <c r="I2842" s="39" t="s">
        <v>83</v>
      </c>
      <c r="J2842" s="18">
        <v>84439</v>
      </c>
      <c r="K2842" s="18">
        <v>246</v>
      </c>
      <c r="L2842" s="18">
        <v>1877806</v>
      </c>
      <c r="M2842" s="18">
        <v>246</v>
      </c>
      <c r="N2842" s="39" t="s">
        <v>28</v>
      </c>
      <c r="O2842" s="18">
        <v>-4294</v>
      </c>
      <c r="P2842" s="18">
        <v>335</v>
      </c>
      <c r="Q2842" s="18">
        <v>253090649</v>
      </c>
      <c r="R2842" s="18">
        <v>264</v>
      </c>
      <c r="S2842" s="16">
        <f t="shared" si="267"/>
        <v>253.09064900000001</v>
      </c>
      <c r="T2842" s="16">
        <f t="shared" si="269"/>
        <v>235752.32351883201</v>
      </c>
      <c r="U2842" s="41">
        <f t="shared" si="268"/>
        <v>7422.158102766798</v>
      </c>
      <c r="V2842" s="18">
        <f t="shared" si="270"/>
        <v>253</v>
      </c>
      <c r="W2842" s="154">
        <f t="shared" si="271"/>
        <v>931.8273656870831</v>
      </c>
    </row>
    <row r="2843" spans="1:23" ht="16" customHeight="1">
      <c r="A2843" s="37"/>
      <c r="B2843" s="38" t="str">
        <f t="shared" si="266"/>
        <v>253-Lr</v>
      </c>
      <c r="C2843" s="39">
        <v>253</v>
      </c>
      <c r="D2843" s="40"/>
      <c r="E2843" s="39">
        <v>47</v>
      </c>
      <c r="F2843" s="39">
        <v>150</v>
      </c>
      <c r="G2843" s="39">
        <v>103</v>
      </c>
      <c r="H2843" s="39" t="s">
        <v>168</v>
      </c>
      <c r="I2843" s="39" t="s">
        <v>83</v>
      </c>
      <c r="J2843" s="18">
        <v>88732</v>
      </c>
      <c r="K2843" s="18">
        <v>227</v>
      </c>
      <c r="L2843" s="18">
        <v>1872730</v>
      </c>
      <c r="M2843" s="18">
        <v>227</v>
      </c>
      <c r="N2843" s="39" t="s">
        <v>28</v>
      </c>
      <c r="O2843" s="18">
        <v>-5049</v>
      </c>
      <c r="P2843" s="18">
        <v>507</v>
      </c>
      <c r="Q2843" s="18">
        <v>253095258</v>
      </c>
      <c r="R2843" s="18">
        <v>244</v>
      </c>
      <c r="S2843" s="16">
        <f t="shared" si="267"/>
        <v>253.095258</v>
      </c>
      <c r="T2843" s="16">
        <f t="shared" si="269"/>
        <v>235756.61677290278</v>
      </c>
      <c r="U2843" s="41">
        <f t="shared" si="268"/>
        <v>7402.094861660079</v>
      </c>
      <c r="V2843" s="18">
        <f t="shared" si="270"/>
        <v>253</v>
      </c>
      <c r="W2843" s="154">
        <f t="shared" si="271"/>
        <v>931.84433507076199</v>
      </c>
    </row>
    <row r="2844" spans="1:23" ht="16" customHeight="1">
      <c r="A2844" s="37"/>
      <c r="B2844" s="38" t="str">
        <f t="shared" si="266"/>
        <v>253-Db</v>
      </c>
      <c r="C2844" s="39">
        <v>253</v>
      </c>
      <c r="D2844" s="40"/>
      <c r="E2844" s="39">
        <v>45</v>
      </c>
      <c r="F2844" s="39">
        <v>149</v>
      </c>
      <c r="G2844" s="39">
        <v>104</v>
      </c>
      <c r="H2844" s="39" t="s">
        <v>169</v>
      </c>
      <c r="I2844" s="39" t="s">
        <v>83</v>
      </c>
      <c r="J2844" s="18">
        <v>93782</v>
      </c>
      <c r="K2844" s="18">
        <v>453</v>
      </c>
      <c r="L2844" s="18">
        <v>1866898</v>
      </c>
      <c r="M2844" s="18">
        <v>453</v>
      </c>
      <c r="N2844" s="39" t="s">
        <v>28</v>
      </c>
      <c r="O2844" s="18" t="s">
        <v>30</v>
      </c>
      <c r="P2844" s="42"/>
      <c r="Q2844" s="18">
        <v>253100679</v>
      </c>
      <c r="R2844" s="18">
        <v>487</v>
      </c>
      <c r="S2844" s="16">
        <f t="shared" si="267"/>
        <v>253.10067900000001</v>
      </c>
      <c r="T2844" s="16">
        <f t="shared" si="269"/>
        <v>235761.66639978884</v>
      </c>
      <c r="U2844" s="41">
        <f t="shared" si="268"/>
        <v>7379.04347826087</v>
      </c>
      <c r="V2844" s="18">
        <f t="shared" si="270"/>
        <v>253</v>
      </c>
      <c r="W2844" s="154">
        <f t="shared" si="271"/>
        <v>931.86429407031164</v>
      </c>
    </row>
    <row r="2845" spans="1:23" ht="16" customHeight="1">
      <c r="A2845" s="37"/>
      <c r="B2845" s="38" t="str">
        <f t="shared" si="266"/>
        <v>254-Bk</v>
      </c>
      <c r="C2845" s="39">
        <v>254</v>
      </c>
      <c r="D2845" s="39">
        <v>0</v>
      </c>
      <c r="E2845" s="39">
        <v>60</v>
      </c>
      <c r="F2845" s="39">
        <v>157</v>
      </c>
      <c r="G2845" s="39">
        <v>97</v>
      </c>
      <c r="H2845" s="39" t="s">
        <v>162</v>
      </c>
      <c r="I2845" s="39" t="s">
        <v>37</v>
      </c>
      <c r="J2845" s="18">
        <v>84393</v>
      </c>
      <c r="K2845" s="18">
        <v>298</v>
      </c>
      <c r="L2845" s="18">
        <v>1889834</v>
      </c>
      <c r="M2845" s="18">
        <v>298</v>
      </c>
      <c r="N2845" s="39" t="s">
        <v>28</v>
      </c>
      <c r="O2845" s="18">
        <v>3059</v>
      </c>
      <c r="P2845" s="18">
        <v>298</v>
      </c>
      <c r="Q2845" s="18">
        <v>254090600</v>
      </c>
      <c r="R2845" s="18">
        <v>320</v>
      </c>
      <c r="S2845" s="16">
        <f t="shared" si="267"/>
        <v>254.09059999999999</v>
      </c>
      <c r="T2845" s="16">
        <f t="shared" si="269"/>
        <v>236683.77149048337</v>
      </c>
      <c r="U2845" s="41">
        <f t="shared" si="268"/>
        <v>7440.2913385826769</v>
      </c>
      <c r="V2845" s="18">
        <f t="shared" si="270"/>
        <v>254</v>
      </c>
      <c r="W2845" s="154">
        <f t="shared" si="271"/>
        <v>931.82587200977707</v>
      </c>
    </row>
    <row r="2846" spans="1:23" ht="16" customHeight="1">
      <c r="A2846" s="37"/>
      <c r="B2846" s="38" t="str">
        <f t="shared" si="266"/>
        <v>254-Cf</v>
      </c>
      <c r="C2846" s="39">
        <v>254</v>
      </c>
      <c r="D2846" s="40"/>
      <c r="E2846" s="39">
        <v>58</v>
      </c>
      <c r="F2846" s="39">
        <v>156</v>
      </c>
      <c r="G2846" s="39">
        <v>98</v>
      </c>
      <c r="H2846" s="39" t="s">
        <v>163</v>
      </c>
      <c r="I2846" s="39" t="s">
        <v>83</v>
      </c>
      <c r="J2846" s="18">
        <v>81334.502999999997</v>
      </c>
      <c r="K2846" s="18">
        <v>12.319000000000001</v>
      </c>
      <c r="L2846" s="18">
        <v>1892110.8570000001</v>
      </c>
      <c r="M2846" s="18">
        <v>12.324</v>
      </c>
      <c r="N2846" s="39" t="s">
        <v>28</v>
      </c>
      <c r="O2846" s="18">
        <v>-651.88599999999997</v>
      </c>
      <c r="P2846" s="18">
        <v>12.763999999999999</v>
      </c>
      <c r="Q2846" s="18">
        <v>254087316.19800001</v>
      </c>
      <c r="R2846" s="18">
        <v>13.225</v>
      </c>
      <c r="S2846" s="16">
        <f t="shared" si="267"/>
        <v>254.08731619800002</v>
      </c>
      <c r="T2846" s="16">
        <f t="shared" si="269"/>
        <v>236680.71264988798</v>
      </c>
      <c r="U2846" s="41">
        <f t="shared" si="268"/>
        <v>7449.2553425196857</v>
      </c>
      <c r="V2846" s="18">
        <f t="shared" si="270"/>
        <v>254</v>
      </c>
      <c r="W2846" s="154">
        <f t="shared" si="271"/>
        <v>931.81382933026759</v>
      </c>
    </row>
    <row r="2847" spans="1:23" ht="16" customHeight="1">
      <c r="A2847" s="37"/>
      <c r="B2847" s="38" t="str">
        <f t="shared" si="266"/>
        <v>254-Es</v>
      </c>
      <c r="C2847" s="39">
        <v>254</v>
      </c>
      <c r="D2847" s="40"/>
      <c r="E2847" s="39">
        <v>56</v>
      </c>
      <c r="F2847" s="39">
        <v>155</v>
      </c>
      <c r="G2847" s="39">
        <v>99</v>
      </c>
      <c r="H2847" s="39" t="s">
        <v>164</v>
      </c>
      <c r="I2847" s="39" t="s">
        <v>83</v>
      </c>
      <c r="J2847" s="18">
        <v>81986.388000000006</v>
      </c>
      <c r="K2847" s="18">
        <v>4.3879999999999999</v>
      </c>
      <c r="L2847" s="18">
        <v>1890676.618</v>
      </c>
      <c r="M2847" s="18">
        <v>4.4020000000000001</v>
      </c>
      <c r="N2847" s="39" t="s">
        <v>28</v>
      </c>
      <c r="O2847" s="18">
        <v>1088.2</v>
      </c>
      <c r="P2847" s="18">
        <v>3.202</v>
      </c>
      <c r="Q2847" s="18">
        <v>254088016.02599999</v>
      </c>
      <c r="R2847" s="18">
        <v>4.7110000000000003</v>
      </c>
      <c r="S2847" s="16">
        <f t="shared" si="267"/>
        <v>254.08801602599999</v>
      </c>
      <c r="T2847" s="16">
        <f t="shared" si="269"/>
        <v>236681.36453520146</v>
      </c>
      <c r="U2847" s="41">
        <f t="shared" si="268"/>
        <v>7443.6087322834646</v>
      </c>
      <c r="V2847" s="18">
        <f t="shared" si="270"/>
        <v>254</v>
      </c>
      <c r="W2847" s="154">
        <f t="shared" si="271"/>
        <v>931.81639580787976</v>
      </c>
    </row>
    <row r="2848" spans="1:23" ht="16" customHeight="1">
      <c r="A2848" s="37"/>
      <c r="B2848" s="38" t="str">
        <f t="shared" si="266"/>
        <v>254-Fm</v>
      </c>
      <c r="C2848" s="39">
        <v>254</v>
      </c>
      <c r="D2848" s="40"/>
      <c r="E2848" s="39">
        <v>54</v>
      </c>
      <c r="F2848" s="39">
        <v>154</v>
      </c>
      <c r="G2848" s="39">
        <v>100</v>
      </c>
      <c r="H2848" s="39" t="s">
        <v>165</v>
      </c>
      <c r="I2848" s="39" t="s">
        <v>83</v>
      </c>
      <c r="J2848" s="18">
        <v>80898.187999999995</v>
      </c>
      <c r="K2848" s="18">
        <v>3.0009999999999999</v>
      </c>
      <c r="L2848" s="18">
        <v>1890982.4650000001</v>
      </c>
      <c r="M2848" s="18">
        <v>3.0209999999999999</v>
      </c>
      <c r="N2848" s="39" t="s">
        <v>28</v>
      </c>
      <c r="O2848" s="18">
        <v>-2680</v>
      </c>
      <c r="P2848" s="18">
        <v>100</v>
      </c>
      <c r="Q2848" s="18">
        <v>254086847.79499999</v>
      </c>
      <c r="R2848" s="18">
        <v>3.222</v>
      </c>
      <c r="S2848" s="16">
        <f t="shared" si="267"/>
        <v>254.08684779499998</v>
      </c>
      <c r="T2848" s="16">
        <f t="shared" si="269"/>
        <v>236680.27633548429</v>
      </c>
      <c r="U2848" s="41">
        <f t="shared" si="268"/>
        <v>7444.8128543307093</v>
      </c>
      <c r="V2848" s="18">
        <f t="shared" si="270"/>
        <v>254</v>
      </c>
      <c r="W2848" s="154">
        <f t="shared" si="271"/>
        <v>931.81211155702476</v>
      </c>
    </row>
    <row r="2849" spans="1:23" ht="16" customHeight="1">
      <c r="A2849" s="37"/>
      <c r="B2849" s="38" t="str">
        <f t="shared" si="266"/>
        <v>254-Md</v>
      </c>
      <c r="C2849" s="39">
        <v>254</v>
      </c>
      <c r="D2849" s="40"/>
      <c r="E2849" s="39">
        <v>52</v>
      </c>
      <c r="F2849" s="39">
        <v>153</v>
      </c>
      <c r="G2849" s="39">
        <v>101</v>
      </c>
      <c r="H2849" s="39" t="s">
        <v>166</v>
      </c>
      <c r="I2849" s="39" t="s">
        <v>39</v>
      </c>
      <c r="J2849" s="18">
        <v>83578</v>
      </c>
      <c r="K2849" s="18">
        <v>100</v>
      </c>
      <c r="L2849" s="18">
        <v>1887520</v>
      </c>
      <c r="M2849" s="18">
        <v>100</v>
      </c>
      <c r="N2849" s="39" t="s">
        <v>28</v>
      </c>
      <c r="O2849" s="18">
        <v>-1140</v>
      </c>
      <c r="P2849" s="18">
        <v>102</v>
      </c>
      <c r="Q2849" s="18">
        <v>254089725</v>
      </c>
      <c r="R2849" s="18">
        <v>107</v>
      </c>
      <c r="S2849" s="16">
        <f t="shared" si="267"/>
        <v>254.08972499999999</v>
      </c>
      <c r="T2849" s="16">
        <f t="shared" si="269"/>
        <v>236682.95643357036</v>
      </c>
      <c r="U2849" s="41">
        <f t="shared" si="268"/>
        <v>7431.1811023622049</v>
      </c>
      <c r="V2849" s="18">
        <f t="shared" si="270"/>
        <v>254</v>
      </c>
      <c r="W2849" s="154">
        <f t="shared" si="271"/>
        <v>931.82266312429272</v>
      </c>
    </row>
    <row r="2850" spans="1:23" ht="16" customHeight="1">
      <c r="A2850" s="37"/>
      <c r="B2850" s="38" t="str">
        <f t="shared" si="266"/>
        <v>254-No</v>
      </c>
      <c r="C2850" s="39">
        <v>254</v>
      </c>
      <c r="D2850" s="40"/>
      <c r="E2850" s="39">
        <v>50</v>
      </c>
      <c r="F2850" s="39">
        <v>152</v>
      </c>
      <c r="G2850" s="39">
        <v>102</v>
      </c>
      <c r="H2850" s="39" t="s">
        <v>167</v>
      </c>
      <c r="I2850" s="39" t="s">
        <v>83</v>
      </c>
      <c r="J2850" s="18">
        <v>84718.198000000004</v>
      </c>
      <c r="K2850" s="18">
        <v>17.66</v>
      </c>
      <c r="L2850" s="18">
        <v>1885597.7479999999</v>
      </c>
      <c r="M2850" s="18">
        <v>17.663</v>
      </c>
      <c r="N2850" s="39" t="s">
        <v>28</v>
      </c>
      <c r="O2850" s="18">
        <v>-5252</v>
      </c>
      <c r="P2850" s="18">
        <v>337</v>
      </c>
      <c r="Q2850" s="18">
        <v>254090948.74599999</v>
      </c>
      <c r="R2850" s="18">
        <v>18.959</v>
      </c>
      <c r="S2850" s="16">
        <f t="shared" si="267"/>
        <v>254.09094874599998</v>
      </c>
      <c r="T2850" s="16">
        <f t="shared" si="269"/>
        <v>236684.09634515556</v>
      </c>
      <c r="U2850" s="41">
        <f t="shared" si="268"/>
        <v>7423.6131811023615</v>
      </c>
      <c r="V2850" s="18">
        <f t="shared" si="270"/>
        <v>254</v>
      </c>
      <c r="W2850" s="154">
        <f t="shared" si="271"/>
        <v>931.82715096517938</v>
      </c>
    </row>
    <row r="2851" spans="1:23" ht="16" customHeight="1">
      <c r="A2851" s="37"/>
      <c r="B2851" s="38" t="str">
        <f t="shared" si="266"/>
        <v>254-Lr</v>
      </c>
      <c r="C2851" s="39">
        <v>254</v>
      </c>
      <c r="D2851" s="40"/>
      <c r="E2851" s="39">
        <v>48</v>
      </c>
      <c r="F2851" s="39">
        <v>151</v>
      </c>
      <c r="G2851" s="39">
        <v>103</v>
      </c>
      <c r="H2851" s="39" t="s">
        <v>168</v>
      </c>
      <c r="I2851" s="39" t="s">
        <v>83</v>
      </c>
      <c r="J2851" s="18">
        <v>89971</v>
      </c>
      <c r="K2851" s="18">
        <v>336</v>
      </c>
      <c r="L2851" s="18">
        <v>1879563</v>
      </c>
      <c r="M2851" s="18">
        <v>336</v>
      </c>
      <c r="N2851" s="39" t="s">
        <v>28</v>
      </c>
      <c r="O2851" s="18">
        <v>-3334</v>
      </c>
      <c r="P2851" s="18">
        <v>441</v>
      </c>
      <c r="Q2851" s="18">
        <v>254096587</v>
      </c>
      <c r="R2851" s="18">
        <v>361</v>
      </c>
      <c r="S2851" s="16">
        <f t="shared" si="267"/>
        <v>254.096587</v>
      </c>
      <c r="T2851" s="16">
        <f t="shared" si="269"/>
        <v>236689.3483427554</v>
      </c>
      <c r="U2851" s="41">
        <f t="shared" si="268"/>
        <v>7399.8543307086611</v>
      </c>
      <c r="V2851" s="18">
        <f t="shared" si="270"/>
        <v>254</v>
      </c>
      <c r="W2851" s="154">
        <f t="shared" si="271"/>
        <v>931.84782812108426</v>
      </c>
    </row>
    <row r="2852" spans="1:23" ht="16" customHeight="1">
      <c r="A2852" s="37"/>
      <c r="B2852" s="38" t="str">
        <f t="shared" si="266"/>
        <v>254-Db</v>
      </c>
      <c r="C2852" s="39">
        <v>254</v>
      </c>
      <c r="D2852" s="40"/>
      <c r="E2852" s="39">
        <v>46</v>
      </c>
      <c r="F2852" s="39">
        <v>150</v>
      </c>
      <c r="G2852" s="39">
        <v>104</v>
      </c>
      <c r="H2852" s="39" t="s">
        <v>169</v>
      </c>
      <c r="I2852" s="39" t="s">
        <v>83</v>
      </c>
      <c r="J2852" s="18">
        <v>93304</v>
      </c>
      <c r="K2852" s="18">
        <v>286</v>
      </c>
      <c r="L2852" s="18">
        <v>1875447</v>
      </c>
      <c r="M2852" s="18">
        <v>286</v>
      </c>
      <c r="N2852" s="39" t="s">
        <v>28</v>
      </c>
      <c r="O2852" s="18" t="s">
        <v>30</v>
      </c>
      <c r="P2852" s="42"/>
      <c r="Q2852" s="18">
        <v>254100166</v>
      </c>
      <c r="R2852" s="18">
        <v>307</v>
      </c>
      <c r="S2852" s="16">
        <f t="shared" si="267"/>
        <v>254.100166</v>
      </c>
      <c r="T2852" s="16">
        <f t="shared" si="269"/>
        <v>236692.68215840292</v>
      </c>
      <c r="U2852" s="41">
        <f t="shared" si="268"/>
        <v>7383.6496062992128</v>
      </c>
      <c r="V2852" s="18">
        <f t="shared" si="270"/>
        <v>254</v>
      </c>
      <c r="W2852" s="154">
        <f t="shared" si="271"/>
        <v>931.86095337953907</v>
      </c>
    </row>
    <row r="2853" spans="1:23" ht="16" customHeight="1">
      <c r="A2853" s="37"/>
      <c r="B2853" s="38" t="str">
        <f t="shared" si="266"/>
        <v>255-Cf</v>
      </c>
      <c r="C2853" s="39">
        <v>255</v>
      </c>
      <c r="D2853" s="39">
        <v>0</v>
      </c>
      <c r="E2853" s="39">
        <v>59</v>
      </c>
      <c r="F2853" s="39">
        <v>157</v>
      </c>
      <c r="G2853" s="39">
        <v>98</v>
      </c>
      <c r="H2853" s="39" t="s">
        <v>163</v>
      </c>
      <c r="I2853" s="39" t="s">
        <v>40</v>
      </c>
      <c r="J2853" s="18">
        <v>84803</v>
      </c>
      <c r="K2853" s="18">
        <v>200</v>
      </c>
      <c r="L2853" s="18">
        <v>1896714</v>
      </c>
      <c r="M2853" s="18">
        <v>200</v>
      </c>
      <c r="N2853" s="39" t="s">
        <v>28</v>
      </c>
      <c r="O2853" s="18">
        <v>720</v>
      </c>
      <c r="P2853" s="18">
        <v>200</v>
      </c>
      <c r="Q2853" s="18">
        <v>255091039</v>
      </c>
      <c r="R2853" s="18">
        <v>215</v>
      </c>
      <c r="S2853" s="16">
        <f t="shared" si="267"/>
        <v>255.09103899999999</v>
      </c>
      <c r="T2853" s="16">
        <f t="shared" si="269"/>
        <v>237615.67403101877</v>
      </c>
      <c r="U2853" s="41">
        <f t="shared" si="268"/>
        <v>7438.0941176470587</v>
      </c>
      <c r="V2853" s="18">
        <f t="shared" si="270"/>
        <v>255</v>
      </c>
      <c r="W2853" s="154">
        <f t="shared" si="271"/>
        <v>931.82617267066189</v>
      </c>
    </row>
    <row r="2854" spans="1:23" ht="16" customHeight="1">
      <c r="A2854" s="37"/>
      <c r="B2854" s="38" t="str">
        <f t="shared" si="266"/>
        <v>255-Es</v>
      </c>
      <c r="C2854" s="39">
        <v>255</v>
      </c>
      <c r="D2854" s="40"/>
      <c r="E2854" s="39">
        <v>57</v>
      </c>
      <c r="F2854" s="39">
        <v>156</v>
      </c>
      <c r="G2854" s="39">
        <v>99</v>
      </c>
      <c r="H2854" s="39" t="s">
        <v>164</v>
      </c>
      <c r="I2854" s="39" t="s">
        <v>83</v>
      </c>
      <c r="J2854" s="18">
        <v>84082.584000000003</v>
      </c>
      <c r="K2854" s="18">
        <v>11.066000000000001</v>
      </c>
      <c r="L2854" s="18">
        <v>1896651.7450000001</v>
      </c>
      <c r="M2854" s="18">
        <v>11.071999999999999</v>
      </c>
      <c r="N2854" s="39" t="s">
        <v>28</v>
      </c>
      <c r="O2854" s="18">
        <v>289.62</v>
      </c>
      <c r="P2854" s="18">
        <v>10.247</v>
      </c>
      <c r="Q2854" s="18">
        <v>255090266.38600001</v>
      </c>
      <c r="R2854" s="18">
        <v>11.88</v>
      </c>
      <c r="S2854" s="16">
        <f t="shared" si="267"/>
        <v>255.090266386</v>
      </c>
      <c r="T2854" s="16">
        <f t="shared" si="269"/>
        <v>237614.95434601104</v>
      </c>
      <c r="U2854" s="41">
        <f t="shared" si="268"/>
        <v>7437.8499803921577</v>
      </c>
      <c r="V2854" s="18">
        <f t="shared" si="270"/>
        <v>255</v>
      </c>
      <c r="W2854" s="154">
        <f t="shared" si="271"/>
        <v>931.82335037651387</v>
      </c>
    </row>
    <row r="2855" spans="1:23" ht="16" customHeight="1">
      <c r="A2855" s="37"/>
      <c r="B2855" s="38" t="str">
        <f t="shared" si="266"/>
        <v>255-Fm</v>
      </c>
      <c r="C2855" s="39">
        <v>255</v>
      </c>
      <c r="D2855" s="40"/>
      <c r="E2855" s="39">
        <v>55</v>
      </c>
      <c r="F2855" s="39">
        <v>155</v>
      </c>
      <c r="G2855" s="39">
        <v>100</v>
      </c>
      <c r="H2855" s="39" t="s">
        <v>165</v>
      </c>
      <c r="I2855" s="39" t="s">
        <v>83</v>
      </c>
      <c r="J2855" s="18">
        <v>83792.964000000007</v>
      </c>
      <c r="K2855" s="18">
        <v>4.8849999999999998</v>
      </c>
      <c r="L2855" s="18">
        <v>1896159.0120000001</v>
      </c>
      <c r="M2855" s="18">
        <v>4.8970000000000002</v>
      </c>
      <c r="N2855" s="39" t="s">
        <v>28</v>
      </c>
      <c r="O2855" s="18">
        <v>-1043.0219999999999</v>
      </c>
      <c r="P2855" s="18">
        <v>8.1370000000000005</v>
      </c>
      <c r="Q2855" s="18">
        <v>255089955.46599999</v>
      </c>
      <c r="R2855" s="18">
        <v>5.2439999999999998</v>
      </c>
      <c r="S2855" s="16">
        <f t="shared" si="267"/>
        <v>255.08995546599999</v>
      </c>
      <c r="T2855" s="16">
        <f t="shared" si="269"/>
        <v>237614.66472601632</v>
      </c>
      <c r="U2855" s="41">
        <f t="shared" si="268"/>
        <v>7435.9176941176474</v>
      </c>
      <c r="V2855" s="18">
        <f t="shared" si="270"/>
        <v>255</v>
      </c>
      <c r="W2855" s="154">
        <f t="shared" si="271"/>
        <v>931.82221461182871</v>
      </c>
    </row>
    <row r="2856" spans="1:23" ht="16" customHeight="1">
      <c r="A2856" s="37"/>
      <c r="B2856" s="38" t="str">
        <f t="shared" si="266"/>
        <v>255-Md</v>
      </c>
      <c r="C2856" s="39">
        <v>255</v>
      </c>
      <c r="D2856" s="40"/>
      <c r="E2856" s="39">
        <v>53</v>
      </c>
      <c r="F2856" s="39">
        <v>154</v>
      </c>
      <c r="G2856" s="39">
        <v>101</v>
      </c>
      <c r="H2856" s="39" t="s">
        <v>166</v>
      </c>
      <c r="I2856" s="39" t="s">
        <v>83</v>
      </c>
      <c r="J2856" s="18">
        <v>84835.986000000004</v>
      </c>
      <c r="K2856" s="18">
        <v>7.0490000000000004</v>
      </c>
      <c r="L2856" s="18">
        <v>1894333.6370000001</v>
      </c>
      <c r="M2856" s="18">
        <v>7.0579999999999998</v>
      </c>
      <c r="N2856" s="39" t="s">
        <v>28</v>
      </c>
      <c r="O2856" s="18">
        <v>-2009.4680000000001</v>
      </c>
      <c r="P2856" s="18">
        <v>11.342000000000001</v>
      </c>
      <c r="Q2856" s="18">
        <v>255091075.19600001</v>
      </c>
      <c r="R2856" s="18">
        <v>7.5679999999999996</v>
      </c>
      <c r="S2856" s="16">
        <f t="shared" si="267"/>
        <v>255.09107519600002</v>
      </c>
      <c r="T2856" s="16">
        <f t="shared" si="269"/>
        <v>237615.70774736168</v>
      </c>
      <c r="U2856" s="41">
        <f t="shared" si="268"/>
        <v>7428.7593607843137</v>
      </c>
      <c r="V2856" s="18">
        <f t="shared" si="270"/>
        <v>255</v>
      </c>
      <c r="W2856" s="154">
        <f t="shared" si="271"/>
        <v>931.82630489161443</v>
      </c>
    </row>
    <row r="2857" spans="1:23" ht="16" customHeight="1">
      <c r="A2857" s="37"/>
      <c r="B2857" s="38" t="str">
        <f t="shared" si="266"/>
        <v>255-No</v>
      </c>
      <c r="C2857" s="39">
        <v>255</v>
      </c>
      <c r="D2857" s="40"/>
      <c r="E2857" s="39">
        <v>51</v>
      </c>
      <c r="F2857" s="39">
        <v>153</v>
      </c>
      <c r="G2857" s="39">
        <v>102</v>
      </c>
      <c r="H2857" s="39" t="s">
        <v>167</v>
      </c>
      <c r="I2857" s="39" t="s">
        <v>83</v>
      </c>
      <c r="J2857" s="18">
        <v>86845.453999999998</v>
      </c>
      <c r="K2857" s="18">
        <v>11.836</v>
      </c>
      <c r="L2857" s="18">
        <v>1891541.8149999999</v>
      </c>
      <c r="M2857" s="18">
        <v>11.840999999999999</v>
      </c>
      <c r="N2857" s="39" t="s">
        <v>28</v>
      </c>
      <c r="O2857" s="18">
        <v>-3295</v>
      </c>
      <c r="P2857" s="18">
        <v>207</v>
      </c>
      <c r="Q2857" s="18">
        <v>255093232.449</v>
      </c>
      <c r="R2857" s="18">
        <v>12.707000000000001</v>
      </c>
      <c r="S2857" s="16">
        <f t="shared" si="267"/>
        <v>255.093232449</v>
      </c>
      <c r="T2857" s="16">
        <f t="shared" si="269"/>
        <v>237617.71721475676</v>
      </c>
      <c r="U2857" s="41">
        <f t="shared" si="268"/>
        <v>7417.8110392156859</v>
      </c>
      <c r="V2857" s="18">
        <f t="shared" si="270"/>
        <v>255</v>
      </c>
      <c r="W2857" s="154">
        <f t="shared" si="271"/>
        <v>931.83418515590881</v>
      </c>
    </row>
    <row r="2858" spans="1:23" ht="16" customHeight="1">
      <c r="A2858" s="37"/>
      <c r="B2858" s="38" t="str">
        <f t="shared" si="266"/>
        <v>255-Lr</v>
      </c>
      <c r="C2858" s="39">
        <v>255</v>
      </c>
      <c r="D2858" s="40"/>
      <c r="E2858" s="39">
        <v>49</v>
      </c>
      <c r="F2858" s="39">
        <v>152</v>
      </c>
      <c r="G2858" s="39">
        <v>103</v>
      </c>
      <c r="H2858" s="39" t="s">
        <v>168</v>
      </c>
      <c r="I2858" s="39" t="s">
        <v>83</v>
      </c>
      <c r="J2858" s="18">
        <v>90140</v>
      </c>
      <c r="K2858" s="18">
        <v>206</v>
      </c>
      <c r="L2858" s="18">
        <v>1887465</v>
      </c>
      <c r="M2858" s="18">
        <v>206</v>
      </c>
      <c r="N2858" s="39" t="s">
        <v>28</v>
      </c>
      <c r="O2858" s="18">
        <v>-4399</v>
      </c>
      <c r="P2858" s="18">
        <v>292</v>
      </c>
      <c r="Q2858" s="18">
        <v>255096769</v>
      </c>
      <c r="R2858" s="18">
        <v>221</v>
      </c>
      <c r="S2858" s="16">
        <f t="shared" si="267"/>
        <v>255.09676899999999</v>
      </c>
      <c r="T2858" s="16">
        <f t="shared" si="269"/>
        <v>237621.01148943181</v>
      </c>
      <c r="U2858" s="41">
        <f t="shared" si="268"/>
        <v>7401.8235294117649</v>
      </c>
      <c r="V2858" s="18">
        <f t="shared" si="270"/>
        <v>255</v>
      </c>
      <c r="W2858" s="154">
        <f t="shared" si="271"/>
        <v>931.84710388012479</v>
      </c>
    </row>
    <row r="2859" spans="1:23" ht="16" customHeight="1">
      <c r="A2859" s="37"/>
      <c r="B2859" s="38" t="str">
        <f t="shared" si="266"/>
        <v>255-Db</v>
      </c>
      <c r="C2859" s="39">
        <v>255</v>
      </c>
      <c r="D2859" s="40"/>
      <c r="E2859" s="39">
        <v>47</v>
      </c>
      <c r="F2859" s="39">
        <v>151</v>
      </c>
      <c r="G2859" s="39">
        <v>104</v>
      </c>
      <c r="H2859" s="39" t="s">
        <v>169</v>
      </c>
      <c r="I2859" s="39" t="s">
        <v>83</v>
      </c>
      <c r="J2859" s="18">
        <v>94539</v>
      </c>
      <c r="K2859" s="18">
        <v>207</v>
      </c>
      <c r="L2859" s="18">
        <v>1882284</v>
      </c>
      <c r="M2859" s="18">
        <v>207</v>
      </c>
      <c r="N2859" s="39" t="s">
        <v>28</v>
      </c>
      <c r="O2859" s="18">
        <v>-5502</v>
      </c>
      <c r="P2859" s="18">
        <v>471</v>
      </c>
      <c r="Q2859" s="18">
        <v>255101492</v>
      </c>
      <c r="R2859" s="18">
        <v>222</v>
      </c>
      <c r="S2859" s="16">
        <f t="shared" si="267"/>
        <v>255.10149200000001</v>
      </c>
      <c r="T2859" s="16">
        <f t="shared" si="269"/>
        <v>237625.41093377469</v>
      </c>
      <c r="U2859" s="41">
        <f t="shared" si="268"/>
        <v>7381.5058823529416</v>
      </c>
      <c r="V2859" s="18">
        <f t="shared" si="270"/>
        <v>255</v>
      </c>
      <c r="W2859" s="154">
        <f t="shared" si="271"/>
        <v>931.864356603038</v>
      </c>
    </row>
    <row r="2860" spans="1:23" ht="16" customHeight="1">
      <c r="A2860" s="37"/>
      <c r="B2860" s="38" t="str">
        <f t="shared" si="266"/>
        <v>255-Jl</v>
      </c>
      <c r="C2860" s="39">
        <v>255</v>
      </c>
      <c r="D2860" s="40"/>
      <c r="E2860" s="39">
        <v>45</v>
      </c>
      <c r="F2860" s="39">
        <v>150</v>
      </c>
      <c r="G2860" s="39">
        <v>105</v>
      </c>
      <c r="H2860" s="39" t="s">
        <v>170</v>
      </c>
      <c r="I2860" s="39" t="s">
        <v>83</v>
      </c>
      <c r="J2860" s="18">
        <v>100041</v>
      </c>
      <c r="K2860" s="18">
        <v>423</v>
      </c>
      <c r="L2860" s="18">
        <v>1876000</v>
      </c>
      <c r="M2860" s="18">
        <v>423</v>
      </c>
      <c r="N2860" s="39" t="s">
        <v>28</v>
      </c>
      <c r="O2860" s="18" t="s">
        <v>30</v>
      </c>
      <c r="P2860" s="42"/>
      <c r="Q2860" s="18">
        <v>255107398</v>
      </c>
      <c r="R2860" s="18">
        <v>454</v>
      </c>
      <c r="S2860" s="16">
        <f t="shared" si="267"/>
        <v>255.10739799999999</v>
      </c>
      <c r="T2860" s="16">
        <f t="shared" si="269"/>
        <v>237630.91233506391</v>
      </c>
      <c r="U2860" s="41">
        <f t="shared" si="268"/>
        <v>7356.8627450980393</v>
      </c>
      <c r="V2860" s="18">
        <f t="shared" si="270"/>
        <v>255</v>
      </c>
      <c r="W2860" s="154">
        <f t="shared" si="271"/>
        <v>931.88593072574088</v>
      </c>
    </row>
    <row r="2861" spans="1:23" ht="16" customHeight="1">
      <c r="A2861" s="37"/>
      <c r="B2861" s="38" t="str">
        <f t="shared" si="266"/>
        <v>256-Cf</v>
      </c>
      <c r="C2861" s="39">
        <v>256</v>
      </c>
      <c r="D2861" s="39">
        <v>0</v>
      </c>
      <c r="E2861" s="39">
        <v>60</v>
      </c>
      <c r="F2861" s="39">
        <v>158</v>
      </c>
      <c r="G2861" s="39">
        <v>98</v>
      </c>
      <c r="H2861" s="39" t="s">
        <v>163</v>
      </c>
      <c r="I2861" s="39" t="s">
        <v>37</v>
      </c>
      <c r="J2861" s="18">
        <v>87039</v>
      </c>
      <c r="K2861" s="18">
        <v>298</v>
      </c>
      <c r="L2861" s="18">
        <v>1902549</v>
      </c>
      <c r="M2861" s="18">
        <v>298</v>
      </c>
      <c r="N2861" s="39" t="s">
        <v>28</v>
      </c>
      <c r="O2861" s="18">
        <v>-141</v>
      </c>
      <c r="P2861" s="18">
        <v>314</v>
      </c>
      <c r="Q2861" s="18">
        <v>256093440</v>
      </c>
      <c r="R2861" s="18">
        <v>320</v>
      </c>
      <c r="S2861" s="16">
        <f t="shared" si="267"/>
        <v>256.09343999999999</v>
      </c>
      <c r="T2861" s="16">
        <f t="shared" si="269"/>
        <v>238549.40416202651</v>
      </c>
      <c r="U2861" s="41">
        <f t="shared" si="268"/>
        <v>7431.83203125</v>
      </c>
      <c r="V2861" s="18">
        <f t="shared" si="270"/>
        <v>256</v>
      </c>
      <c r="W2861" s="154">
        <f t="shared" si="271"/>
        <v>931.83361000791604</v>
      </c>
    </row>
    <row r="2862" spans="1:23" ht="16" customHeight="1">
      <c r="A2862" s="37"/>
      <c r="B2862" s="38" t="str">
        <f t="shared" si="266"/>
        <v>256-Es</v>
      </c>
      <c r="C2862" s="39">
        <v>256</v>
      </c>
      <c r="D2862" s="40"/>
      <c r="E2862" s="39">
        <v>58</v>
      </c>
      <c r="F2862" s="39">
        <v>157</v>
      </c>
      <c r="G2862" s="39">
        <v>99</v>
      </c>
      <c r="H2862" s="39" t="s">
        <v>164</v>
      </c>
      <c r="I2862" s="39" t="s">
        <v>40</v>
      </c>
      <c r="J2862" s="18">
        <v>87180</v>
      </c>
      <c r="K2862" s="18">
        <v>100</v>
      </c>
      <c r="L2862" s="18">
        <v>1901626</v>
      </c>
      <c r="M2862" s="18">
        <v>100</v>
      </c>
      <c r="N2862" s="39" t="s">
        <v>28</v>
      </c>
      <c r="O2862" s="18">
        <v>1700</v>
      </c>
      <c r="P2862" s="18">
        <v>100</v>
      </c>
      <c r="Q2862" s="18">
        <v>256093592</v>
      </c>
      <c r="R2862" s="18">
        <v>108</v>
      </c>
      <c r="S2862" s="16">
        <f t="shared" si="267"/>
        <v>256.093592</v>
      </c>
      <c r="T2862" s="16">
        <f t="shared" si="269"/>
        <v>238549.54574905595</v>
      </c>
      <c r="U2862" s="41">
        <f t="shared" si="268"/>
        <v>7428.2265625</v>
      </c>
      <c r="V2862" s="18">
        <f t="shared" si="270"/>
        <v>256</v>
      </c>
      <c r="W2862" s="154">
        <f t="shared" si="271"/>
        <v>931.8341630822498</v>
      </c>
    </row>
    <row r="2863" spans="1:23" ht="16" customHeight="1">
      <c r="A2863" s="37"/>
      <c r="B2863" s="38" t="str">
        <f t="shared" si="266"/>
        <v>256-Fm</v>
      </c>
      <c r="C2863" s="39">
        <v>256</v>
      </c>
      <c r="D2863" s="40"/>
      <c r="E2863" s="39">
        <v>56</v>
      </c>
      <c r="F2863" s="39">
        <v>156</v>
      </c>
      <c r="G2863" s="39">
        <v>100</v>
      </c>
      <c r="H2863" s="39" t="s">
        <v>165</v>
      </c>
      <c r="I2863" s="39" t="s">
        <v>83</v>
      </c>
      <c r="J2863" s="18">
        <v>85479.952000000005</v>
      </c>
      <c r="K2863" s="18">
        <v>7.1950000000000003</v>
      </c>
      <c r="L2863" s="18">
        <v>1902543.3470000001</v>
      </c>
      <c r="M2863" s="18">
        <v>7.2030000000000003</v>
      </c>
      <c r="N2863" s="39" t="s">
        <v>28</v>
      </c>
      <c r="O2863" s="18">
        <v>-2129.614</v>
      </c>
      <c r="P2863" s="18">
        <v>52.82</v>
      </c>
      <c r="Q2863" s="18">
        <v>256091766.52200001</v>
      </c>
      <c r="R2863" s="18">
        <v>7.7240000000000002</v>
      </c>
      <c r="S2863" s="16">
        <f t="shared" si="267"/>
        <v>256.091766522</v>
      </c>
      <c r="T2863" s="16">
        <f t="shared" si="269"/>
        <v>238547.84532795494</v>
      </c>
      <c r="U2863" s="41">
        <f t="shared" si="268"/>
        <v>7431.8099492187503</v>
      </c>
      <c r="V2863" s="18">
        <f t="shared" si="270"/>
        <v>256</v>
      </c>
      <c r="W2863" s="154">
        <f t="shared" si="271"/>
        <v>931.827520812324</v>
      </c>
    </row>
    <row r="2864" spans="1:23" ht="16" customHeight="1">
      <c r="A2864" s="37"/>
      <c r="B2864" s="38" t="str">
        <f t="shared" si="266"/>
        <v>256-Md</v>
      </c>
      <c r="C2864" s="39">
        <v>256</v>
      </c>
      <c r="D2864" s="40"/>
      <c r="E2864" s="39">
        <v>54</v>
      </c>
      <c r="F2864" s="39">
        <v>155</v>
      </c>
      <c r="G2864" s="39">
        <v>101</v>
      </c>
      <c r="H2864" s="39" t="s">
        <v>166</v>
      </c>
      <c r="I2864" s="39" t="s">
        <v>83</v>
      </c>
      <c r="J2864" s="18">
        <v>87609.566000000006</v>
      </c>
      <c r="K2864" s="18">
        <v>52.822000000000003</v>
      </c>
      <c r="L2864" s="18">
        <v>1899631.379</v>
      </c>
      <c r="M2864" s="18">
        <v>52.823</v>
      </c>
      <c r="N2864" s="39" t="s">
        <v>28</v>
      </c>
      <c r="O2864" s="18">
        <v>-207.83600000000001</v>
      </c>
      <c r="P2864" s="18">
        <v>53.350999999999999</v>
      </c>
      <c r="Q2864" s="18">
        <v>256094052.757</v>
      </c>
      <c r="R2864" s="18">
        <v>56.707000000000001</v>
      </c>
      <c r="S2864" s="16">
        <f t="shared" si="267"/>
        <v>256.09405275699999</v>
      </c>
      <c r="T2864" s="16">
        <f t="shared" si="269"/>
        <v>238549.97494125942</v>
      </c>
      <c r="U2864" s="41">
        <f t="shared" si="268"/>
        <v>7420.4350742187498</v>
      </c>
      <c r="V2864" s="18">
        <f t="shared" si="270"/>
        <v>256</v>
      </c>
      <c r="W2864" s="154">
        <f t="shared" si="271"/>
        <v>931.83583961429463</v>
      </c>
    </row>
    <row r="2865" spans="1:23" ht="16" customHeight="1">
      <c r="A2865" s="37"/>
      <c r="B2865" s="38" t="str">
        <f t="shared" si="266"/>
        <v>256-No</v>
      </c>
      <c r="C2865" s="39">
        <v>256</v>
      </c>
      <c r="D2865" s="40"/>
      <c r="E2865" s="39">
        <v>52</v>
      </c>
      <c r="F2865" s="39">
        <v>154</v>
      </c>
      <c r="G2865" s="39">
        <v>102</v>
      </c>
      <c r="H2865" s="39" t="s">
        <v>167</v>
      </c>
      <c r="I2865" s="39" t="s">
        <v>83</v>
      </c>
      <c r="J2865" s="18">
        <v>87817.402000000002</v>
      </c>
      <c r="K2865" s="18">
        <v>7.9589999999999996</v>
      </c>
      <c r="L2865" s="18">
        <v>1898641.19</v>
      </c>
      <c r="M2865" s="18">
        <v>7.9660000000000002</v>
      </c>
      <c r="N2865" s="39" t="s">
        <v>28</v>
      </c>
      <c r="O2865" s="18">
        <v>-4180</v>
      </c>
      <c r="P2865" s="18">
        <v>220</v>
      </c>
      <c r="Q2865" s="18">
        <v>256094275.87900001</v>
      </c>
      <c r="R2865" s="18">
        <v>8.5440000000000005</v>
      </c>
      <c r="S2865" s="16">
        <f t="shared" si="267"/>
        <v>256.09427587900001</v>
      </c>
      <c r="T2865" s="16">
        <f t="shared" si="269"/>
        <v>238550.18277797778</v>
      </c>
      <c r="U2865" s="41">
        <f t="shared" si="268"/>
        <v>7416.5671484374998</v>
      </c>
      <c r="V2865" s="18">
        <f t="shared" si="270"/>
        <v>256</v>
      </c>
      <c r="W2865" s="154">
        <f t="shared" si="271"/>
        <v>931.83665147647571</v>
      </c>
    </row>
    <row r="2866" spans="1:23" ht="16" customHeight="1">
      <c r="A2866" s="37"/>
      <c r="B2866" s="38" t="str">
        <f t="shared" si="266"/>
        <v>256-Lr</v>
      </c>
      <c r="C2866" s="39">
        <v>256</v>
      </c>
      <c r="D2866" s="40"/>
      <c r="E2866" s="39">
        <v>50</v>
      </c>
      <c r="F2866" s="39">
        <v>153</v>
      </c>
      <c r="G2866" s="39">
        <v>103</v>
      </c>
      <c r="H2866" s="39" t="s">
        <v>168</v>
      </c>
      <c r="I2866" s="39" t="s">
        <v>83</v>
      </c>
      <c r="J2866" s="18">
        <v>91997</v>
      </c>
      <c r="K2866" s="18">
        <v>220</v>
      </c>
      <c r="L2866" s="18">
        <v>1893679</v>
      </c>
      <c r="M2866" s="18">
        <v>220</v>
      </c>
      <c r="N2866" s="39" t="s">
        <v>28</v>
      </c>
      <c r="O2866" s="18">
        <v>-2251</v>
      </c>
      <c r="P2866" s="18">
        <v>222</v>
      </c>
      <c r="Q2866" s="18">
        <v>256098763</v>
      </c>
      <c r="R2866" s="18">
        <v>236</v>
      </c>
      <c r="S2866" s="16">
        <f t="shared" si="267"/>
        <v>256.09876300000002</v>
      </c>
      <c r="T2866" s="16">
        <f t="shared" si="269"/>
        <v>238554.36250253831</v>
      </c>
      <c r="U2866" s="41">
        <f t="shared" si="268"/>
        <v>7397.18359375</v>
      </c>
      <c r="V2866" s="18">
        <f t="shared" si="270"/>
        <v>256</v>
      </c>
      <c r="W2866" s="154">
        <f t="shared" si="271"/>
        <v>931.85297852554027</v>
      </c>
    </row>
    <row r="2867" spans="1:23" ht="16" customHeight="1">
      <c r="A2867" s="37"/>
      <c r="B2867" s="38" t="str">
        <f t="shared" si="266"/>
        <v>256-Db</v>
      </c>
      <c r="C2867" s="39">
        <v>256</v>
      </c>
      <c r="D2867" s="40"/>
      <c r="E2867" s="39">
        <v>48</v>
      </c>
      <c r="F2867" s="39">
        <v>152</v>
      </c>
      <c r="G2867" s="39">
        <v>104</v>
      </c>
      <c r="H2867" s="39" t="s">
        <v>169</v>
      </c>
      <c r="I2867" s="39" t="s">
        <v>83</v>
      </c>
      <c r="J2867" s="18">
        <v>94248.150999999998</v>
      </c>
      <c r="K2867" s="18">
        <v>26.734000000000002</v>
      </c>
      <c r="L2867" s="18">
        <v>1890645.7339999999</v>
      </c>
      <c r="M2867" s="18">
        <v>26.736000000000001</v>
      </c>
      <c r="N2867" s="39" t="s">
        <v>28</v>
      </c>
      <c r="O2867" s="18">
        <v>-6456</v>
      </c>
      <c r="P2867" s="18">
        <v>360</v>
      </c>
      <c r="Q2867" s="18">
        <v>256101179.57300001</v>
      </c>
      <c r="R2867" s="18">
        <v>28.7</v>
      </c>
      <c r="S2867" s="16">
        <f t="shared" si="267"/>
        <v>256.10117957300002</v>
      </c>
      <c r="T2867" s="16">
        <f t="shared" si="269"/>
        <v>238556.61352485762</v>
      </c>
      <c r="U2867" s="41">
        <f t="shared" si="268"/>
        <v>7385.3348984374998</v>
      </c>
      <c r="V2867" s="18">
        <f t="shared" si="270"/>
        <v>256</v>
      </c>
      <c r="W2867" s="154">
        <f t="shared" si="271"/>
        <v>931.86177158147507</v>
      </c>
    </row>
    <row r="2868" spans="1:23" ht="16" customHeight="1">
      <c r="A2868" s="37"/>
      <c r="B2868" s="38" t="str">
        <f t="shared" si="266"/>
        <v>256-Jl</v>
      </c>
      <c r="C2868" s="39">
        <v>256</v>
      </c>
      <c r="D2868" s="40"/>
      <c r="E2868" s="39">
        <v>46</v>
      </c>
      <c r="F2868" s="39">
        <v>151</v>
      </c>
      <c r="G2868" s="39">
        <v>105</v>
      </c>
      <c r="H2868" s="39" t="s">
        <v>170</v>
      </c>
      <c r="I2868" s="39" t="s">
        <v>83</v>
      </c>
      <c r="J2868" s="18">
        <v>100704</v>
      </c>
      <c r="K2868" s="18">
        <v>359</v>
      </c>
      <c r="L2868" s="18">
        <v>1883407</v>
      </c>
      <c r="M2868" s="18">
        <v>359</v>
      </c>
      <c r="N2868" s="39" t="s">
        <v>28</v>
      </c>
      <c r="O2868" s="18" t="s">
        <v>30</v>
      </c>
      <c r="P2868" s="42"/>
      <c r="Q2868" s="18">
        <v>256108110</v>
      </c>
      <c r="R2868" s="18">
        <v>385</v>
      </c>
      <c r="S2868" s="16">
        <f t="shared" si="267"/>
        <v>256.10811000000001</v>
      </c>
      <c r="T2868" s="16">
        <f t="shared" si="269"/>
        <v>238563.0691733562</v>
      </c>
      <c r="U2868" s="41">
        <f t="shared" si="268"/>
        <v>7357.05859375</v>
      </c>
      <c r="V2868" s="18">
        <f t="shared" si="270"/>
        <v>256</v>
      </c>
      <c r="W2868" s="154">
        <f t="shared" si="271"/>
        <v>931.88698895842265</v>
      </c>
    </row>
    <row r="2869" spans="1:23" ht="16" customHeight="1">
      <c r="A2869" s="37"/>
      <c r="B2869" s="38" t="str">
        <f t="shared" si="266"/>
        <v>257-Es</v>
      </c>
      <c r="C2869" s="39">
        <v>257</v>
      </c>
      <c r="D2869" s="39">
        <v>0</v>
      </c>
      <c r="E2869" s="39">
        <v>59</v>
      </c>
      <c r="F2869" s="39">
        <v>158</v>
      </c>
      <c r="G2869" s="39">
        <v>99</v>
      </c>
      <c r="H2869" s="39" t="s">
        <v>164</v>
      </c>
      <c r="I2869" s="39" t="s">
        <v>83</v>
      </c>
      <c r="J2869" s="18">
        <v>89403</v>
      </c>
      <c r="K2869" s="18">
        <v>411</v>
      </c>
      <c r="L2869" s="18">
        <v>1907474</v>
      </c>
      <c r="M2869" s="18">
        <v>411</v>
      </c>
      <c r="N2869" s="39" t="s">
        <v>28</v>
      </c>
      <c r="O2869" s="18">
        <v>820</v>
      </c>
      <c r="P2869" s="18">
        <v>411</v>
      </c>
      <c r="Q2869" s="18">
        <v>257095979</v>
      </c>
      <c r="R2869" s="18">
        <v>441</v>
      </c>
      <c r="S2869" s="16">
        <f t="shared" si="267"/>
        <v>257.095979</v>
      </c>
      <c r="T2869" s="16">
        <f t="shared" si="269"/>
        <v>239483.26283915309</v>
      </c>
      <c r="U2869" s="41">
        <f t="shared" si="268"/>
        <v>7422.0778210116732</v>
      </c>
      <c r="V2869" s="18">
        <f t="shared" si="270"/>
        <v>257</v>
      </c>
      <c r="W2869" s="154">
        <f t="shared" si="271"/>
        <v>931.84148964651013</v>
      </c>
    </row>
    <row r="2870" spans="1:23" ht="16" customHeight="1">
      <c r="A2870" s="37"/>
      <c r="B2870" s="38" t="str">
        <f t="shared" si="266"/>
        <v>257-Fm</v>
      </c>
      <c r="C2870" s="39">
        <v>257</v>
      </c>
      <c r="D2870" s="40"/>
      <c r="E2870" s="39">
        <v>57</v>
      </c>
      <c r="F2870" s="39">
        <v>157</v>
      </c>
      <c r="G2870" s="39">
        <v>100</v>
      </c>
      <c r="H2870" s="39" t="s">
        <v>165</v>
      </c>
      <c r="I2870" s="39" t="s">
        <v>83</v>
      </c>
      <c r="J2870" s="18">
        <v>88583.793999999994</v>
      </c>
      <c r="K2870" s="18">
        <v>6.3680000000000003</v>
      </c>
      <c r="L2870" s="18">
        <v>1907510.827</v>
      </c>
      <c r="M2870" s="18">
        <v>6.3769999999999998</v>
      </c>
      <c r="N2870" s="39" t="s">
        <v>28</v>
      </c>
      <c r="O2870" s="18">
        <v>-406.13900000000001</v>
      </c>
      <c r="P2870" s="18">
        <v>6.6420000000000003</v>
      </c>
      <c r="Q2870" s="18">
        <v>257095098.63499999</v>
      </c>
      <c r="R2870" s="18">
        <v>6.8360000000000003</v>
      </c>
      <c r="S2870" s="16">
        <f t="shared" si="267"/>
        <v>257.095098635</v>
      </c>
      <c r="T2870" s="16">
        <f t="shared" si="269"/>
        <v>239482.44278477685</v>
      </c>
      <c r="U2870" s="41">
        <f t="shared" si="268"/>
        <v>7422.2211167315181</v>
      </c>
      <c r="V2870" s="18">
        <f t="shared" si="270"/>
        <v>257</v>
      </c>
      <c r="W2870" s="154">
        <f t="shared" si="271"/>
        <v>931.83829877345079</v>
      </c>
    </row>
    <row r="2871" spans="1:23" ht="16" customHeight="1">
      <c r="A2871" s="37"/>
      <c r="B2871" s="38" t="str">
        <f t="shared" si="266"/>
        <v>257-Md</v>
      </c>
      <c r="C2871" s="39">
        <v>257</v>
      </c>
      <c r="D2871" s="40"/>
      <c r="E2871" s="39">
        <v>55</v>
      </c>
      <c r="F2871" s="39">
        <v>156</v>
      </c>
      <c r="G2871" s="39">
        <v>101</v>
      </c>
      <c r="H2871" s="39" t="s">
        <v>166</v>
      </c>
      <c r="I2871" s="39" t="s">
        <v>83</v>
      </c>
      <c r="J2871" s="18">
        <v>88989.933000000005</v>
      </c>
      <c r="K2871" s="18">
        <v>3.298</v>
      </c>
      <c r="L2871" s="18">
        <v>1906322.335</v>
      </c>
      <c r="M2871" s="18">
        <v>3.3159999999999998</v>
      </c>
      <c r="N2871" s="39" t="s">
        <v>28</v>
      </c>
      <c r="O2871" s="18">
        <v>-1227.835</v>
      </c>
      <c r="P2871" s="18">
        <v>30.792999999999999</v>
      </c>
      <c r="Q2871" s="18">
        <v>257095534.64300001</v>
      </c>
      <c r="R2871" s="18">
        <v>3.5409999999999999</v>
      </c>
      <c r="S2871" s="16">
        <f t="shared" si="267"/>
        <v>257.09553464300001</v>
      </c>
      <c r="T2871" s="16">
        <f t="shared" si="269"/>
        <v>239482.84892344486</v>
      </c>
      <c r="U2871" s="41">
        <f t="shared" si="268"/>
        <v>7417.5966342412448</v>
      </c>
      <c r="V2871" s="18">
        <f t="shared" si="270"/>
        <v>257</v>
      </c>
      <c r="W2871" s="154">
        <f t="shared" si="271"/>
        <v>931.83987907955202</v>
      </c>
    </row>
    <row r="2872" spans="1:23" ht="16" customHeight="1">
      <c r="A2872" s="37"/>
      <c r="B2872" s="38" t="str">
        <f t="shared" si="266"/>
        <v>257-No</v>
      </c>
      <c r="C2872" s="39">
        <v>257</v>
      </c>
      <c r="D2872" s="40"/>
      <c r="E2872" s="39">
        <v>53</v>
      </c>
      <c r="F2872" s="39">
        <v>155</v>
      </c>
      <c r="G2872" s="39">
        <v>102</v>
      </c>
      <c r="H2872" s="39" t="s">
        <v>167</v>
      </c>
      <c r="I2872" s="39" t="s">
        <v>83</v>
      </c>
      <c r="J2872" s="18">
        <v>90217.767999999996</v>
      </c>
      <c r="K2872" s="18">
        <v>30.873000000000001</v>
      </c>
      <c r="L2872" s="18">
        <v>1904312.1470000001</v>
      </c>
      <c r="M2872" s="18">
        <v>30.873999999999999</v>
      </c>
      <c r="N2872" s="39" t="s">
        <v>28</v>
      </c>
      <c r="O2872" s="18">
        <v>-2564</v>
      </c>
      <c r="P2872" s="18">
        <v>210</v>
      </c>
      <c r="Q2872" s="18">
        <v>257096852.778</v>
      </c>
      <c r="R2872" s="18">
        <v>33.143000000000001</v>
      </c>
      <c r="S2872" s="16">
        <f t="shared" si="267"/>
        <v>257.09685277799997</v>
      </c>
      <c r="T2872" s="16">
        <f t="shared" si="269"/>
        <v>239484.07675778083</v>
      </c>
      <c r="U2872" s="41">
        <f t="shared" si="268"/>
        <v>7409.7748910505843</v>
      </c>
      <c r="V2872" s="18">
        <f t="shared" si="270"/>
        <v>257</v>
      </c>
      <c r="W2872" s="154">
        <f t="shared" si="271"/>
        <v>931.8446566450616</v>
      </c>
    </row>
    <row r="2873" spans="1:23" ht="16" customHeight="1">
      <c r="A2873" s="37"/>
      <c r="B2873" s="38" t="str">
        <f t="shared" si="266"/>
        <v>257-Lr</v>
      </c>
      <c r="C2873" s="39">
        <v>257</v>
      </c>
      <c r="D2873" s="40"/>
      <c r="E2873" s="39">
        <v>51</v>
      </c>
      <c r="F2873" s="39">
        <v>154</v>
      </c>
      <c r="G2873" s="39">
        <v>103</v>
      </c>
      <c r="H2873" s="39" t="s">
        <v>168</v>
      </c>
      <c r="I2873" s="39" t="s">
        <v>83</v>
      </c>
      <c r="J2873" s="18">
        <v>92782</v>
      </c>
      <c r="K2873" s="18">
        <v>207</v>
      </c>
      <c r="L2873" s="18">
        <v>1900965</v>
      </c>
      <c r="M2873" s="18">
        <v>207</v>
      </c>
      <c r="N2873" s="39" t="s">
        <v>28</v>
      </c>
      <c r="O2873" s="18">
        <v>-3229</v>
      </c>
      <c r="P2873" s="18">
        <v>337</v>
      </c>
      <c r="Q2873" s="18">
        <v>257099606</v>
      </c>
      <c r="R2873" s="18">
        <v>223</v>
      </c>
      <c r="S2873" s="16">
        <f t="shared" si="267"/>
        <v>257.09960599999999</v>
      </c>
      <c r="T2873" s="16">
        <f t="shared" si="269"/>
        <v>239486.64136649409</v>
      </c>
      <c r="U2873" s="41">
        <f t="shared" si="268"/>
        <v>7396.7509727626457</v>
      </c>
      <c r="V2873" s="18">
        <f t="shared" si="270"/>
        <v>257</v>
      </c>
      <c r="W2873" s="154">
        <f t="shared" si="271"/>
        <v>931.8546356672922</v>
      </c>
    </row>
    <row r="2874" spans="1:23" ht="16" customHeight="1">
      <c r="A2874" s="37"/>
      <c r="B2874" s="38" t="str">
        <f t="shared" si="266"/>
        <v>257-Db</v>
      </c>
      <c r="C2874" s="39">
        <v>257</v>
      </c>
      <c r="D2874" s="40"/>
      <c r="E2874" s="39">
        <v>49</v>
      </c>
      <c r="F2874" s="39">
        <v>153</v>
      </c>
      <c r="G2874" s="39">
        <v>104</v>
      </c>
      <c r="H2874" s="39" t="s">
        <v>169</v>
      </c>
      <c r="I2874" s="39" t="s">
        <v>83</v>
      </c>
      <c r="J2874" s="18">
        <v>96011</v>
      </c>
      <c r="K2874" s="18">
        <v>265</v>
      </c>
      <c r="L2874" s="18">
        <v>1896954</v>
      </c>
      <c r="M2874" s="18">
        <v>265</v>
      </c>
      <c r="N2874" s="39" t="s">
        <v>28</v>
      </c>
      <c r="O2874" s="18">
        <v>-4459</v>
      </c>
      <c r="P2874" s="18">
        <v>353</v>
      </c>
      <c r="Q2874" s="18">
        <v>257103072</v>
      </c>
      <c r="R2874" s="18">
        <v>285</v>
      </c>
      <c r="S2874" s="16">
        <f t="shared" si="267"/>
        <v>257.103072</v>
      </c>
      <c r="T2874" s="16">
        <f t="shared" si="269"/>
        <v>239489.86992336312</v>
      </c>
      <c r="U2874" s="41">
        <f t="shared" si="268"/>
        <v>7381.1439688715955</v>
      </c>
      <c r="V2874" s="18">
        <f t="shared" si="270"/>
        <v>257</v>
      </c>
      <c r="W2874" s="154">
        <f t="shared" si="271"/>
        <v>931.86719814538174</v>
      </c>
    </row>
    <row r="2875" spans="1:23" ht="16" customHeight="1">
      <c r="A2875" s="37"/>
      <c r="B2875" s="38" t="str">
        <f t="shared" si="266"/>
        <v>257-Jl</v>
      </c>
      <c r="C2875" s="39">
        <v>257</v>
      </c>
      <c r="D2875" s="40"/>
      <c r="E2875" s="39">
        <v>47</v>
      </c>
      <c r="F2875" s="39">
        <v>152</v>
      </c>
      <c r="G2875" s="39">
        <v>105</v>
      </c>
      <c r="H2875" s="39" t="s">
        <v>170</v>
      </c>
      <c r="I2875" s="39" t="s">
        <v>83</v>
      </c>
      <c r="J2875" s="18">
        <v>100469</v>
      </c>
      <c r="K2875" s="18">
        <v>233</v>
      </c>
      <c r="L2875" s="18">
        <v>1891713</v>
      </c>
      <c r="M2875" s="18">
        <v>233</v>
      </c>
      <c r="N2875" s="39" t="s">
        <v>28</v>
      </c>
      <c r="O2875" s="18" t="s">
        <v>30</v>
      </c>
      <c r="P2875" s="42"/>
      <c r="Q2875" s="18">
        <v>257107858</v>
      </c>
      <c r="R2875" s="18">
        <v>250</v>
      </c>
      <c r="S2875" s="16">
        <f t="shared" si="267"/>
        <v>257.10785800000002</v>
      </c>
      <c r="T2875" s="16">
        <f t="shared" si="269"/>
        <v>239494.32805180378</v>
      </c>
      <c r="U2875" s="41">
        <f t="shared" si="268"/>
        <v>7360.7509727626457</v>
      </c>
      <c r="V2875" s="18">
        <f t="shared" si="270"/>
        <v>257</v>
      </c>
      <c r="W2875" s="154">
        <f t="shared" si="271"/>
        <v>931.88454494865289</v>
      </c>
    </row>
    <row r="2876" spans="1:23" ht="16" customHeight="1">
      <c r="A2876" s="37"/>
      <c r="B2876" s="38" t="str">
        <f t="shared" si="266"/>
        <v>258-Fm</v>
      </c>
      <c r="C2876" s="39">
        <v>258</v>
      </c>
      <c r="D2876" s="39">
        <v>0</v>
      </c>
      <c r="E2876" s="39">
        <v>58</v>
      </c>
      <c r="F2876" s="39">
        <v>158</v>
      </c>
      <c r="G2876" s="39">
        <v>100</v>
      </c>
      <c r="H2876" s="39" t="s">
        <v>165</v>
      </c>
      <c r="I2876" s="39" t="s">
        <v>83</v>
      </c>
      <c r="J2876" s="18">
        <v>90419</v>
      </c>
      <c r="K2876" s="18">
        <v>200</v>
      </c>
      <c r="L2876" s="18">
        <v>1913747</v>
      </c>
      <c r="M2876" s="18">
        <v>200</v>
      </c>
      <c r="N2876" s="39" t="s">
        <v>28</v>
      </c>
      <c r="O2876" s="18">
        <v>-1263</v>
      </c>
      <c r="P2876" s="18">
        <v>200</v>
      </c>
      <c r="Q2876" s="18">
        <v>258097069</v>
      </c>
      <c r="R2876" s="18">
        <v>215</v>
      </c>
      <c r="S2876" s="16">
        <f t="shared" si="267"/>
        <v>258.09706899999998</v>
      </c>
      <c r="T2876" s="16">
        <f t="shared" si="269"/>
        <v>240415.77178203172</v>
      </c>
      <c r="U2876" s="41">
        <f t="shared" si="268"/>
        <v>7417.6240310077519</v>
      </c>
      <c r="V2876" s="18">
        <f t="shared" si="270"/>
        <v>258</v>
      </c>
      <c r="W2876" s="154">
        <f t="shared" si="271"/>
        <v>931.8440766745415</v>
      </c>
    </row>
    <row r="2877" spans="1:23" ht="16" customHeight="1">
      <c r="A2877" s="37"/>
      <c r="B2877" s="38" t="str">
        <f t="shared" si="266"/>
        <v>258-Md</v>
      </c>
      <c r="C2877" s="39">
        <v>258</v>
      </c>
      <c r="D2877" s="40"/>
      <c r="E2877" s="39">
        <v>56</v>
      </c>
      <c r="F2877" s="39">
        <v>157</v>
      </c>
      <c r="G2877" s="39">
        <v>101</v>
      </c>
      <c r="H2877" s="39" t="s">
        <v>166</v>
      </c>
      <c r="I2877" s="39" t="s">
        <v>83</v>
      </c>
      <c r="J2877" s="18">
        <v>91682.581999999995</v>
      </c>
      <c r="K2877" s="18">
        <v>4.7649999999999997</v>
      </c>
      <c r="L2877" s="18">
        <v>1911701.0090000001</v>
      </c>
      <c r="M2877" s="18">
        <v>4.7779999999999996</v>
      </c>
      <c r="N2877" s="39" t="s">
        <v>28</v>
      </c>
      <c r="O2877" s="18">
        <v>209</v>
      </c>
      <c r="P2877" s="18">
        <v>200</v>
      </c>
      <c r="Q2877" s="18">
        <v>258098425.32100001</v>
      </c>
      <c r="R2877" s="18">
        <v>5.1159999999999997</v>
      </c>
      <c r="S2877" s="16">
        <f t="shared" si="267"/>
        <v>258.09842532100004</v>
      </c>
      <c r="T2877" s="16">
        <f t="shared" si="269"/>
        <v>240417.03518638297</v>
      </c>
      <c r="U2877" s="41">
        <f t="shared" si="268"/>
        <v>7409.6938333333337</v>
      </c>
      <c r="V2877" s="18">
        <f t="shared" si="270"/>
        <v>258</v>
      </c>
      <c r="W2877" s="154">
        <f t="shared" si="271"/>
        <v>931.84897359063166</v>
      </c>
    </row>
    <row r="2878" spans="1:23" ht="16" customHeight="1">
      <c r="A2878" s="37"/>
      <c r="B2878" s="38" t="str">
        <f t="shared" si="266"/>
        <v>258-No</v>
      </c>
      <c r="C2878" s="39">
        <v>258</v>
      </c>
      <c r="D2878" s="40"/>
      <c r="E2878" s="39">
        <v>54</v>
      </c>
      <c r="F2878" s="39">
        <v>156</v>
      </c>
      <c r="G2878" s="39">
        <v>102</v>
      </c>
      <c r="H2878" s="39" t="s">
        <v>167</v>
      </c>
      <c r="I2878" s="39" t="s">
        <v>83</v>
      </c>
      <c r="J2878" s="18">
        <v>91473</v>
      </c>
      <c r="K2878" s="18">
        <v>200</v>
      </c>
      <c r="L2878" s="18">
        <v>1911128</v>
      </c>
      <c r="M2878" s="18">
        <v>200</v>
      </c>
      <c r="N2878" s="39" t="s">
        <v>28</v>
      </c>
      <c r="O2878" s="18">
        <v>-3430</v>
      </c>
      <c r="P2878" s="18">
        <v>224</v>
      </c>
      <c r="Q2878" s="18">
        <v>258098200</v>
      </c>
      <c r="R2878" s="18">
        <v>215</v>
      </c>
      <c r="S2878" s="16">
        <f t="shared" si="267"/>
        <v>258.09820000000002</v>
      </c>
      <c r="T2878" s="16">
        <f t="shared" si="269"/>
        <v>240416.82530131016</v>
      </c>
      <c r="U2878" s="41">
        <f t="shared" si="268"/>
        <v>7407.4728682170544</v>
      </c>
      <c r="V2878" s="18">
        <f t="shared" si="270"/>
        <v>258</v>
      </c>
      <c r="W2878" s="154">
        <f t="shared" si="271"/>
        <v>931.84816008259759</v>
      </c>
    </row>
    <row r="2879" spans="1:23" ht="16" customHeight="1">
      <c r="A2879" s="37"/>
      <c r="B2879" s="38" t="str">
        <f t="shared" si="266"/>
        <v>258-Lr</v>
      </c>
      <c r="C2879" s="39">
        <v>258</v>
      </c>
      <c r="D2879" s="40"/>
      <c r="E2879" s="39">
        <v>52</v>
      </c>
      <c r="F2879" s="39">
        <v>155</v>
      </c>
      <c r="G2879" s="39">
        <v>103</v>
      </c>
      <c r="H2879" s="39" t="s">
        <v>168</v>
      </c>
      <c r="I2879" s="39" t="s">
        <v>83</v>
      </c>
      <c r="J2879" s="18">
        <v>94903</v>
      </c>
      <c r="K2879" s="18">
        <v>102</v>
      </c>
      <c r="L2879" s="18">
        <v>1906916</v>
      </c>
      <c r="M2879" s="18">
        <v>102</v>
      </c>
      <c r="N2879" s="39" t="s">
        <v>28</v>
      </c>
      <c r="O2879" s="18">
        <v>-1570</v>
      </c>
      <c r="P2879" s="18">
        <v>225</v>
      </c>
      <c r="Q2879" s="18">
        <v>258101883</v>
      </c>
      <c r="R2879" s="18">
        <v>110</v>
      </c>
      <c r="S2879" s="16">
        <f t="shared" si="267"/>
        <v>258.10188299999999</v>
      </c>
      <c r="T2879" s="16">
        <f t="shared" si="269"/>
        <v>240420.25599229356</v>
      </c>
      <c r="U2879" s="41">
        <f t="shared" si="268"/>
        <v>7391.1472868217052</v>
      </c>
      <c r="V2879" s="18">
        <f t="shared" si="270"/>
        <v>258</v>
      </c>
      <c r="W2879" s="154">
        <f t="shared" si="271"/>
        <v>931.8614573344712</v>
      </c>
    </row>
    <row r="2880" spans="1:23" ht="16" customHeight="1">
      <c r="A2880" s="37"/>
      <c r="B2880" s="38" t="str">
        <f t="shared" si="266"/>
        <v>258-Db</v>
      </c>
      <c r="C2880" s="39">
        <v>258</v>
      </c>
      <c r="D2880" s="40"/>
      <c r="E2880" s="39">
        <v>50</v>
      </c>
      <c r="F2880" s="39">
        <v>154</v>
      </c>
      <c r="G2880" s="39">
        <v>104</v>
      </c>
      <c r="H2880" s="39" t="s">
        <v>169</v>
      </c>
      <c r="I2880" s="39" t="s">
        <v>83</v>
      </c>
      <c r="J2880" s="18">
        <v>96473</v>
      </c>
      <c r="K2880" s="18">
        <v>201</v>
      </c>
      <c r="L2880" s="18">
        <v>1904563</v>
      </c>
      <c r="M2880" s="18">
        <v>201</v>
      </c>
      <c r="N2880" s="39" t="s">
        <v>28</v>
      </c>
      <c r="O2880" s="18">
        <v>-5468</v>
      </c>
      <c r="P2880" s="18">
        <v>398</v>
      </c>
      <c r="Q2880" s="18">
        <v>258103568</v>
      </c>
      <c r="R2880" s="18">
        <v>216</v>
      </c>
      <c r="S2880" s="16">
        <f t="shared" si="267"/>
        <v>258.103568</v>
      </c>
      <c r="T2880" s="16">
        <f t="shared" si="269"/>
        <v>240421.82555903459</v>
      </c>
      <c r="U2880" s="41">
        <f t="shared" si="268"/>
        <v>7382.0271317829456</v>
      </c>
      <c r="V2880" s="18">
        <f t="shared" si="270"/>
        <v>258</v>
      </c>
      <c r="W2880" s="154">
        <f t="shared" si="271"/>
        <v>931.86754092649062</v>
      </c>
    </row>
    <row r="2881" spans="1:23" ht="16" customHeight="1">
      <c r="A2881" s="37"/>
      <c r="B2881" s="38" t="str">
        <f t="shared" si="266"/>
        <v>258-Jl</v>
      </c>
      <c r="C2881" s="39">
        <v>258</v>
      </c>
      <c r="D2881" s="40"/>
      <c r="E2881" s="39">
        <v>48</v>
      </c>
      <c r="F2881" s="39">
        <v>153</v>
      </c>
      <c r="G2881" s="39">
        <v>105</v>
      </c>
      <c r="H2881" s="39" t="s">
        <v>170</v>
      </c>
      <c r="I2881" s="39" t="s">
        <v>83</v>
      </c>
      <c r="J2881" s="18">
        <v>101941</v>
      </c>
      <c r="K2881" s="18">
        <v>344</v>
      </c>
      <c r="L2881" s="18">
        <v>1898313</v>
      </c>
      <c r="M2881" s="18">
        <v>344</v>
      </c>
      <c r="N2881" s="39" t="s">
        <v>28</v>
      </c>
      <c r="O2881" s="18">
        <v>-3458</v>
      </c>
      <c r="P2881" s="18">
        <v>538</v>
      </c>
      <c r="Q2881" s="18">
        <v>258109438</v>
      </c>
      <c r="R2881" s="18">
        <v>369</v>
      </c>
      <c r="S2881" s="16">
        <f t="shared" si="267"/>
        <v>258.10943800000001</v>
      </c>
      <c r="T2881" s="16">
        <f t="shared" si="269"/>
        <v>240427.29342655369</v>
      </c>
      <c r="U2881" s="41">
        <f t="shared" si="268"/>
        <v>7357.8023255813951</v>
      </c>
      <c r="V2881" s="18">
        <f t="shared" si="270"/>
        <v>258</v>
      </c>
      <c r="W2881" s="154">
        <f t="shared" si="271"/>
        <v>931.88873421144842</v>
      </c>
    </row>
    <row r="2882" spans="1:23" ht="16" customHeight="1">
      <c r="A2882" s="37"/>
      <c r="B2882" s="38" t="str">
        <f t="shared" si="266"/>
        <v>258-Rf</v>
      </c>
      <c r="C2882" s="39">
        <v>258</v>
      </c>
      <c r="D2882" s="40"/>
      <c r="E2882" s="39">
        <v>46</v>
      </c>
      <c r="F2882" s="39">
        <v>152</v>
      </c>
      <c r="G2882" s="39">
        <v>106</v>
      </c>
      <c r="H2882" s="39" t="s">
        <v>171</v>
      </c>
      <c r="I2882" s="39" t="s">
        <v>83</v>
      </c>
      <c r="J2882" s="18">
        <v>105399</v>
      </c>
      <c r="K2882" s="18">
        <v>414</v>
      </c>
      <c r="L2882" s="18">
        <v>1894073</v>
      </c>
      <c r="M2882" s="18">
        <v>414</v>
      </c>
      <c r="N2882" s="39" t="s">
        <v>28</v>
      </c>
      <c r="O2882" s="18" t="s">
        <v>30</v>
      </c>
      <c r="P2882" s="42"/>
      <c r="Q2882" s="18">
        <v>258113151</v>
      </c>
      <c r="R2882" s="18">
        <v>445</v>
      </c>
      <c r="S2882" s="16">
        <f t="shared" si="267"/>
        <v>258.11315100000002</v>
      </c>
      <c r="T2882" s="16">
        <f t="shared" si="269"/>
        <v>240430.75206234559</v>
      </c>
      <c r="U2882" s="41">
        <f t="shared" si="268"/>
        <v>7341.3682170542634</v>
      </c>
      <c r="V2882" s="18">
        <f t="shared" si="270"/>
        <v>258</v>
      </c>
      <c r="W2882" s="154">
        <f t="shared" si="271"/>
        <v>931.90213977653332</v>
      </c>
    </row>
    <row r="2883" spans="1:23" ht="16" customHeight="1">
      <c r="A2883" s="37"/>
      <c r="B2883" s="38" t="str">
        <f t="shared" si="266"/>
        <v>259-Fm</v>
      </c>
      <c r="C2883" s="39">
        <v>259</v>
      </c>
      <c r="D2883" s="39">
        <v>0</v>
      </c>
      <c r="E2883" s="39">
        <v>59</v>
      </c>
      <c r="F2883" s="39">
        <v>159</v>
      </c>
      <c r="G2883" s="39">
        <v>100</v>
      </c>
      <c r="H2883" s="39" t="s">
        <v>165</v>
      </c>
      <c r="I2883" s="39" t="s">
        <v>83</v>
      </c>
      <c r="J2883" s="18">
        <v>93697</v>
      </c>
      <c r="K2883" s="18">
        <v>283</v>
      </c>
      <c r="L2883" s="18">
        <v>1918540</v>
      </c>
      <c r="M2883" s="18">
        <v>283</v>
      </c>
      <c r="N2883" s="39" t="s">
        <v>28</v>
      </c>
      <c r="O2883" s="18">
        <v>80</v>
      </c>
      <c r="P2883" s="18">
        <v>346</v>
      </c>
      <c r="Q2883" s="18">
        <v>259100588</v>
      </c>
      <c r="R2883" s="18">
        <v>304</v>
      </c>
      <c r="S2883" s="16">
        <f t="shared" si="267"/>
        <v>259.10058800000002</v>
      </c>
      <c r="T2883" s="16">
        <f t="shared" si="269"/>
        <v>241350.54332290089</v>
      </c>
      <c r="U2883" s="41">
        <f t="shared" si="268"/>
        <v>7407.4903474903476</v>
      </c>
      <c r="V2883" s="18">
        <f t="shared" si="270"/>
        <v>259</v>
      </c>
      <c r="W2883" s="154">
        <f t="shared" si="271"/>
        <v>931.8553796251</v>
      </c>
    </row>
    <row r="2884" spans="1:23" ht="16" customHeight="1">
      <c r="A2884" s="37"/>
      <c r="B2884" s="38" t="str">
        <f t="shared" si="266"/>
        <v>259-Md</v>
      </c>
      <c r="C2884" s="39">
        <v>259</v>
      </c>
      <c r="D2884" s="40"/>
      <c r="E2884" s="39">
        <v>57</v>
      </c>
      <c r="F2884" s="39">
        <v>158</v>
      </c>
      <c r="G2884" s="39">
        <v>101</v>
      </c>
      <c r="H2884" s="39" t="s">
        <v>166</v>
      </c>
      <c r="I2884" s="39" t="s">
        <v>83</v>
      </c>
      <c r="J2884" s="18">
        <v>93617</v>
      </c>
      <c r="K2884" s="18">
        <v>200</v>
      </c>
      <c r="L2884" s="18">
        <v>1917837</v>
      </c>
      <c r="M2884" s="18">
        <v>200</v>
      </c>
      <c r="N2884" s="39" t="s">
        <v>28</v>
      </c>
      <c r="O2884" s="18">
        <v>-486</v>
      </c>
      <c r="P2884" s="18">
        <v>224</v>
      </c>
      <c r="Q2884" s="18">
        <v>259100503</v>
      </c>
      <c r="R2884" s="18">
        <v>215</v>
      </c>
      <c r="S2884" s="16">
        <f t="shared" si="267"/>
        <v>259.100503</v>
      </c>
      <c r="T2884" s="16">
        <f t="shared" si="269"/>
        <v>241350.46414594361</v>
      </c>
      <c r="U2884" s="41">
        <f t="shared" si="268"/>
        <v>7404.7760617760614</v>
      </c>
      <c r="V2884" s="18">
        <f t="shared" si="270"/>
        <v>259</v>
      </c>
      <c r="W2884" s="154">
        <f t="shared" si="271"/>
        <v>931.85507392256216</v>
      </c>
    </row>
    <row r="2885" spans="1:23" ht="16" customHeight="1">
      <c r="A2885" s="37"/>
      <c r="B2885" s="38" t="str">
        <f t="shared" si="266"/>
        <v>259-No</v>
      </c>
      <c r="C2885" s="39">
        <v>259</v>
      </c>
      <c r="D2885" s="40"/>
      <c r="E2885" s="39">
        <v>55</v>
      </c>
      <c r="F2885" s="39">
        <v>157</v>
      </c>
      <c r="G2885" s="39">
        <v>102</v>
      </c>
      <c r="H2885" s="39" t="s">
        <v>167</v>
      </c>
      <c r="I2885" s="39" t="s">
        <v>83</v>
      </c>
      <c r="J2885" s="18">
        <v>94103</v>
      </c>
      <c r="K2885" s="18">
        <v>100</v>
      </c>
      <c r="L2885" s="18">
        <v>1916569</v>
      </c>
      <c r="M2885" s="18">
        <v>100</v>
      </c>
      <c r="N2885" s="39" t="s">
        <v>28</v>
      </c>
      <c r="O2885" s="18">
        <v>-1832</v>
      </c>
      <c r="P2885" s="18">
        <v>123</v>
      </c>
      <c r="Q2885" s="18">
        <v>259101024</v>
      </c>
      <c r="R2885" s="18">
        <v>108</v>
      </c>
      <c r="S2885" s="16">
        <f t="shared" si="267"/>
        <v>259.101024</v>
      </c>
      <c r="T2885" s="16">
        <f t="shared" si="269"/>
        <v>241350.94945411693</v>
      </c>
      <c r="U2885" s="41">
        <f t="shared" si="268"/>
        <v>7399.8803088803088</v>
      </c>
      <c r="V2885" s="18">
        <f t="shared" si="270"/>
        <v>259</v>
      </c>
      <c r="W2885" s="154">
        <f t="shared" si="271"/>
        <v>931.85694769929319</v>
      </c>
    </row>
    <row r="2886" spans="1:23" ht="16" customHeight="1">
      <c r="A2886" s="37"/>
      <c r="B2886" s="38" t="str">
        <f t="shared" si="266"/>
        <v>259-Lr</v>
      </c>
      <c r="C2886" s="39">
        <v>259</v>
      </c>
      <c r="D2886" s="40"/>
      <c r="E2886" s="39">
        <v>53</v>
      </c>
      <c r="F2886" s="39">
        <v>156</v>
      </c>
      <c r="G2886" s="39">
        <v>103</v>
      </c>
      <c r="H2886" s="39" t="s">
        <v>168</v>
      </c>
      <c r="I2886" s="39" t="s">
        <v>83</v>
      </c>
      <c r="J2886" s="18">
        <v>95935</v>
      </c>
      <c r="K2886" s="18">
        <v>71</v>
      </c>
      <c r="L2886" s="18">
        <v>1913955</v>
      </c>
      <c r="M2886" s="18">
        <v>71</v>
      </c>
      <c r="N2886" s="39" t="s">
        <v>28</v>
      </c>
      <c r="O2886" s="18">
        <v>-2457</v>
      </c>
      <c r="P2886" s="18">
        <v>101</v>
      </c>
      <c r="Q2886" s="18">
        <v>259102990</v>
      </c>
      <c r="R2886" s="18">
        <v>76</v>
      </c>
      <c r="S2886" s="16">
        <f t="shared" si="267"/>
        <v>259.10298999999998</v>
      </c>
      <c r="T2886" s="16">
        <f t="shared" si="269"/>
        <v>241352.7807705637</v>
      </c>
      <c r="U2886" s="41">
        <f t="shared" si="268"/>
        <v>7389.7876447876451</v>
      </c>
      <c r="V2886" s="18">
        <f t="shared" si="270"/>
        <v>259</v>
      </c>
      <c r="W2886" s="154">
        <f t="shared" si="271"/>
        <v>931.86401841916484</v>
      </c>
    </row>
    <row r="2887" spans="1:23" ht="16" customHeight="1">
      <c r="A2887" s="37"/>
      <c r="B2887" s="38" t="str">
        <f t="shared" si="266"/>
        <v>259-Db</v>
      </c>
      <c r="C2887" s="39">
        <v>259</v>
      </c>
      <c r="D2887" s="40"/>
      <c r="E2887" s="39">
        <v>51</v>
      </c>
      <c r="F2887" s="39">
        <v>155</v>
      </c>
      <c r="G2887" s="39">
        <v>104</v>
      </c>
      <c r="H2887" s="39" t="s">
        <v>169</v>
      </c>
      <c r="I2887" s="39" t="s">
        <v>83</v>
      </c>
      <c r="J2887" s="18">
        <v>98392</v>
      </c>
      <c r="K2887" s="18">
        <v>72</v>
      </c>
      <c r="L2887" s="18">
        <v>1910716</v>
      </c>
      <c r="M2887" s="18">
        <v>72</v>
      </c>
      <c r="N2887" s="39" t="s">
        <v>28</v>
      </c>
      <c r="O2887" s="18">
        <v>-3813</v>
      </c>
      <c r="P2887" s="18">
        <v>296</v>
      </c>
      <c r="Q2887" s="18">
        <v>259105628</v>
      </c>
      <c r="R2887" s="18">
        <v>77</v>
      </c>
      <c r="S2887" s="16">
        <f t="shared" si="267"/>
        <v>259.10562800000002</v>
      </c>
      <c r="T2887" s="16">
        <f t="shared" si="269"/>
        <v>241355.23805071966</v>
      </c>
      <c r="U2887" s="41">
        <f t="shared" si="268"/>
        <v>7377.2818532818537</v>
      </c>
      <c r="V2887" s="18">
        <f t="shared" si="270"/>
        <v>259</v>
      </c>
      <c r="W2887" s="154">
        <f t="shared" si="271"/>
        <v>931.87350598733462</v>
      </c>
    </row>
    <row r="2888" spans="1:23" ht="16" customHeight="1">
      <c r="A2888" s="37"/>
      <c r="B2888" s="38" t="str">
        <f t="shared" si="266"/>
        <v>259-Jl</v>
      </c>
      <c r="C2888" s="39">
        <v>259</v>
      </c>
      <c r="D2888" s="40"/>
      <c r="E2888" s="39">
        <v>49</v>
      </c>
      <c r="F2888" s="39">
        <v>154</v>
      </c>
      <c r="G2888" s="39">
        <v>105</v>
      </c>
      <c r="H2888" s="39" t="s">
        <v>170</v>
      </c>
      <c r="I2888" s="39" t="s">
        <v>83</v>
      </c>
      <c r="J2888" s="18">
        <v>102205</v>
      </c>
      <c r="K2888" s="18">
        <v>287</v>
      </c>
      <c r="L2888" s="18">
        <v>1906121</v>
      </c>
      <c r="M2888" s="18">
        <v>287</v>
      </c>
      <c r="N2888" s="39" t="s">
        <v>28</v>
      </c>
      <c r="O2888" s="18">
        <v>-4593</v>
      </c>
      <c r="P2888" s="18">
        <v>355</v>
      </c>
      <c r="Q2888" s="18">
        <v>259109721</v>
      </c>
      <c r="R2888" s="18">
        <v>308</v>
      </c>
      <c r="S2888" s="16">
        <f t="shared" si="267"/>
        <v>259.10972099999998</v>
      </c>
      <c r="T2888" s="16">
        <f t="shared" si="269"/>
        <v>241359.05065408518</v>
      </c>
      <c r="U2888" s="41">
        <f t="shared" si="268"/>
        <v>7359.5405405405409</v>
      </c>
      <c r="V2888" s="18">
        <f t="shared" si="270"/>
        <v>259</v>
      </c>
      <c r="W2888" s="154">
        <f t="shared" si="271"/>
        <v>931.88822646364929</v>
      </c>
    </row>
    <row r="2889" spans="1:23" ht="16" customHeight="1">
      <c r="A2889" s="37"/>
      <c r="B2889" s="38" t="str">
        <f t="shared" si="266"/>
        <v>259-Rf</v>
      </c>
      <c r="C2889" s="39">
        <v>259</v>
      </c>
      <c r="D2889" s="40"/>
      <c r="E2889" s="39">
        <v>47</v>
      </c>
      <c r="F2889" s="39">
        <v>153</v>
      </c>
      <c r="G2889" s="39">
        <v>106</v>
      </c>
      <c r="H2889" s="39" t="s">
        <v>171</v>
      </c>
      <c r="I2889" s="39" t="s">
        <v>83</v>
      </c>
      <c r="J2889" s="18">
        <v>106798</v>
      </c>
      <c r="K2889" s="18">
        <v>209</v>
      </c>
      <c r="L2889" s="18">
        <v>1900745</v>
      </c>
      <c r="M2889" s="18">
        <v>209</v>
      </c>
      <c r="N2889" s="39" t="s">
        <v>28</v>
      </c>
      <c r="O2889" s="18" t="s">
        <v>30</v>
      </c>
      <c r="P2889" s="42"/>
      <c r="Q2889" s="18">
        <v>259114652</v>
      </c>
      <c r="R2889" s="18">
        <v>225</v>
      </c>
      <c r="S2889" s="16">
        <f t="shared" si="267"/>
        <v>259.11465199999998</v>
      </c>
      <c r="T2889" s="16">
        <f t="shared" si="269"/>
        <v>241363.64384909993</v>
      </c>
      <c r="U2889" s="41">
        <f t="shared" si="268"/>
        <v>7338.7837837837842</v>
      </c>
      <c r="V2889" s="18">
        <f t="shared" si="270"/>
        <v>259</v>
      </c>
      <c r="W2889" s="154">
        <f t="shared" si="271"/>
        <v>931.90596080733565</v>
      </c>
    </row>
    <row r="2890" spans="1:23" ht="16" customHeight="1">
      <c r="A2890" s="37"/>
      <c r="B2890" s="38" t="str">
        <f t="shared" si="266"/>
        <v>260-Md</v>
      </c>
      <c r="C2890" s="39">
        <v>260</v>
      </c>
      <c r="D2890" s="39">
        <v>0</v>
      </c>
      <c r="E2890" s="39">
        <v>58</v>
      </c>
      <c r="F2890" s="39">
        <v>159</v>
      </c>
      <c r="G2890" s="39">
        <v>101</v>
      </c>
      <c r="H2890" s="39" t="s">
        <v>166</v>
      </c>
      <c r="I2890" s="39" t="s">
        <v>83</v>
      </c>
      <c r="J2890" s="18">
        <v>96545</v>
      </c>
      <c r="K2890" s="18">
        <v>316</v>
      </c>
      <c r="L2890" s="18">
        <v>1922981</v>
      </c>
      <c r="M2890" s="18">
        <v>316</v>
      </c>
      <c r="N2890" s="39" t="s">
        <v>28</v>
      </c>
      <c r="O2890" s="18">
        <v>940</v>
      </c>
      <c r="P2890" s="18">
        <v>374</v>
      </c>
      <c r="Q2890" s="18">
        <v>260103645</v>
      </c>
      <c r="R2890" s="18">
        <v>340</v>
      </c>
      <c r="S2890" s="16">
        <f t="shared" si="267"/>
        <v>260.10364499999997</v>
      </c>
      <c r="T2890" s="16">
        <f t="shared" si="269"/>
        <v>242284.88451371991</v>
      </c>
      <c r="U2890" s="41">
        <f t="shared" si="268"/>
        <v>7396.080769230769</v>
      </c>
      <c r="V2890" s="18">
        <f t="shared" si="270"/>
        <v>260</v>
      </c>
      <c r="W2890" s="154">
        <f t="shared" si="271"/>
        <v>931.86494043738423</v>
      </c>
    </row>
    <row r="2891" spans="1:23" ht="16" customHeight="1">
      <c r="A2891" s="37"/>
      <c r="B2891" s="38" t="str">
        <f t="shared" si="266"/>
        <v>260-No</v>
      </c>
      <c r="C2891" s="39">
        <v>260</v>
      </c>
      <c r="D2891" s="40"/>
      <c r="E2891" s="39">
        <v>56</v>
      </c>
      <c r="F2891" s="39">
        <v>158</v>
      </c>
      <c r="G2891" s="39">
        <v>102</v>
      </c>
      <c r="H2891" s="39" t="s">
        <v>167</v>
      </c>
      <c r="I2891" s="39" t="s">
        <v>83</v>
      </c>
      <c r="J2891" s="18">
        <v>95605</v>
      </c>
      <c r="K2891" s="18">
        <v>200</v>
      </c>
      <c r="L2891" s="18">
        <v>1923139</v>
      </c>
      <c r="M2891" s="18">
        <v>200</v>
      </c>
      <c r="N2891" s="39" t="s">
        <v>28</v>
      </c>
      <c r="O2891" s="18">
        <v>-2735</v>
      </c>
      <c r="P2891" s="18">
        <v>231</v>
      </c>
      <c r="Q2891" s="18">
        <v>260102636</v>
      </c>
      <c r="R2891" s="18">
        <v>215</v>
      </c>
      <c r="S2891" s="16">
        <f t="shared" si="267"/>
        <v>260.10263600000002</v>
      </c>
      <c r="T2891" s="16">
        <f t="shared" si="269"/>
        <v>242283.94463666258</v>
      </c>
      <c r="U2891" s="41">
        <f t="shared" si="268"/>
        <v>7396.6884615384615</v>
      </c>
      <c r="V2891" s="18">
        <f t="shared" si="270"/>
        <v>260</v>
      </c>
      <c r="W2891" s="154">
        <f t="shared" si="271"/>
        <v>931.86132552562526</v>
      </c>
    </row>
    <row r="2892" spans="1:23" ht="16" customHeight="1">
      <c r="A2892" s="37"/>
      <c r="B2892" s="38" t="str">
        <f t="shared" si="266"/>
        <v>260-Lr</v>
      </c>
      <c r="C2892" s="39">
        <v>260</v>
      </c>
      <c r="D2892" s="40"/>
      <c r="E2892" s="39">
        <v>54</v>
      </c>
      <c r="F2892" s="39">
        <v>157</v>
      </c>
      <c r="G2892" s="39">
        <v>103</v>
      </c>
      <c r="H2892" s="39" t="s">
        <v>168</v>
      </c>
      <c r="I2892" s="39" t="s">
        <v>83</v>
      </c>
      <c r="J2892" s="18">
        <v>98340</v>
      </c>
      <c r="K2892" s="18">
        <v>115</v>
      </c>
      <c r="L2892" s="18">
        <v>1919621</v>
      </c>
      <c r="M2892" s="18">
        <v>115</v>
      </c>
      <c r="N2892" s="39" t="s">
        <v>28</v>
      </c>
      <c r="O2892" s="18">
        <v>-802</v>
      </c>
      <c r="P2892" s="18">
        <v>231</v>
      </c>
      <c r="Q2892" s="18">
        <v>260105572</v>
      </c>
      <c r="R2892" s="18">
        <v>123</v>
      </c>
      <c r="S2892" s="16">
        <f t="shared" si="267"/>
        <v>260.105572</v>
      </c>
      <c r="T2892" s="16">
        <f t="shared" si="269"/>
        <v>242286.67950191573</v>
      </c>
      <c r="U2892" s="41">
        <f t="shared" si="268"/>
        <v>7383.1576923076927</v>
      </c>
      <c r="V2892" s="18">
        <f t="shared" si="270"/>
        <v>260</v>
      </c>
      <c r="W2892" s="154">
        <f t="shared" si="271"/>
        <v>931.87184423813744</v>
      </c>
    </row>
    <row r="2893" spans="1:23" ht="16" customHeight="1">
      <c r="A2893" s="37"/>
      <c r="B2893" s="38" t="str">
        <f t="shared" si="266"/>
        <v>260-Db</v>
      </c>
      <c r="C2893" s="39">
        <v>260</v>
      </c>
      <c r="D2893" s="40"/>
      <c r="E2893" s="39">
        <v>52</v>
      </c>
      <c r="F2893" s="39">
        <v>156</v>
      </c>
      <c r="G2893" s="39">
        <v>104</v>
      </c>
      <c r="H2893" s="39" t="s">
        <v>169</v>
      </c>
      <c r="I2893" s="39" t="s">
        <v>83</v>
      </c>
      <c r="J2893" s="18">
        <v>99142</v>
      </c>
      <c r="K2893" s="18">
        <v>200</v>
      </c>
      <c r="L2893" s="18">
        <v>1918037</v>
      </c>
      <c r="M2893" s="18">
        <v>200</v>
      </c>
      <c r="N2893" s="39" t="s">
        <v>28</v>
      </c>
      <c r="O2893" s="18">
        <v>-4651</v>
      </c>
      <c r="P2893" s="18">
        <v>306</v>
      </c>
      <c r="Q2893" s="18">
        <v>260106434</v>
      </c>
      <c r="R2893" s="18">
        <v>215</v>
      </c>
      <c r="S2893" s="16">
        <f t="shared" si="267"/>
        <v>260.10643399999998</v>
      </c>
      <c r="T2893" s="16">
        <f t="shared" si="269"/>
        <v>242287.48244941171</v>
      </c>
      <c r="U2893" s="41">
        <f t="shared" si="268"/>
        <v>7377.0653846153846</v>
      </c>
      <c r="V2893" s="18">
        <f t="shared" si="270"/>
        <v>260</v>
      </c>
      <c r="W2893" s="154">
        <f t="shared" si="271"/>
        <v>931.87493249773729</v>
      </c>
    </row>
    <row r="2894" spans="1:23" ht="16" customHeight="1">
      <c r="A2894" s="37"/>
      <c r="B2894" s="38" t="str">
        <f t="shared" si="266"/>
        <v>260-Jl</v>
      </c>
      <c r="C2894" s="39">
        <v>260</v>
      </c>
      <c r="D2894" s="40"/>
      <c r="E2894" s="39">
        <v>50</v>
      </c>
      <c r="F2894" s="39">
        <v>155</v>
      </c>
      <c r="G2894" s="39">
        <v>105</v>
      </c>
      <c r="H2894" s="39" t="s">
        <v>170</v>
      </c>
      <c r="I2894" s="39" t="s">
        <v>83</v>
      </c>
      <c r="J2894" s="18">
        <v>103794</v>
      </c>
      <c r="K2894" s="18">
        <v>231</v>
      </c>
      <c r="L2894" s="18">
        <v>1912603</v>
      </c>
      <c r="M2894" s="18">
        <v>231</v>
      </c>
      <c r="N2894" s="39" t="s">
        <v>28</v>
      </c>
      <c r="O2894" s="18">
        <v>-2802</v>
      </c>
      <c r="P2894" s="18">
        <v>235</v>
      </c>
      <c r="Q2894" s="18">
        <v>260111427</v>
      </c>
      <c r="R2894" s="18">
        <v>248</v>
      </c>
      <c r="S2894" s="16">
        <f t="shared" si="267"/>
        <v>260.11142699999999</v>
      </c>
      <c r="T2894" s="16">
        <f t="shared" si="269"/>
        <v>242292.13339703059</v>
      </c>
      <c r="U2894" s="41">
        <f t="shared" si="268"/>
        <v>7356.1653846153849</v>
      </c>
      <c r="V2894" s="18">
        <f t="shared" si="270"/>
        <v>260</v>
      </c>
      <c r="W2894" s="154">
        <f t="shared" si="271"/>
        <v>931.89282075781</v>
      </c>
    </row>
    <row r="2895" spans="1:23" ht="16" customHeight="1">
      <c r="A2895" s="37"/>
      <c r="B2895" s="38" t="str">
        <f t="shared" ref="B2895:B2945" si="272">CONCATENATE(C2895,"-",H2895)</f>
        <v>260-Rf</v>
      </c>
      <c r="C2895" s="39">
        <v>260</v>
      </c>
      <c r="D2895" s="40"/>
      <c r="E2895" s="39">
        <v>48</v>
      </c>
      <c r="F2895" s="39">
        <v>154</v>
      </c>
      <c r="G2895" s="39">
        <v>106</v>
      </c>
      <c r="H2895" s="39" t="s">
        <v>171</v>
      </c>
      <c r="I2895" s="39" t="s">
        <v>83</v>
      </c>
      <c r="J2895" s="18">
        <v>106595.916</v>
      </c>
      <c r="K2895" s="18">
        <v>40.534999999999997</v>
      </c>
      <c r="L2895" s="18">
        <v>1909018.5530000001</v>
      </c>
      <c r="M2895" s="18">
        <v>40.536000000000001</v>
      </c>
      <c r="N2895" s="39" t="s">
        <v>28</v>
      </c>
      <c r="O2895" s="18">
        <v>-6863</v>
      </c>
      <c r="P2895" s="18">
        <v>617</v>
      </c>
      <c r="Q2895" s="18">
        <v>260114435.447</v>
      </c>
      <c r="R2895" s="18">
        <v>43.515999999999998</v>
      </c>
      <c r="S2895" s="16">
        <f t="shared" ref="S2895:S2945" si="273">Q2895/1000000</f>
        <v>260.11443544700001</v>
      </c>
      <c r="T2895" s="16">
        <f t="shared" si="269"/>
        <v>242294.93574620169</v>
      </c>
      <c r="U2895" s="41">
        <f t="shared" ref="U2895:U2945" si="274">L2895/C2895</f>
        <v>7342.3790500000005</v>
      </c>
      <c r="V2895" s="18">
        <f t="shared" si="270"/>
        <v>260</v>
      </c>
      <c r="W2895" s="154">
        <f t="shared" si="271"/>
        <v>931.90359902385262</v>
      </c>
    </row>
    <row r="2896" spans="1:23" ht="16" customHeight="1">
      <c r="A2896" s="37"/>
      <c r="B2896" s="38" t="str">
        <f t="shared" si="272"/>
        <v>260-Bh</v>
      </c>
      <c r="C2896" s="39">
        <v>260</v>
      </c>
      <c r="D2896" s="40"/>
      <c r="E2896" s="39">
        <v>46</v>
      </c>
      <c r="F2896" s="39">
        <v>153</v>
      </c>
      <c r="G2896" s="39">
        <v>107</v>
      </c>
      <c r="H2896" s="39" t="s">
        <v>172</v>
      </c>
      <c r="I2896" s="39" t="s">
        <v>83</v>
      </c>
      <c r="J2896" s="18">
        <v>113459</v>
      </c>
      <c r="K2896" s="18">
        <v>616</v>
      </c>
      <c r="L2896" s="18">
        <v>1901373</v>
      </c>
      <c r="M2896" s="18">
        <v>616</v>
      </c>
      <c r="N2896" s="39" t="s">
        <v>28</v>
      </c>
      <c r="O2896" s="18" t="s">
        <v>30</v>
      </c>
      <c r="P2896" s="42"/>
      <c r="Q2896" s="18">
        <v>260121803</v>
      </c>
      <c r="R2896" s="18">
        <v>661</v>
      </c>
      <c r="S2896" s="16">
        <f t="shared" si="273"/>
        <v>260.121803</v>
      </c>
      <c r="T2896" s="16">
        <f t="shared" ref="T2896:T2945" si="275">S2896*$W$9</f>
        <v>242301.79857477816</v>
      </c>
      <c r="U2896" s="41">
        <f t="shared" si="274"/>
        <v>7312.9730769230773</v>
      </c>
      <c r="V2896" s="18">
        <f t="shared" ref="V2896:V2945" si="276">C2896</f>
        <v>260</v>
      </c>
      <c r="W2896" s="154">
        <f t="shared" ref="W2896:W2945" si="277">T2896/V2896</f>
        <v>931.9299945183775</v>
      </c>
    </row>
    <row r="2897" spans="1:23" ht="16" customHeight="1">
      <c r="A2897" s="37"/>
      <c r="B2897" s="38" t="str">
        <f t="shared" si="272"/>
        <v>261-No</v>
      </c>
      <c r="C2897" s="39">
        <v>261</v>
      </c>
      <c r="D2897" s="39">
        <v>0</v>
      </c>
      <c r="E2897" s="39">
        <v>57</v>
      </c>
      <c r="F2897" s="39">
        <v>159</v>
      </c>
      <c r="G2897" s="39">
        <v>102</v>
      </c>
      <c r="H2897" s="39" t="s">
        <v>167</v>
      </c>
      <c r="I2897" s="39" t="s">
        <v>83</v>
      </c>
      <c r="J2897" s="18">
        <v>98499</v>
      </c>
      <c r="K2897" s="18">
        <v>300</v>
      </c>
      <c r="L2897" s="18">
        <v>1928317</v>
      </c>
      <c r="M2897" s="18">
        <v>300</v>
      </c>
      <c r="N2897" s="39" t="s">
        <v>28</v>
      </c>
      <c r="O2897" s="18">
        <v>-1116</v>
      </c>
      <c r="P2897" s="18">
        <v>361</v>
      </c>
      <c r="Q2897" s="18">
        <v>261105743</v>
      </c>
      <c r="R2897" s="18">
        <v>322</v>
      </c>
      <c r="S2897" s="16">
        <f t="shared" si="273"/>
        <v>261.10574300000002</v>
      </c>
      <c r="T2897" s="16">
        <f t="shared" si="275"/>
        <v>243218.33240216237</v>
      </c>
      <c r="U2897" s="41">
        <f t="shared" si="274"/>
        <v>7388.1877394636012</v>
      </c>
      <c r="V2897" s="18">
        <f t="shared" si="276"/>
        <v>261</v>
      </c>
      <c r="W2897" s="154">
        <f t="shared" si="277"/>
        <v>931.87100537226956</v>
      </c>
    </row>
    <row r="2898" spans="1:23" ht="16" customHeight="1">
      <c r="A2898" s="37"/>
      <c r="B2898" s="38" t="str">
        <f t="shared" si="272"/>
        <v>261-Lr</v>
      </c>
      <c r="C2898" s="39">
        <v>261</v>
      </c>
      <c r="D2898" s="40"/>
      <c r="E2898" s="39">
        <v>55</v>
      </c>
      <c r="F2898" s="39">
        <v>158</v>
      </c>
      <c r="G2898" s="39">
        <v>103</v>
      </c>
      <c r="H2898" s="39" t="s">
        <v>168</v>
      </c>
      <c r="I2898" s="39" t="s">
        <v>83</v>
      </c>
      <c r="J2898" s="18">
        <v>99615</v>
      </c>
      <c r="K2898" s="18">
        <v>200</v>
      </c>
      <c r="L2898" s="18">
        <v>1926418</v>
      </c>
      <c r="M2898" s="18">
        <v>200</v>
      </c>
      <c r="N2898" s="39" t="s">
        <v>28</v>
      </c>
      <c r="O2898" s="18">
        <v>-1687</v>
      </c>
      <c r="P2898" s="18">
        <v>227</v>
      </c>
      <c r="Q2898" s="18">
        <v>261106941</v>
      </c>
      <c r="R2898" s="18">
        <v>215</v>
      </c>
      <c r="S2898" s="16">
        <f t="shared" si="273"/>
        <v>261.10694100000001</v>
      </c>
      <c r="T2898" s="16">
        <f t="shared" si="275"/>
        <v>243219.44833151295</v>
      </c>
      <c r="U2898" s="41">
        <f t="shared" si="274"/>
        <v>7380.9118773946357</v>
      </c>
      <c r="V2898" s="18">
        <f t="shared" si="276"/>
        <v>261</v>
      </c>
      <c r="W2898" s="154">
        <f t="shared" si="277"/>
        <v>931.87528096365111</v>
      </c>
    </row>
    <row r="2899" spans="1:23" ht="16" customHeight="1">
      <c r="A2899" s="37"/>
      <c r="B2899" s="38" t="str">
        <f t="shared" si="272"/>
        <v>261-Db</v>
      </c>
      <c r="C2899" s="39">
        <v>261</v>
      </c>
      <c r="D2899" s="40"/>
      <c r="E2899" s="39">
        <v>53</v>
      </c>
      <c r="F2899" s="39">
        <v>157</v>
      </c>
      <c r="G2899" s="39">
        <v>104</v>
      </c>
      <c r="H2899" s="39" t="s">
        <v>169</v>
      </c>
      <c r="I2899" s="39" t="s">
        <v>83</v>
      </c>
      <c r="J2899" s="18">
        <v>101302</v>
      </c>
      <c r="K2899" s="18">
        <v>107</v>
      </c>
      <c r="L2899" s="18">
        <v>1923949</v>
      </c>
      <c r="M2899" s="18">
        <v>107</v>
      </c>
      <c r="N2899" s="39" t="s">
        <v>28</v>
      </c>
      <c r="O2899" s="18">
        <v>-3125</v>
      </c>
      <c r="P2899" s="18">
        <v>255</v>
      </c>
      <c r="Q2899" s="18">
        <v>261108752</v>
      </c>
      <c r="R2899" s="18">
        <v>114</v>
      </c>
      <c r="S2899" s="16">
        <f t="shared" si="273"/>
        <v>261.10875199999998</v>
      </c>
      <c r="T2899" s="16">
        <f t="shared" si="275"/>
        <v>243221.13526644939</v>
      </c>
      <c r="U2899" s="41">
        <f t="shared" si="274"/>
        <v>7371.4521072796933</v>
      </c>
      <c r="V2899" s="18">
        <f t="shared" si="276"/>
        <v>261</v>
      </c>
      <c r="W2899" s="154">
        <f t="shared" si="277"/>
        <v>931.881744315898</v>
      </c>
    </row>
    <row r="2900" spans="1:23" ht="16" customHeight="1">
      <c r="A2900" s="37"/>
      <c r="B2900" s="38" t="str">
        <f t="shared" si="272"/>
        <v>261-Jl</v>
      </c>
      <c r="C2900" s="39">
        <v>261</v>
      </c>
      <c r="D2900" s="40"/>
      <c r="E2900" s="39">
        <v>51</v>
      </c>
      <c r="F2900" s="39">
        <v>156</v>
      </c>
      <c r="G2900" s="39">
        <v>105</v>
      </c>
      <c r="H2900" s="39" t="s">
        <v>170</v>
      </c>
      <c r="I2900" s="39" t="s">
        <v>83</v>
      </c>
      <c r="J2900" s="18">
        <v>104426</v>
      </c>
      <c r="K2900" s="18">
        <v>231</v>
      </c>
      <c r="L2900" s="18">
        <v>1920042</v>
      </c>
      <c r="M2900" s="18">
        <v>231</v>
      </c>
      <c r="N2900" s="39" t="s">
        <v>28</v>
      </c>
      <c r="O2900" s="18">
        <v>-3812</v>
      </c>
      <c r="P2900" s="18">
        <v>359</v>
      </c>
      <c r="Q2900" s="18">
        <v>261112106</v>
      </c>
      <c r="R2900" s="18">
        <v>248</v>
      </c>
      <c r="S2900" s="16">
        <f t="shared" si="273"/>
        <v>261.11210599999998</v>
      </c>
      <c r="T2900" s="16">
        <f t="shared" si="275"/>
        <v>243224.25949603357</v>
      </c>
      <c r="U2900" s="41">
        <f t="shared" si="274"/>
        <v>7356.4827586206893</v>
      </c>
      <c r="V2900" s="18">
        <f t="shared" si="276"/>
        <v>261</v>
      </c>
      <c r="W2900" s="154">
        <f t="shared" si="277"/>
        <v>931.89371454418995</v>
      </c>
    </row>
    <row r="2901" spans="1:23" ht="16" customHeight="1">
      <c r="A2901" s="37"/>
      <c r="B2901" s="38" t="str">
        <f t="shared" si="272"/>
        <v>261-Rf</v>
      </c>
      <c r="C2901" s="39">
        <v>261</v>
      </c>
      <c r="D2901" s="40"/>
      <c r="E2901" s="39">
        <v>49</v>
      </c>
      <c r="F2901" s="39">
        <v>155</v>
      </c>
      <c r="G2901" s="39">
        <v>106</v>
      </c>
      <c r="H2901" s="39" t="s">
        <v>171</v>
      </c>
      <c r="I2901" s="39" t="s">
        <v>83</v>
      </c>
      <c r="J2901" s="18">
        <v>108238</v>
      </c>
      <c r="K2901" s="18">
        <v>275</v>
      </c>
      <c r="L2901" s="18">
        <v>1915447</v>
      </c>
      <c r="M2901" s="18">
        <v>275</v>
      </c>
      <c r="N2901" s="39" t="s">
        <v>28</v>
      </c>
      <c r="O2901" s="18">
        <v>-5218</v>
      </c>
      <c r="P2901" s="18">
        <v>364</v>
      </c>
      <c r="Q2901" s="18">
        <v>261116199</v>
      </c>
      <c r="R2901" s="18">
        <v>295</v>
      </c>
      <c r="S2901" s="16">
        <f t="shared" si="273"/>
        <v>261.11619899999999</v>
      </c>
      <c r="T2901" s="16">
        <f t="shared" si="275"/>
        <v>243228.07209939911</v>
      </c>
      <c r="U2901" s="41">
        <f t="shared" si="274"/>
        <v>7338.8773946360152</v>
      </c>
      <c r="V2901" s="18">
        <f t="shared" si="276"/>
        <v>261</v>
      </c>
      <c r="W2901" s="154">
        <f t="shared" si="277"/>
        <v>931.90832221992002</v>
      </c>
    </row>
    <row r="2902" spans="1:23" ht="16" customHeight="1">
      <c r="A2902" s="37"/>
      <c r="B2902" s="38" t="str">
        <f t="shared" si="272"/>
        <v>261-Bh</v>
      </c>
      <c r="C2902" s="39">
        <v>261</v>
      </c>
      <c r="D2902" s="40"/>
      <c r="E2902" s="39">
        <v>47</v>
      </c>
      <c r="F2902" s="39">
        <v>154</v>
      </c>
      <c r="G2902" s="39">
        <v>107</v>
      </c>
      <c r="H2902" s="39" t="s">
        <v>172</v>
      </c>
      <c r="I2902" s="39" t="s">
        <v>83</v>
      </c>
      <c r="J2902" s="18">
        <v>113456</v>
      </c>
      <c r="K2902" s="18">
        <v>239</v>
      </c>
      <c r="L2902" s="18">
        <v>1909447</v>
      </c>
      <c r="M2902" s="18">
        <v>239</v>
      </c>
      <c r="N2902" s="39" t="s">
        <v>28</v>
      </c>
      <c r="O2902" s="18" t="s">
        <v>30</v>
      </c>
      <c r="P2902" s="42"/>
      <c r="Q2902" s="18">
        <v>261121800</v>
      </c>
      <c r="R2902" s="18">
        <v>256</v>
      </c>
      <c r="S2902" s="16">
        <f t="shared" si="273"/>
        <v>261.12180000000001</v>
      </c>
      <c r="T2902" s="16">
        <f t="shared" si="275"/>
        <v>243233.28939513583</v>
      </c>
      <c r="U2902" s="41">
        <f t="shared" si="274"/>
        <v>7315.8888888888887</v>
      </c>
      <c r="V2902" s="18">
        <f t="shared" si="276"/>
        <v>261</v>
      </c>
      <c r="W2902" s="154">
        <f t="shared" si="277"/>
        <v>931.92831185875798</v>
      </c>
    </row>
    <row r="2903" spans="1:23" ht="16" customHeight="1">
      <c r="A2903" s="37"/>
      <c r="B2903" s="38" t="str">
        <f t="shared" si="272"/>
        <v>262-No</v>
      </c>
      <c r="C2903" s="39">
        <v>262</v>
      </c>
      <c r="D2903" s="39">
        <v>0</v>
      </c>
      <c r="E2903" s="39">
        <v>58</v>
      </c>
      <c r="F2903" s="39">
        <v>160</v>
      </c>
      <c r="G2903" s="39">
        <v>102</v>
      </c>
      <c r="H2903" s="39" t="s">
        <v>167</v>
      </c>
      <c r="I2903" s="39" t="s">
        <v>83</v>
      </c>
      <c r="J2903" s="18">
        <v>100154</v>
      </c>
      <c r="K2903" s="18">
        <v>539</v>
      </c>
      <c r="L2903" s="18">
        <v>1934732</v>
      </c>
      <c r="M2903" s="18">
        <v>539</v>
      </c>
      <c r="N2903" s="39" t="s">
        <v>28</v>
      </c>
      <c r="O2903" s="18">
        <v>-2023</v>
      </c>
      <c r="P2903" s="18">
        <v>617</v>
      </c>
      <c r="Q2903" s="18">
        <v>262107520</v>
      </c>
      <c r="R2903" s="18">
        <v>578</v>
      </c>
      <c r="S2903" s="16">
        <f t="shared" si="273"/>
        <v>262.10752000000002</v>
      </c>
      <c r="T2903" s="16">
        <f t="shared" si="275"/>
        <v>244151.48128115444</v>
      </c>
      <c r="U2903" s="41">
        <f t="shared" si="274"/>
        <v>7384.4732824427483</v>
      </c>
      <c r="V2903" s="18">
        <f t="shared" si="276"/>
        <v>262</v>
      </c>
      <c r="W2903" s="154">
        <f t="shared" si="277"/>
        <v>931.87588275249789</v>
      </c>
    </row>
    <row r="2904" spans="1:23" ht="16" customHeight="1">
      <c r="A2904" s="37"/>
      <c r="B2904" s="38" t="str">
        <f t="shared" si="272"/>
        <v>262-Lr</v>
      </c>
      <c r="C2904" s="39">
        <v>262</v>
      </c>
      <c r="D2904" s="40"/>
      <c r="E2904" s="39">
        <v>56</v>
      </c>
      <c r="F2904" s="39">
        <v>159</v>
      </c>
      <c r="G2904" s="39">
        <v>103</v>
      </c>
      <c r="H2904" s="39" t="s">
        <v>168</v>
      </c>
      <c r="I2904" s="39" t="s">
        <v>83</v>
      </c>
      <c r="J2904" s="18">
        <v>102177</v>
      </c>
      <c r="K2904" s="18">
        <v>300</v>
      </c>
      <c r="L2904" s="18">
        <v>1931927</v>
      </c>
      <c r="M2904" s="18">
        <v>300</v>
      </c>
      <c r="N2904" s="39" t="s">
        <v>28</v>
      </c>
      <c r="O2904" s="18">
        <v>-211</v>
      </c>
      <c r="P2904" s="18">
        <v>412</v>
      </c>
      <c r="Q2904" s="18">
        <v>262109692</v>
      </c>
      <c r="R2904" s="18">
        <v>322</v>
      </c>
      <c r="S2904" s="16">
        <f t="shared" si="273"/>
        <v>262.109692</v>
      </c>
      <c r="T2904" s="16">
        <f t="shared" si="275"/>
        <v>244153.50448528584</v>
      </c>
      <c r="U2904" s="41">
        <f t="shared" si="274"/>
        <v>7373.7671755725187</v>
      </c>
      <c r="V2904" s="18">
        <f t="shared" si="276"/>
        <v>262</v>
      </c>
      <c r="W2904" s="154">
        <f t="shared" si="277"/>
        <v>931.88360490567118</v>
      </c>
    </row>
    <row r="2905" spans="1:23" ht="16" customHeight="1">
      <c r="A2905" s="37"/>
      <c r="B2905" s="38" t="str">
        <f t="shared" si="272"/>
        <v>262-Db</v>
      </c>
      <c r="C2905" s="39">
        <v>262</v>
      </c>
      <c r="D2905" s="40"/>
      <c r="E2905" s="39">
        <v>54</v>
      </c>
      <c r="F2905" s="39">
        <v>158</v>
      </c>
      <c r="G2905" s="39">
        <v>104</v>
      </c>
      <c r="H2905" s="39" t="s">
        <v>169</v>
      </c>
      <c r="I2905" s="39" t="s">
        <v>83</v>
      </c>
      <c r="J2905" s="18">
        <v>102388</v>
      </c>
      <c r="K2905" s="18">
        <v>283</v>
      </c>
      <c r="L2905" s="18">
        <v>1930934</v>
      </c>
      <c r="M2905" s="18">
        <v>283</v>
      </c>
      <c r="N2905" s="39" t="s">
        <v>28</v>
      </c>
      <c r="O2905" s="18">
        <v>-3945</v>
      </c>
      <c r="P2905" s="18">
        <v>336</v>
      </c>
      <c r="Q2905" s="18">
        <v>262109918</v>
      </c>
      <c r="R2905" s="18">
        <v>304</v>
      </c>
      <c r="S2905" s="16">
        <f t="shared" si="273"/>
        <v>262.10991799999999</v>
      </c>
      <c r="T2905" s="16">
        <f t="shared" si="275"/>
        <v>244153.7150028428</v>
      </c>
      <c r="U2905" s="41">
        <f t="shared" si="274"/>
        <v>7369.9770992366412</v>
      </c>
      <c r="V2905" s="18">
        <f t="shared" si="276"/>
        <v>262</v>
      </c>
      <c r="W2905" s="154">
        <f t="shared" si="277"/>
        <v>931.88440840779697</v>
      </c>
    </row>
    <row r="2906" spans="1:23" ht="16" customHeight="1">
      <c r="A2906" s="37"/>
      <c r="B2906" s="38" t="str">
        <f t="shared" si="272"/>
        <v>262-Jl</v>
      </c>
      <c r="C2906" s="39">
        <v>262</v>
      </c>
      <c r="D2906" s="40"/>
      <c r="E2906" s="39">
        <v>52</v>
      </c>
      <c r="F2906" s="39">
        <v>157</v>
      </c>
      <c r="G2906" s="39">
        <v>105</v>
      </c>
      <c r="H2906" s="39" t="s">
        <v>170</v>
      </c>
      <c r="I2906" s="39" t="s">
        <v>83</v>
      </c>
      <c r="J2906" s="18">
        <v>106333</v>
      </c>
      <c r="K2906" s="18">
        <v>182</v>
      </c>
      <c r="L2906" s="18">
        <v>1926206</v>
      </c>
      <c r="M2906" s="18">
        <v>182</v>
      </c>
      <c r="N2906" s="39" t="s">
        <v>28</v>
      </c>
      <c r="O2906" s="18">
        <v>-2165</v>
      </c>
      <c r="P2906" s="18">
        <v>337</v>
      </c>
      <c r="Q2906" s="18">
        <v>262114153</v>
      </c>
      <c r="R2906" s="18">
        <v>195</v>
      </c>
      <c r="S2906" s="16">
        <f t="shared" si="273"/>
        <v>262.11415299999999</v>
      </c>
      <c r="T2906" s="16">
        <f t="shared" si="275"/>
        <v>244157.65987830164</v>
      </c>
      <c r="U2906" s="41">
        <f t="shared" si="274"/>
        <v>7351.9312977099235</v>
      </c>
      <c r="V2906" s="18">
        <f t="shared" si="276"/>
        <v>262</v>
      </c>
      <c r="W2906" s="154">
        <f t="shared" si="277"/>
        <v>931.89946518435738</v>
      </c>
    </row>
    <row r="2907" spans="1:23" ht="16" customHeight="1">
      <c r="A2907" s="37"/>
      <c r="B2907" s="38" t="str">
        <f t="shared" si="272"/>
        <v>262-Rf</v>
      </c>
      <c r="C2907" s="39">
        <v>262</v>
      </c>
      <c r="D2907" s="40"/>
      <c r="E2907" s="39">
        <v>50</v>
      </c>
      <c r="F2907" s="39">
        <v>156</v>
      </c>
      <c r="G2907" s="39">
        <v>106</v>
      </c>
      <c r="H2907" s="39" t="s">
        <v>171</v>
      </c>
      <c r="I2907" s="39" t="s">
        <v>83</v>
      </c>
      <c r="J2907" s="18">
        <v>108498</v>
      </c>
      <c r="K2907" s="18">
        <v>283</v>
      </c>
      <c r="L2907" s="18">
        <v>1923259</v>
      </c>
      <c r="M2907" s="18">
        <v>283</v>
      </c>
      <c r="N2907" s="39" t="s">
        <v>28</v>
      </c>
      <c r="O2907" s="18">
        <v>-6084</v>
      </c>
      <c r="P2907" s="18">
        <v>471</v>
      </c>
      <c r="Q2907" s="18">
        <v>262116477</v>
      </c>
      <c r="R2907" s="18">
        <v>304</v>
      </c>
      <c r="S2907" s="16">
        <f t="shared" si="273"/>
        <v>262.11647699999997</v>
      </c>
      <c r="T2907" s="16">
        <f t="shared" si="275"/>
        <v>244159.82466946251</v>
      </c>
      <c r="U2907" s="41">
        <f t="shared" si="274"/>
        <v>7340.6832061068699</v>
      </c>
      <c r="V2907" s="18">
        <f t="shared" si="276"/>
        <v>262</v>
      </c>
      <c r="W2907" s="154">
        <f t="shared" si="277"/>
        <v>931.90772774604011</v>
      </c>
    </row>
    <row r="2908" spans="1:23" ht="16" customHeight="1">
      <c r="A2908" s="37"/>
      <c r="B2908" s="38" t="str">
        <f t="shared" si="272"/>
        <v>262-Bh</v>
      </c>
      <c r="C2908" s="39">
        <v>262</v>
      </c>
      <c r="D2908" s="40"/>
      <c r="E2908" s="39">
        <v>48</v>
      </c>
      <c r="F2908" s="39">
        <v>155</v>
      </c>
      <c r="G2908" s="39">
        <v>107</v>
      </c>
      <c r="H2908" s="39" t="s">
        <v>172</v>
      </c>
      <c r="I2908" s="39" t="s">
        <v>83</v>
      </c>
      <c r="J2908" s="18">
        <v>114582</v>
      </c>
      <c r="K2908" s="18">
        <v>376</v>
      </c>
      <c r="L2908" s="18">
        <v>1916393</v>
      </c>
      <c r="M2908" s="18">
        <v>376</v>
      </c>
      <c r="N2908" s="39" t="s">
        <v>28</v>
      </c>
      <c r="O2908" s="18" t="s">
        <v>30</v>
      </c>
      <c r="P2908" s="42"/>
      <c r="Q2908" s="18">
        <v>262123009</v>
      </c>
      <c r="R2908" s="18">
        <v>404</v>
      </c>
      <c r="S2908" s="16">
        <f t="shared" si="273"/>
        <v>262.12300900000002</v>
      </c>
      <c r="T2908" s="16">
        <f t="shared" si="275"/>
        <v>244165.90918575469</v>
      </c>
      <c r="U2908" s="41">
        <f t="shared" si="274"/>
        <v>7314.4770992366412</v>
      </c>
      <c r="V2908" s="18">
        <f t="shared" si="276"/>
        <v>262</v>
      </c>
      <c r="W2908" s="154">
        <f t="shared" si="277"/>
        <v>931.93095109066678</v>
      </c>
    </row>
    <row r="2909" spans="1:23" ht="16" customHeight="1">
      <c r="A2909" s="37"/>
      <c r="B2909" s="38" t="str">
        <f t="shared" si="272"/>
        <v>263-Lr</v>
      </c>
      <c r="C2909" s="39">
        <v>263</v>
      </c>
      <c r="D2909" s="39">
        <v>0</v>
      </c>
      <c r="E2909" s="39">
        <v>57</v>
      </c>
      <c r="F2909" s="39">
        <v>160</v>
      </c>
      <c r="G2909" s="39">
        <v>103</v>
      </c>
      <c r="H2909" s="39" t="s">
        <v>168</v>
      </c>
      <c r="I2909" s="39" t="s">
        <v>83</v>
      </c>
      <c r="J2909" s="18">
        <v>103762</v>
      </c>
      <c r="K2909" s="18">
        <v>361</v>
      </c>
      <c r="L2909" s="18">
        <v>1938413</v>
      </c>
      <c r="M2909" s="18">
        <v>361</v>
      </c>
      <c r="N2909" s="39" t="s">
        <v>28</v>
      </c>
      <c r="O2909" s="18">
        <v>-1068</v>
      </c>
      <c r="P2909" s="18">
        <v>405</v>
      </c>
      <c r="Q2909" s="18">
        <v>263111394</v>
      </c>
      <c r="R2909" s="18">
        <v>387</v>
      </c>
      <c r="S2909" s="16">
        <f t="shared" si="273"/>
        <v>263.11139400000002</v>
      </c>
      <c r="T2909" s="16">
        <f t="shared" si="275"/>
        <v>245086.58350225684</v>
      </c>
      <c r="U2909" s="41">
        <f t="shared" si="274"/>
        <v>7370.3916349809888</v>
      </c>
      <c r="V2909" s="18">
        <f t="shared" si="276"/>
        <v>263</v>
      </c>
      <c r="W2909" s="154">
        <f t="shared" si="277"/>
        <v>931.88815019869514</v>
      </c>
    </row>
    <row r="2910" spans="1:23" ht="16" customHeight="1">
      <c r="A2910" s="37"/>
      <c r="B2910" s="38" t="str">
        <f t="shared" si="272"/>
        <v>263-Db</v>
      </c>
      <c r="C2910" s="39">
        <v>263</v>
      </c>
      <c r="D2910" s="40"/>
      <c r="E2910" s="39">
        <v>55</v>
      </c>
      <c r="F2910" s="39">
        <v>159</v>
      </c>
      <c r="G2910" s="39">
        <v>104</v>
      </c>
      <c r="H2910" s="39" t="s">
        <v>169</v>
      </c>
      <c r="I2910" s="39" t="s">
        <v>83</v>
      </c>
      <c r="J2910" s="18">
        <v>104830</v>
      </c>
      <c r="K2910" s="18">
        <v>185</v>
      </c>
      <c r="L2910" s="18">
        <v>1936563</v>
      </c>
      <c r="M2910" s="18">
        <v>185</v>
      </c>
      <c r="N2910" s="39" t="s">
        <v>28</v>
      </c>
      <c r="O2910" s="18">
        <v>-2364</v>
      </c>
      <c r="P2910" s="18">
        <v>250</v>
      </c>
      <c r="Q2910" s="18">
        <v>263112540</v>
      </c>
      <c r="R2910" s="18">
        <v>198</v>
      </c>
      <c r="S2910" s="16">
        <f t="shared" si="273"/>
        <v>263.11254000000002</v>
      </c>
      <c r="T2910" s="16">
        <f t="shared" si="275"/>
        <v>245087.65099393943</v>
      </c>
      <c r="U2910" s="41">
        <f t="shared" si="274"/>
        <v>7363.3574144486693</v>
      </c>
      <c r="V2910" s="18">
        <f t="shared" si="276"/>
        <v>263</v>
      </c>
      <c r="W2910" s="154">
        <f t="shared" si="277"/>
        <v>931.89220910243125</v>
      </c>
    </row>
    <row r="2911" spans="1:23" ht="16" customHeight="1">
      <c r="A2911" s="37"/>
      <c r="B2911" s="38" t="str">
        <f t="shared" si="272"/>
        <v>263-Jl</v>
      </c>
      <c r="C2911" s="39">
        <v>263</v>
      </c>
      <c r="D2911" s="40"/>
      <c r="E2911" s="39">
        <v>53</v>
      </c>
      <c r="F2911" s="39">
        <v>158</v>
      </c>
      <c r="G2911" s="39">
        <v>105</v>
      </c>
      <c r="H2911" s="39" t="s">
        <v>170</v>
      </c>
      <c r="I2911" s="39" t="s">
        <v>83</v>
      </c>
      <c r="J2911" s="18">
        <v>107194</v>
      </c>
      <c r="K2911" s="18">
        <v>168</v>
      </c>
      <c r="L2911" s="18">
        <v>1933417</v>
      </c>
      <c r="M2911" s="18">
        <v>168</v>
      </c>
      <c r="N2911" s="39" t="s">
        <v>28</v>
      </c>
      <c r="O2911" s="18">
        <v>-3014</v>
      </c>
      <c r="P2911" s="18">
        <v>209</v>
      </c>
      <c r="Q2911" s="18">
        <v>263115078</v>
      </c>
      <c r="R2911" s="18">
        <v>181</v>
      </c>
      <c r="S2911" s="16">
        <f t="shared" si="273"/>
        <v>263.11507799999998</v>
      </c>
      <c r="T2911" s="16">
        <f t="shared" si="275"/>
        <v>245090.01512473385</v>
      </c>
      <c r="U2911" s="41">
        <f t="shared" si="274"/>
        <v>7351.3954372623575</v>
      </c>
      <c r="V2911" s="18">
        <f t="shared" si="276"/>
        <v>263</v>
      </c>
      <c r="W2911" s="154">
        <f t="shared" si="277"/>
        <v>931.90119819290442</v>
      </c>
    </row>
    <row r="2912" spans="1:23" ht="16" customHeight="1">
      <c r="A2912" s="37"/>
      <c r="B2912" s="38" t="str">
        <f t="shared" si="272"/>
        <v>263-Rf</v>
      </c>
      <c r="C2912" s="39">
        <v>263</v>
      </c>
      <c r="D2912" s="40"/>
      <c r="E2912" s="39">
        <v>51</v>
      </c>
      <c r="F2912" s="39">
        <v>157</v>
      </c>
      <c r="G2912" s="39">
        <v>106</v>
      </c>
      <c r="H2912" s="39" t="s">
        <v>171</v>
      </c>
      <c r="I2912" s="39" t="s">
        <v>49</v>
      </c>
      <c r="J2912" s="18">
        <v>110208</v>
      </c>
      <c r="K2912" s="18">
        <v>124</v>
      </c>
      <c r="L2912" s="18">
        <v>1929620</v>
      </c>
      <c r="M2912" s="18">
        <v>124</v>
      </c>
      <c r="N2912" s="39" t="s">
        <v>28</v>
      </c>
      <c r="O2912" s="18">
        <v>-4502</v>
      </c>
      <c r="P2912" s="18">
        <v>433</v>
      </c>
      <c r="Q2912" s="18">
        <v>263118313</v>
      </c>
      <c r="R2912" s="18">
        <v>133</v>
      </c>
      <c r="S2912" s="16">
        <f t="shared" si="273"/>
        <v>263.118313</v>
      </c>
      <c r="T2912" s="16">
        <f t="shared" si="275"/>
        <v>245093.02850657789</v>
      </c>
      <c r="U2912" s="41">
        <f t="shared" si="274"/>
        <v>7336.958174904943</v>
      </c>
      <c r="V2912" s="18">
        <f t="shared" si="276"/>
        <v>263</v>
      </c>
      <c r="W2912" s="154">
        <f t="shared" si="277"/>
        <v>931.9126559185471</v>
      </c>
    </row>
    <row r="2913" spans="1:23" ht="16" customHeight="1">
      <c r="A2913" s="37"/>
      <c r="B2913" s="38" t="str">
        <f t="shared" si="272"/>
        <v>263-Bh</v>
      </c>
      <c r="C2913" s="39">
        <v>263</v>
      </c>
      <c r="D2913" s="40"/>
      <c r="E2913" s="39">
        <v>49</v>
      </c>
      <c r="F2913" s="39">
        <v>156</v>
      </c>
      <c r="G2913" s="39">
        <v>107</v>
      </c>
      <c r="H2913" s="39" t="s">
        <v>172</v>
      </c>
      <c r="I2913" s="39" t="s">
        <v>83</v>
      </c>
      <c r="J2913" s="18">
        <v>114710</v>
      </c>
      <c r="K2913" s="18">
        <v>415</v>
      </c>
      <c r="L2913" s="18">
        <v>1924336</v>
      </c>
      <c r="M2913" s="18">
        <v>415</v>
      </c>
      <c r="N2913" s="39" t="s">
        <v>28</v>
      </c>
      <c r="O2913" s="18">
        <v>-5183</v>
      </c>
      <c r="P2913" s="18">
        <v>553</v>
      </c>
      <c r="Q2913" s="18">
        <v>263123146</v>
      </c>
      <c r="R2913" s="18">
        <v>446</v>
      </c>
      <c r="S2913" s="16">
        <f t="shared" si="273"/>
        <v>263.12314600000002</v>
      </c>
      <c r="T2913" s="16">
        <f t="shared" si="275"/>
        <v>245097.53041521841</v>
      </c>
      <c r="U2913" s="41">
        <f t="shared" si="274"/>
        <v>7316.8669201520916</v>
      </c>
      <c r="V2913" s="18">
        <f t="shared" si="276"/>
        <v>263</v>
      </c>
      <c r="W2913" s="154">
        <f t="shared" si="277"/>
        <v>931.92977344189512</v>
      </c>
    </row>
    <row r="2914" spans="1:23" ht="16" customHeight="1">
      <c r="A2914" s="37"/>
      <c r="B2914" s="38" t="str">
        <f t="shared" si="272"/>
        <v>263-Hn</v>
      </c>
      <c r="C2914" s="39">
        <v>263</v>
      </c>
      <c r="D2914" s="40"/>
      <c r="E2914" s="39">
        <v>47</v>
      </c>
      <c r="F2914" s="39">
        <v>155</v>
      </c>
      <c r="G2914" s="39">
        <v>108</v>
      </c>
      <c r="H2914" s="39" t="s">
        <v>173</v>
      </c>
      <c r="I2914" s="39" t="s">
        <v>83</v>
      </c>
      <c r="J2914" s="18">
        <v>119893</v>
      </c>
      <c r="K2914" s="18">
        <v>366</v>
      </c>
      <c r="L2914" s="18">
        <v>1918371</v>
      </c>
      <c r="M2914" s="18">
        <v>366</v>
      </c>
      <c r="N2914" s="39" t="s">
        <v>28</v>
      </c>
      <c r="O2914" s="18" t="s">
        <v>30</v>
      </c>
      <c r="P2914" s="42"/>
      <c r="Q2914" s="18">
        <v>263128710</v>
      </c>
      <c r="R2914" s="18">
        <v>393</v>
      </c>
      <c r="S2914" s="16">
        <f t="shared" si="273"/>
        <v>263.12871000000001</v>
      </c>
      <c r="T2914" s="16">
        <f t="shared" si="275"/>
        <v>245102.71324569138</v>
      </c>
      <c r="U2914" s="41">
        <f t="shared" si="274"/>
        <v>7294.1863117870726</v>
      </c>
      <c r="V2914" s="18">
        <f t="shared" si="276"/>
        <v>263</v>
      </c>
      <c r="W2914" s="154">
        <f t="shared" si="277"/>
        <v>931.94948002164028</v>
      </c>
    </row>
    <row r="2915" spans="1:23" ht="16" customHeight="1">
      <c r="A2915" s="37"/>
      <c r="B2915" s="38" t="str">
        <f t="shared" si="272"/>
        <v>264-Db</v>
      </c>
      <c r="C2915" s="39">
        <v>264</v>
      </c>
      <c r="D2915" s="39">
        <v>0</v>
      </c>
      <c r="E2915" s="39">
        <v>56</v>
      </c>
      <c r="F2915" s="39">
        <v>160</v>
      </c>
      <c r="G2915" s="39">
        <v>104</v>
      </c>
      <c r="H2915" s="39" t="s">
        <v>169</v>
      </c>
      <c r="I2915" s="39" t="s">
        <v>83</v>
      </c>
      <c r="J2915" s="18">
        <v>106170</v>
      </c>
      <c r="K2915" s="18">
        <v>447</v>
      </c>
      <c r="L2915" s="18">
        <v>1943295</v>
      </c>
      <c r="M2915" s="18">
        <v>447</v>
      </c>
      <c r="N2915" s="39" t="s">
        <v>28</v>
      </c>
      <c r="O2915" s="18">
        <v>-3255</v>
      </c>
      <c r="P2915" s="18">
        <v>503</v>
      </c>
      <c r="Q2915" s="18">
        <v>264113978</v>
      </c>
      <c r="R2915" s="18">
        <v>480</v>
      </c>
      <c r="S2915" s="16">
        <f t="shared" si="273"/>
        <v>264.11397799999997</v>
      </c>
      <c r="T2915" s="16">
        <f t="shared" si="275"/>
        <v>246020.48409659605</v>
      </c>
      <c r="U2915" s="41">
        <f t="shared" si="274"/>
        <v>7360.965909090909</v>
      </c>
      <c r="V2915" s="18">
        <f t="shared" si="276"/>
        <v>264</v>
      </c>
      <c r="W2915" s="154">
        <f t="shared" si="277"/>
        <v>931.89577309316689</v>
      </c>
    </row>
    <row r="2916" spans="1:23" ht="16" customHeight="1">
      <c r="A2916" s="37"/>
      <c r="B2916" s="38" t="str">
        <f t="shared" si="272"/>
        <v>264-Jl</v>
      </c>
      <c r="C2916" s="39">
        <v>264</v>
      </c>
      <c r="D2916" s="40"/>
      <c r="E2916" s="39">
        <v>54</v>
      </c>
      <c r="F2916" s="39">
        <v>159</v>
      </c>
      <c r="G2916" s="39">
        <v>105</v>
      </c>
      <c r="H2916" s="39" t="s">
        <v>170</v>
      </c>
      <c r="I2916" s="39" t="s">
        <v>83</v>
      </c>
      <c r="J2916" s="18">
        <v>109425</v>
      </c>
      <c r="K2916" s="18">
        <v>231</v>
      </c>
      <c r="L2916" s="18">
        <v>1939257</v>
      </c>
      <c r="M2916" s="18">
        <v>231</v>
      </c>
      <c r="N2916" s="39" t="s">
        <v>28</v>
      </c>
      <c r="O2916" s="18">
        <v>-1352</v>
      </c>
      <c r="P2916" s="18">
        <v>365</v>
      </c>
      <c r="Q2916" s="18">
        <v>264117473</v>
      </c>
      <c r="R2916" s="18">
        <v>248</v>
      </c>
      <c r="S2916" s="16">
        <f t="shared" si="273"/>
        <v>264.11747300000002</v>
      </c>
      <c r="T2916" s="16">
        <f t="shared" si="275"/>
        <v>246023.73966677993</v>
      </c>
      <c r="U2916" s="41">
        <f t="shared" si="274"/>
        <v>7345.670454545455</v>
      </c>
      <c r="V2916" s="18">
        <f t="shared" si="276"/>
        <v>264</v>
      </c>
      <c r="W2916" s="154">
        <f t="shared" si="277"/>
        <v>931.90810479840889</v>
      </c>
    </row>
    <row r="2917" spans="1:23" ht="16" customHeight="1">
      <c r="A2917" s="37"/>
      <c r="B2917" s="38" t="str">
        <f t="shared" si="272"/>
        <v>264-Rf</v>
      </c>
      <c r="C2917" s="39">
        <v>264</v>
      </c>
      <c r="D2917" s="40"/>
      <c r="E2917" s="39">
        <v>52</v>
      </c>
      <c r="F2917" s="39">
        <v>158</v>
      </c>
      <c r="G2917" s="39">
        <v>106</v>
      </c>
      <c r="H2917" s="39" t="s">
        <v>171</v>
      </c>
      <c r="I2917" s="39" t="s">
        <v>83</v>
      </c>
      <c r="J2917" s="18">
        <v>110777</v>
      </c>
      <c r="K2917" s="18">
        <v>283</v>
      </c>
      <c r="L2917" s="18">
        <v>1937123</v>
      </c>
      <c r="M2917" s="18">
        <v>283</v>
      </c>
      <c r="N2917" s="39" t="s">
        <v>28</v>
      </c>
      <c r="O2917" s="18">
        <v>-5408</v>
      </c>
      <c r="P2917" s="18">
        <v>396</v>
      </c>
      <c r="Q2917" s="18">
        <v>264118924</v>
      </c>
      <c r="R2917" s="18">
        <v>304</v>
      </c>
      <c r="S2917" s="16">
        <f t="shared" si="273"/>
        <v>264.11892399999999</v>
      </c>
      <c r="T2917" s="16">
        <f t="shared" si="275"/>
        <v>246025.09126401503</v>
      </c>
      <c r="U2917" s="41">
        <f t="shared" si="274"/>
        <v>7337.587121212121</v>
      </c>
      <c r="V2917" s="18">
        <f t="shared" si="276"/>
        <v>264</v>
      </c>
      <c r="W2917" s="154">
        <f t="shared" si="277"/>
        <v>931.91322448490541</v>
      </c>
    </row>
    <row r="2918" spans="1:23" ht="16" customHeight="1">
      <c r="A2918" s="37"/>
      <c r="B2918" s="38" t="str">
        <f t="shared" si="272"/>
        <v>264-Bh</v>
      </c>
      <c r="C2918" s="39">
        <v>264</v>
      </c>
      <c r="D2918" s="40"/>
      <c r="E2918" s="39">
        <v>50</v>
      </c>
      <c r="F2918" s="39">
        <v>157</v>
      </c>
      <c r="G2918" s="39">
        <v>107</v>
      </c>
      <c r="H2918" s="39" t="s">
        <v>172</v>
      </c>
      <c r="I2918" s="39" t="s">
        <v>83</v>
      </c>
      <c r="J2918" s="18">
        <v>116186</v>
      </c>
      <c r="K2918" s="18">
        <v>276</v>
      </c>
      <c r="L2918" s="18">
        <v>1930932</v>
      </c>
      <c r="M2918" s="18">
        <v>276</v>
      </c>
      <c r="N2918" s="39" t="s">
        <v>28</v>
      </c>
      <c r="O2918" s="18">
        <v>-3426</v>
      </c>
      <c r="P2918" s="18">
        <v>280</v>
      </c>
      <c r="Q2918" s="18">
        <v>264124730</v>
      </c>
      <c r="R2918" s="18">
        <v>297</v>
      </c>
      <c r="S2918" s="16">
        <f t="shared" si="273"/>
        <v>264.12473</v>
      </c>
      <c r="T2918" s="16">
        <f t="shared" si="275"/>
        <v>246030.49951594279</v>
      </c>
      <c r="U2918" s="41">
        <f t="shared" si="274"/>
        <v>7314.136363636364</v>
      </c>
      <c r="V2918" s="18">
        <f t="shared" si="276"/>
        <v>264</v>
      </c>
      <c r="W2918" s="154">
        <f t="shared" si="277"/>
        <v>931.93371028766205</v>
      </c>
    </row>
    <row r="2919" spans="1:23" ht="16" customHeight="1">
      <c r="A2919" s="37"/>
      <c r="B2919" s="38" t="str">
        <f t="shared" si="272"/>
        <v>264-Hn</v>
      </c>
      <c r="C2919" s="39">
        <v>264</v>
      </c>
      <c r="D2919" s="40"/>
      <c r="E2919" s="39">
        <v>48</v>
      </c>
      <c r="F2919" s="39">
        <v>156</v>
      </c>
      <c r="G2919" s="39">
        <v>108</v>
      </c>
      <c r="H2919" s="39" t="s">
        <v>173</v>
      </c>
      <c r="I2919" s="39" t="s">
        <v>83</v>
      </c>
      <c r="J2919" s="18">
        <v>119611.504</v>
      </c>
      <c r="K2919" s="18">
        <v>45.338000000000001</v>
      </c>
      <c r="L2919" s="18">
        <v>1926723.55</v>
      </c>
      <c r="M2919" s="18">
        <v>45.338999999999999</v>
      </c>
      <c r="N2919" s="39" t="s">
        <v>28</v>
      </c>
      <c r="O2919" s="18" t="s">
        <v>30</v>
      </c>
      <c r="P2919" s="42"/>
      <c r="Q2919" s="18">
        <v>264128408.25799999</v>
      </c>
      <c r="R2919" s="18">
        <v>48.671999999999997</v>
      </c>
      <c r="S2919" s="16">
        <f t="shared" si="273"/>
        <v>264.12840825799998</v>
      </c>
      <c r="T2919" s="16">
        <f t="shared" si="275"/>
        <v>246033.92578978351</v>
      </c>
      <c r="U2919" s="41">
        <f t="shared" si="274"/>
        <v>7298.1952651515157</v>
      </c>
      <c r="V2919" s="18">
        <f t="shared" si="276"/>
        <v>264</v>
      </c>
      <c r="W2919" s="154">
        <f t="shared" si="277"/>
        <v>931.94668859766477</v>
      </c>
    </row>
    <row r="2920" spans="1:23" ht="16" customHeight="1">
      <c r="A2920" s="37"/>
      <c r="B2920" s="38" t="str">
        <f t="shared" si="272"/>
        <v>265-Jl</v>
      </c>
      <c r="C2920" s="39">
        <v>265</v>
      </c>
      <c r="D2920" s="39">
        <v>0</v>
      </c>
      <c r="E2920" s="39">
        <v>55</v>
      </c>
      <c r="F2920" s="39">
        <v>160</v>
      </c>
      <c r="G2920" s="39">
        <v>105</v>
      </c>
      <c r="H2920" s="39" t="s">
        <v>170</v>
      </c>
      <c r="I2920" s="39" t="s">
        <v>83</v>
      </c>
      <c r="J2920" s="18">
        <v>110530</v>
      </c>
      <c r="K2920" s="18">
        <v>283</v>
      </c>
      <c r="L2920" s="18">
        <v>1946224</v>
      </c>
      <c r="M2920" s="18">
        <v>283</v>
      </c>
      <c r="N2920" s="39" t="s">
        <v>28</v>
      </c>
      <c r="O2920" s="18">
        <v>-2242</v>
      </c>
      <c r="P2920" s="18">
        <v>316</v>
      </c>
      <c r="Q2920" s="18">
        <v>265118659</v>
      </c>
      <c r="R2920" s="18">
        <v>304</v>
      </c>
      <c r="S2920" s="16">
        <f t="shared" si="273"/>
        <v>265.11865899999998</v>
      </c>
      <c r="T2920" s="16">
        <f t="shared" si="275"/>
        <v>246956.33803304558</v>
      </c>
      <c r="U2920" s="41">
        <f t="shared" si="274"/>
        <v>7344.2415094339622</v>
      </c>
      <c r="V2920" s="18">
        <f t="shared" si="276"/>
        <v>265</v>
      </c>
      <c r="W2920" s="154">
        <f t="shared" si="277"/>
        <v>931.91070955866257</v>
      </c>
    </row>
    <row r="2921" spans="1:23" ht="16" customHeight="1">
      <c r="A2921" s="37"/>
      <c r="B2921" s="38" t="str">
        <f t="shared" si="272"/>
        <v>265-Rf</v>
      </c>
      <c r="C2921" s="39">
        <v>265</v>
      </c>
      <c r="D2921" s="40"/>
      <c r="E2921" s="39">
        <v>53</v>
      </c>
      <c r="F2921" s="39">
        <v>159</v>
      </c>
      <c r="G2921" s="39">
        <v>106</v>
      </c>
      <c r="H2921" s="39" t="s">
        <v>171</v>
      </c>
      <c r="I2921" s="39" t="s">
        <v>83</v>
      </c>
      <c r="J2921" s="18">
        <v>112772</v>
      </c>
      <c r="K2921" s="18">
        <v>141</v>
      </c>
      <c r="L2921" s="18">
        <v>1943199</v>
      </c>
      <c r="M2921" s="18">
        <v>141</v>
      </c>
      <c r="N2921" s="39" t="s">
        <v>28</v>
      </c>
      <c r="O2921" s="18">
        <v>-3849</v>
      </c>
      <c r="P2921" s="18">
        <v>404</v>
      </c>
      <c r="Q2921" s="18">
        <v>265121066</v>
      </c>
      <c r="R2921" s="18">
        <v>152</v>
      </c>
      <c r="S2921" s="16">
        <f t="shared" si="273"/>
        <v>265.12106599999998</v>
      </c>
      <c r="T2921" s="16">
        <f t="shared" si="275"/>
        <v>246958.5801381765</v>
      </c>
      <c r="U2921" s="41">
        <f t="shared" si="274"/>
        <v>7332.8264150943396</v>
      </c>
      <c r="V2921" s="18">
        <f t="shared" si="276"/>
        <v>265</v>
      </c>
      <c r="W2921" s="154">
        <f t="shared" si="277"/>
        <v>931.91917033274149</v>
      </c>
    </row>
    <row r="2922" spans="1:23" ht="16" customHeight="1">
      <c r="A2922" s="37"/>
      <c r="B2922" s="38" t="str">
        <f t="shared" si="272"/>
        <v>265-Bh</v>
      </c>
      <c r="C2922" s="39">
        <v>265</v>
      </c>
      <c r="D2922" s="40"/>
      <c r="E2922" s="39">
        <v>51</v>
      </c>
      <c r="F2922" s="39">
        <v>158</v>
      </c>
      <c r="G2922" s="39">
        <v>107</v>
      </c>
      <c r="H2922" s="39" t="s">
        <v>172</v>
      </c>
      <c r="I2922" s="39" t="s">
        <v>83</v>
      </c>
      <c r="J2922" s="18">
        <v>116621</v>
      </c>
      <c r="K2922" s="18">
        <v>379</v>
      </c>
      <c r="L2922" s="18">
        <v>1938568</v>
      </c>
      <c r="M2922" s="18">
        <v>379</v>
      </c>
      <c r="N2922" s="39" t="s">
        <v>28</v>
      </c>
      <c r="O2922" s="18">
        <v>-4474</v>
      </c>
      <c r="P2922" s="18">
        <v>484</v>
      </c>
      <c r="Q2922" s="18">
        <v>265125198</v>
      </c>
      <c r="R2922" s="18">
        <v>407</v>
      </c>
      <c r="S2922" s="16">
        <f t="shared" si="273"/>
        <v>265.12519800000001</v>
      </c>
      <c r="T2922" s="16">
        <f t="shared" si="275"/>
        <v>246962.42906979306</v>
      </c>
      <c r="U2922" s="41">
        <f t="shared" si="274"/>
        <v>7315.3509433962263</v>
      </c>
      <c r="V2922" s="18">
        <f t="shared" si="276"/>
        <v>265</v>
      </c>
      <c r="W2922" s="154">
        <f t="shared" si="277"/>
        <v>931.93369460299266</v>
      </c>
    </row>
    <row r="2923" spans="1:23" ht="16" customHeight="1">
      <c r="A2923" s="37"/>
      <c r="B2923" s="38" t="str">
        <f t="shared" si="272"/>
        <v>265-Hn</v>
      </c>
      <c r="C2923" s="39">
        <v>265</v>
      </c>
      <c r="D2923" s="40"/>
      <c r="E2923" s="39">
        <v>49</v>
      </c>
      <c r="F2923" s="39">
        <v>157</v>
      </c>
      <c r="G2923" s="39">
        <v>108</v>
      </c>
      <c r="H2923" s="39" t="s">
        <v>173</v>
      </c>
      <c r="I2923" s="39" t="s">
        <v>49</v>
      </c>
      <c r="J2923" s="18">
        <v>121096</v>
      </c>
      <c r="K2923" s="18">
        <v>302</v>
      </c>
      <c r="L2923" s="18">
        <v>1933311</v>
      </c>
      <c r="M2923" s="18">
        <v>302</v>
      </c>
      <c r="N2923" s="39" t="s">
        <v>28</v>
      </c>
      <c r="O2923" s="18">
        <v>-6116</v>
      </c>
      <c r="P2923" s="18">
        <v>555</v>
      </c>
      <c r="Q2923" s="18">
        <v>265130001</v>
      </c>
      <c r="R2923" s="18">
        <v>324</v>
      </c>
      <c r="S2923" s="16">
        <f t="shared" si="273"/>
        <v>265.13000099999999</v>
      </c>
      <c r="T2923" s="16">
        <f t="shared" si="275"/>
        <v>246966.9030336251</v>
      </c>
      <c r="U2923" s="41">
        <f t="shared" si="274"/>
        <v>7295.5132075471702</v>
      </c>
      <c r="V2923" s="18">
        <f t="shared" si="276"/>
        <v>265</v>
      </c>
      <c r="W2923" s="154">
        <f t="shared" si="277"/>
        <v>931.95057748537772</v>
      </c>
    </row>
    <row r="2924" spans="1:23" ht="16" customHeight="1">
      <c r="A2924" s="37"/>
      <c r="B2924" s="38" t="str">
        <f t="shared" si="272"/>
        <v>265-Mt</v>
      </c>
      <c r="C2924" s="39">
        <v>265</v>
      </c>
      <c r="D2924" s="40"/>
      <c r="E2924" s="39">
        <v>47</v>
      </c>
      <c r="F2924" s="39">
        <v>156</v>
      </c>
      <c r="G2924" s="39">
        <v>109</v>
      </c>
      <c r="H2924" s="39" t="s">
        <v>174</v>
      </c>
      <c r="I2924" s="39" t="s">
        <v>83</v>
      </c>
      <c r="J2924" s="18">
        <v>127211</v>
      </c>
      <c r="K2924" s="18">
        <v>466</v>
      </c>
      <c r="L2924" s="18">
        <v>1926413</v>
      </c>
      <c r="M2924" s="18">
        <v>466</v>
      </c>
      <c r="N2924" s="39" t="s">
        <v>28</v>
      </c>
      <c r="O2924" s="18" t="s">
        <v>30</v>
      </c>
      <c r="P2924" s="42"/>
      <c r="Q2924" s="18">
        <v>265136567</v>
      </c>
      <c r="R2924" s="18">
        <v>500</v>
      </c>
      <c r="S2924" s="16">
        <f t="shared" si="273"/>
        <v>265.13656700000001</v>
      </c>
      <c r="T2924" s="16">
        <f t="shared" si="275"/>
        <v>246973.01922070017</v>
      </c>
      <c r="U2924" s="41">
        <f t="shared" si="274"/>
        <v>7269.4830188679243</v>
      </c>
      <c r="V2924" s="18">
        <f t="shared" si="276"/>
        <v>265</v>
      </c>
      <c r="W2924" s="154">
        <f t="shared" si="277"/>
        <v>931.97365743660441</v>
      </c>
    </row>
    <row r="2925" spans="1:23" ht="16" customHeight="1">
      <c r="A2925" s="37"/>
      <c r="B2925" s="38" t="str">
        <f t="shared" si="272"/>
        <v>266-Rf</v>
      </c>
      <c r="C2925" s="39">
        <v>266</v>
      </c>
      <c r="D2925" s="39">
        <v>0</v>
      </c>
      <c r="E2925" s="39">
        <v>54</v>
      </c>
      <c r="F2925" s="39">
        <v>160</v>
      </c>
      <c r="G2925" s="39">
        <v>106</v>
      </c>
      <c r="H2925" s="39" t="s">
        <v>171</v>
      </c>
      <c r="I2925" s="39" t="s">
        <v>83</v>
      </c>
      <c r="J2925" s="18">
        <v>113575</v>
      </c>
      <c r="K2925" s="18">
        <v>287</v>
      </c>
      <c r="L2925" s="18">
        <v>1950468</v>
      </c>
      <c r="M2925" s="18">
        <v>287</v>
      </c>
      <c r="N2925" s="39" t="s">
        <v>28</v>
      </c>
      <c r="O2925" s="18">
        <v>-4733</v>
      </c>
      <c r="P2925" s="18">
        <v>454</v>
      </c>
      <c r="Q2925" s="18">
        <v>266121928</v>
      </c>
      <c r="R2925" s="18">
        <v>309</v>
      </c>
      <c r="S2925" s="16">
        <f t="shared" si="273"/>
        <v>266.12192800000003</v>
      </c>
      <c r="T2925" s="16">
        <f t="shared" si="275"/>
        <v>247890.87670051106</v>
      </c>
      <c r="U2925" s="41">
        <f t="shared" si="274"/>
        <v>7332.5864661654132</v>
      </c>
      <c r="V2925" s="18">
        <f t="shared" si="276"/>
        <v>266</v>
      </c>
      <c r="W2925" s="154">
        <f t="shared" si="277"/>
        <v>931.92058909966568</v>
      </c>
    </row>
    <row r="2926" spans="1:23" ht="16" customHeight="1">
      <c r="A2926" s="37"/>
      <c r="B2926" s="38" t="str">
        <f t="shared" si="272"/>
        <v>266-Bh</v>
      </c>
      <c r="C2926" s="39">
        <v>266</v>
      </c>
      <c r="D2926" s="40"/>
      <c r="E2926" s="39">
        <v>52</v>
      </c>
      <c r="F2926" s="39">
        <v>159</v>
      </c>
      <c r="G2926" s="39">
        <v>107</v>
      </c>
      <c r="H2926" s="39" t="s">
        <v>172</v>
      </c>
      <c r="I2926" s="39" t="s">
        <v>83</v>
      </c>
      <c r="J2926" s="18">
        <v>118308</v>
      </c>
      <c r="K2926" s="18">
        <v>351</v>
      </c>
      <c r="L2926" s="18">
        <v>1944952</v>
      </c>
      <c r="M2926" s="18">
        <v>351</v>
      </c>
      <c r="N2926" s="39" t="s">
        <v>28</v>
      </c>
      <c r="O2926" s="18">
        <v>-2825</v>
      </c>
      <c r="P2926" s="18">
        <v>542</v>
      </c>
      <c r="Q2926" s="18">
        <v>266127009</v>
      </c>
      <c r="R2926" s="18">
        <v>377</v>
      </c>
      <c r="S2926" s="16">
        <f t="shared" si="273"/>
        <v>266.12700899999999</v>
      </c>
      <c r="T2926" s="16">
        <f t="shared" si="275"/>
        <v>247895.60961956801</v>
      </c>
      <c r="U2926" s="41">
        <f t="shared" si="274"/>
        <v>7311.8496240601507</v>
      </c>
      <c r="V2926" s="18">
        <f t="shared" si="276"/>
        <v>266</v>
      </c>
      <c r="W2926" s="154">
        <f t="shared" si="277"/>
        <v>931.9383820284512</v>
      </c>
    </row>
    <row r="2927" spans="1:23" ht="16" customHeight="1">
      <c r="A2927" s="37"/>
      <c r="B2927" s="38" t="str">
        <f t="shared" si="272"/>
        <v>266-Hn</v>
      </c>
      <c r="C2927" s="39">
        <v>266</v>
      </c>
      <c r="D2927" s="40"/>
      <c r="E2927" s="39">
        <v>50</v>
      </c>
      <c r="F2927" s="39">
        <v>158</v>
      </c>
      <c r="G2927" s="39">
        <v>108</v>
      </c>
      <c r="H2927" s="39" t="s">
        <v>173</v>
      </c>
      <c r="I2927" s="39" t="s">
        <v>83</v>
      </c>
      <c r="J2927" s="18">
        <v>121133</v>
      </c>
      <c r="K2927" s="18">
        <v>413</v>
      </c>
      <c r="L2927" s="18">
        <v>1941345</v>
      </c>
      <c r="M2927" s="18">
        <v>413</v>
      </c>
      <c r="N2927" s="39" t="s">
        <v>28</v>
      </c>
      <c r="O2927" s="18">
        <v>-7357</v>
      </c>
      <c r="P2927" s="18">
        <v>540</v>
      </c>
      <c r="Q2927" s="18">
        <v>266130042</v>
      </c>
      <c r="R2927" s="18">
        <v>443</v>
      </c>
      <c r="S2927" s="16">
        <f t="shared" si="273"/>
        <v>266.130042</v>
      </c>
      <c r="T2927" s="16">
        <f t="shared" si="275"/>
        <v>247898.43483970183</v>
      </c>
      <c r="U2927" s="41">
        <f t="shared" si="274"/>
        <v>7298.2894736842109</v>
      </c>
      <c r="V2927" s="18">
        <f t="shared" si="276"/>
        <v>266</v>
      </c>
      <c r="W2927" s="154">
        <f t="shared" si="277"/>
        <v>931.94900315677376</v>
      </c>
    </row>
    <row r="2928" spans="1:23" ht="16" customHeight="1">
      <c r="A2928" s="37"/>
      <c r="B2928" s="38" t="str">
        <f t="shared" si="272"/>
        <v>266-Mt</v>
      </c>
      <c r="C2928" s="39">
        <v>266</v>
      </c>
      <c r="D2928" s="40"/>
      <c r="E2928" s="39">
        <v>48</v>
      </c>
      <c r="F2928" s="39">
        <v>157</v>
      </c>
      <c r="G2928" s="39">
        <v>109</v>
      </c>
      <c r="H2928" s="39" t="s">
        <v>174</v>
      </c>
      <c r="I2928" s="39" t="s">
        <v>83</v>
      </c>
      <c r="J2928" s="18">
        <v>128490</v>
      </c>
      <c r="K2928" s="18">
        <v>349</v>
      </c>
      <c r="L2928" s="18">
        <v>1933205</v>
      </c>
      <c r="M2928" s="18">
        <v>349</v>
      </c>
      <c r="N2928" s="39" t="s">
        <v>28</v>
      </c>
      <c r="O2928" s="18" t="s">
        <v>30</v>
      </c>
      <c r="P2928" s="42"/>
      <c r="Q2928" s="18">
        <v>266137940</v>
      </c>
      <c r="R2928" s="18">
        <v>375</v>
      </c>
      <c r="S2928" s="16">
        <f t="shared" si="273"/>
        <v>266.13794000000001</v>
      </c>
      <c r="T2928" s="16">
        <f t="shared" si="275"/>
        <v>247905.79177627183</v>
      </c>
      <c r="U2928" s="41">
        <f t="shared" si="274"/>
        <v>7267.687969924812</v>
      </c>
      <c r="V2928" s="18">
        <f t="shared" si="276"/>
        <v>266</v>
      </c>
      <c r="W2928" s="154">
        <f t="shared" si="277"/>
        <v>931.97666081305204</v>
      </c>
    </row>
    <row r="2929" spans="1:23" ht="16" customHeight="1">
      <c r="A2929" s="37"/>
      <c r="B2929" s="38" t="str">
        <f t="shared" si="272"/>
        <v>267-Bh</v>
      </c>
      <c r="C2929" s="39">
        <v>267</v>
      </c>
      <c r="D2929" s="39">
        <v>0</v>
      </c>
      <c r="E2929" s="39">
        <v>53</v>
      </c>
      <c r="F2929" s="39">
        <v>160</v>
      </c>
      <c r="G2929" s="39">
        <v>107</v>
      </c>
      <c r="H2929" s="39" t="s">
        <v>172</v>
      </c>
      <c r="I2929" s="39" t="s">
        <v>83</v>
      </c>
      <c r="J2929" s="18">
        <v>118989</v>
      </c>
      <c r="K2929" s="18">
        <v>344</v>
      </c>
      <c r="L2929" s="18">
        <v>1952342</v>
      </c>
      <c r="M2929" s="18">
        <v>344</v>
      </c>
      <c r="N2929" s="39" t="s">
        <v>28</v>
      </c>
      <c r="O2929" s="18">
        <v>-3758</v>
      </c>
      <c r="P2929" s="18">
        <v>359</v>
      </c>
      <c r="Q2929" s="18">
        <v>267127740</v>
      </c>
      <c r="R2929" s="18">
        <v>369</v>
      </c>
      <c r="S2929" s="16">
        <f t="shared" si="273"/>
        <v>267.12774000000002</v>
      </c>
      <c r="T2929" s="16">
        <f t="shared" si="275"/>
        <v>248827.78415623898</v>
      </c>
      <c r="U2929" s="41">
        <f t="shared" si="274"/>
        <v>7312.1423220973784</v>
      </c>
      <c r="V2929" s="18">
        <f t="shared" si="276"/>
        <v>267</v>
      </c>
      <c r="W2929" s="154">
        <f t="shared" si="277"/>
        <v>931.93926650276774</v>
      </c>
    </row>
    <row r="2930" spans="1:23" ht="16" customHeight="1">
      <c r="A2930" s="37"/>
      <c r="B2930" s="38" t="str">
        <f t="shared" si="272"/>
        <v>267-Hn</v>
      </c>
      <c r="C2930" s="39">
        <v>267</v>
      </c>
      <c r="D2930" s="40"/>
      <c r="E2930" s="39">
        <v>51</v>
      </c>
      <c r="F2930" s="39">
        <v>159</v>
      </c>
      <c r="G2930" s="39">
        <v>108</v>
      </c>
      <c r="H2930" s="39" t="s">
        <v>173</v>
      </c>
      <c r="I2930" s="39" t="s">
        <v>83</v>
      </c>
      <c r="J2930" s="18">
        <v>122746</v>
      </c>
      <c r="K2930" s="18">
        <v>103</v>
      </c>
      <c r="L2930" s="18">
        <v>1947803</v>
      </c>
      <c r="M2930" s="18">
        <v>103</v>
      </c>
      <c r="N2930" s="39" t="s">
        <v>28</v>
      </c>
      <c r="O2930" s="18">
        <v>-5358</v>
      </c>
      <c r="P2930" s="18">
        <v>586</v>
      </c>
      <c r="Q2930" s="18">
        <v>267131774</v>
      </c>
      <c r="R2930" s="18">
        <v>111</v>
      </c>
      <c r="S2930" s="16">
        <f t="shared" si="273"/>
        <v>267.13177400000001</v>
      </c>
      <c r="T2930" s="16">
        <f t="shared" si="275"/>
        <v>248831.54180148122</v>
      </c>
      <c r="U2930" s="41">
        <f t="shared" si="274"/>
        <v>7295.1423220973784</v>
      </c>
      <c r="V2930" s="18">
        <f t="shared" si="276"/>
        <v>267</v>
      </c>
      <c r="W2930" s="154">
        <f t="shared" si="277"/>
        <v>931.95334008045404</v>
      </c>
    </row>
    <row r="2931" spans="1:23" ht="16" customHeight="1">
      <c r="A2931" s="37"/>
      <c r="B2931" s="38" t="str">
        <f t="shared" si="272"/>
        <v>267-Mt</v>
      </c>
      <c r="C2931" s="39">
        <v>267</v>
      </c>
      <c r="D2931" s="40"/>
      <c r="E2931" s="39">
        <v>49</v>
      </c>
      <c r="F2931" s="39">
        <v>158</v>
      </c>
      <c r="G2931" s="39">
        <v>109</v>
      </c>
      <c r="H2931" s="39" t="s">
        <v>174</v>
      </c>
      <c r="I2931" s="39" t="s">
        <v>83</v>
      </c>
      <c r="J2931" s="18">
        <v>128105</v>
      </c>
      <c r="K2931" s="18">
        <v>577</v>
      </c>
      <c r="L2931" s="18">
        <v>1941662</v>
      </c>
      <c r="M2931" s="18">
        <v>577</v>
      </c>
      <c r="N2931" s="39" t="s">
        <v>28</v>
      </c>
      <c r="O2931" s="18">
        <v>-5990</v>
      </c>
      <c r="P2931" s="18">
        <v>692</v>
      </c>
      <c r="Q2931" s="18">
        <v>267137526</v>
      </c>
      <c r="R2931" s="18">
        <v>619</v>
      </c>
      <c r="S2931" s="16">
        <f t="shared" si="273"/>
        <v>267.13752599999998</v>
      </c>
      <c r="T2931" s="16">
        <f t="shared" si="275"/>
        <v>248836.89975275376</v>
      </c>
      <c r="U2931" s="41">
        <f t="shared" si="274"/>
        <v>7272.1423220973784</v>
      </c>
      <c r="V2931" s="18">
        <f t="shared" si="276"/>
        <v>267</v>
      </c>
      <c r="W2931" s="154">
        <f t="shared" si="277"/>
        <v>931.97340731368445</v>
      </c>
    </row>
    <row r="2932" spans="1:23" ht="16" customHeight="1">
      <c r="A2932" s="37"/>
      <c r="B2932" s="38" t="str">
        <f t="shared" si="272"/>
        <v>267-Xa</v>
      </c>
      <c r="C2932" s="39">
        <v>267</v>
      </c>
      <c r="D2932" s="40"/>
      <c r="E2932" s="39">
        <v>47</v>
      </c>
      <c r="F2932" s="39">
        <v>157</v>
      </c>
      <c r="G2932" s="39">
        <v>110</v>
      </c>
      <c r="H2932" s="39" t="s">
        <v>175</v>
      </c>
      <c r="I2932" s="39" t="s">
        <v>83</v>
      </c>
      <c r="J2932" s="18">
        <v>134094</v>
      </c>
      <c r="K2932" s="18">
        <v>383</v>
      </c>
      <c r="L2932" s="18">
        <v>1934890</v>
      </c>
      <c r="M2932" s="18">
        <v>383</v>
      </c>
      <c r="N2932" s="39" t="s">
        <v>28</v>
      </c>
      <c r="O2932" s="18" t="s">
        <v>30</v>
      </c>
      <c r="P2932" s="42"/>
      <c r="Q2932" s="18">
        <v>267143956</v>
      </c>
      <c r="R2932" s="18">
        <v>411</v>
      </c>
      <c r="S2932" s="16">
        <f t="shared" si="273"/>
        <v>267.143956</v>
      </c>
      <c r="T2932" s="16">
        <f t="shared" si="275"/>
        <v>248842.88925669718</v>
      </c>
      <c r="U2932" s="41">
        <f t="shared" si="274"/>
        <v>7246.7790262172284</v>
      </c>
      <c r="V2932" s="18">
        <f t="shared" si="276"/>
        <v>267</v>
      </c>
      <c r="W2932" s="154">
        <f t="shared" si="277"/>
        <v>931.99583991272345</v>
      </c>
    </row>
    <row r="2933" spans="1:23" ht="16" customHeight="1">
      <c r="A2933" s="37"/>
      <c r="B2933" s="38" t="str">
        <f t="shared" si="272"/>
        <v>268-Hn</v>
      </c>
      <c r="C2933" s="39">
        <v>268</v>
      </c>
      <c r="D2933" s="39">
        <v>0</v>
      </c>
      <c r="E2933" s="39">
        <v>52</v>
      </c>
      <c r="F2933" s="39">
        <v>160</v>
      </c>
      <c r="G2933" s="39">
        <v>108</v>
      </c>
      <c r="H2933" s="39" t="s">
        <v>173</v>
      </c>
      <c r="I2933" s="39" t="s">
        <v>83</v>
      </c>
      <c r="J2933" s="18">
        <v>123102</v>
      </c>
      <c r="K2933" s="18">
        <v>412</v>
      </c>
      <c r="L2933" s="18">
        <v>1955518</v>
      </c>
      <c r="M2933" s="18">
        <v>412</v>
      </c>
      <c r="N2933" s="39" t="s">
        <v>28</v>
      </c>
      <c r="O2933" s="18">
        <v>-6204</v>
      </c>
      <c r="P2933" s="18">
        <v>519</v>
      </c>
      <c r="Q2933" s="18">
        <v>268132156</v>
      </c>
      <c r="R2933" s="18">
        <v>443</v>
      </c>
      <c r="S2933" s="16">
        <f t="shared" si="273"/>
        <v>268.13215600000001</v>
      </c>
      <c r="T2933" s="16">
        <f t="shared" si="275"/>
        <v>249763.39124688061</v>
      </c>
      <c r="U2933" s="41">
        <f t="shared" si="274"/>
        <v>7296.7089552238804</v>
      </c>
      <c r="V2933" s="18">
        <f t="shared" si="276"/>
        <v>268</v>
      </c>
      <c r="W2933" s="154">
        <f t="shared" si="277"/>
        <v>931.95295241373367</v>
      </c>
    </row>
    <row r="2934" spans="1:23" ht="16" customHeight="1">
      <c r="A2934" s="37"/>
      <c r="B2934" s="38" t="str">
        <f t="shared" si="272"/>
        <v>268-Mt</v>
      </c>
      <c r="C2934" s="39">
        <v>268</v>
      </c>
      <c r="D2934" s="40"/>
      <c r="E2934" s="39">
        <v>50</v>
      </c>
      <c r="F2934" s="39">
        <v>159</v>
      </c>
      <c r="G2934" s="39">
        <v>109</v>
      </c>
      <c r="H2934" s="39" t="s">
        <v>174</v>
      </c>
      <c r="I2934" s="39" t="s">
        <v>83</v>
      </c>
      <c r="J2934" s="18">
        <v>129306</v>
      </c>
      <c r="K2934" s="18">
        <v>315</v>
      </c>
      <c r="L2934" s="18">
        <v>1948532</v>
      </c>
      <c r="M2934" s="18">
        <v>315</v>
      </c>
      <c r="N2934" s="39" t="s">
        <v>28</v>
      </c>
      <c r="O2934" s="18">
        <v>-4391</v>
      </c>
      <c r="P2934" s="18">
        <v>593</v>
      </c>
      <c r="Q2934" s="18">
        <v>268138816</v>
      </c>
      <c r="R2934" s="18">
        <v>338</v>
      </c>
      <c r="S2934" s="16">
        <f t="shared" si="273"/>
        <v>268.13881600000002</v>
      </c>
      <c r="T2934" s="16">
        <f t="shared" si="275"/>
        <v>249769.59499435543</v>
      </c>
      <c r="U2934" s="41">
        <f t="shared" si="274"/>
        <v>7270.6417910447763</v>
      </c>
      <c r="V2934" s="18">
        <f t="shared" si="276"/>
        <v>268</v>
      </c>
      <c r="W2934" s="154">
        <f t="shared" si="277"/>
        <v>931.97610072520683</v>
      </c>
    </row>
    <row r="2935" spans="1:23" ht="16" customHeight="1">
      <c r="A2935" s="37"/>
      <c r="B2935" s="38" t="str">
        <f t="shared" si="272"/>
        <v>268-Xa</v>
      </c>
      <c r="C2935" s="39">
        <v>268</v>
      </c>
      <c r="D2935" s="40"/>
      <c r="E2935" s="39">
        <v>48</v>
      </c>
      <c r="F2935" s="39">
        <v>158</v>
      </c>
      <c r="G2935" s="39">
        <v>110</v>
      </c>
      <c r="H2935" s="39" t="s">
        <v>175</v>
      </c>
      <c r="I2935" s="39" t="s">
        <v>83</v>
      </c>
      <c r="J2935" s="18">
        <v>133696</v>
      </c>
      <c r="K2935" s="18">
        <v>502</v>
      </c>
      <c r="L2935" s="18">
        <v>1943359</v>
      </c>
      <c r="M2935" s="18">
        <v>502</v>
      </c>
      <c r="N2935" s="39" t="s">
        <v>28</v>
      </c>
      <c r="O2935" s="18" t="s">
        <v>30</v>
      </c>
      <c r="P2935" s="42"/>
      <c r="Q2935" s="18">
        <v>268143529</v>
      </c>
      <c r="R2935" s="18">
        <v>539</v>
      </c>
      <c r="S2935" s="16">
        <f t="shared" si="273"/>
        <v>268.143529</v>
      </c>
      <c r="T2935" s="16">
        <f t="shared" si="275"/>
        <v>249773.98512376216</v>
      </c>
      <c r="U2935" s="41">
        <f t="shared" si="274"/>
        <v>7251.3395522388064</v>
      </c>
      <c r="V2935" s="18">
        <f t="shared" si="276"/>
        <v>268</v>
      </c>
      <c r="W2935" s="154">
        <f t="shared" si="277"/>
        <v>931.99248180508266</v>
      </c>
    </row>
    <row r="2936" spans="1:23" ht="16" customHeight="1">
      <c r="A2936" s="37"/>
      <c r="B2936" s="38" t="str">
        <f t="shared" si="272"/>
        <v>269-Hn</v>
      </c>
      <c r="C2936" s="39">
        <v>269</v>
      </c>
      <c r="D2936" s="39">
        <v>0</v>
      </c>
      <c r="E2936" s="39">
        <v>53</v>
      </c>
      <c r="F2936" s="39">
        <v>161</v>
      </c>
      <c r="G2936" s="39">
        <v>108</v>
      </c>
      <c r="H2936" s="39" t="s">
        <v>173</v>
      </c>
      <c r="I2936" s="39" t="s">
        <v>83</v>
      </c>
      <c r="J2936" s="18">
        <v>124927</v>
      </c>
      <c r="K2936" s="18">
        <v>424</v>
      </c>
      <c r="L2936" s="18">
        <v>1961765</v>
      </c>
      <c r="M2936" s="18">
        <v>424</v>
      </c>
      <c r="N2936" s="39" t="s">
        <v>28</v>
      </c>
      <c r="O2936" s="18">
        <v>-4649</v>
      </c>
      <c r="P2936" s="18">
        <v>695</v>
      </c>
      <c r="Q2936" s="18">
        <v>269134114</v>
      </c>
      <c r="R2936" s="18">
        <v>455</v>
      </c>
      <c r="S2936" s="16">
        <f t="shared" si="273"/>
        <v>269.13411400000001</v>
      </c>
      <c r="T2936" s="16">
        <f t="shared" si="275"/>
        <v>250696.70872621695</v>
      </c>
      <c r="U2936" s="41">
        <f t="shared" si="274"/>
        <v>7292.806691449814</v>
      </c>
      <c r="V2936" s="18">
        <f t="shared" si="276"/>
        <v>269</v>
      </c>
      <c r="W2936" s="154">
        <f t="shared" si="277"/>
        <v>931.95802500452396</v>
      </c>
    </row>
    <row r="2937" spans="1:23" ht="16" customHeight="1">
      <c r="A2937" s="37"/>
      <c r="B2937" s="38" t="str">
        <f t="shared" si="272"/>
        <v>269-Mt</v>
      </c>
      <c r="C2937" s="39">
        <v>269</v>
      </c>
      <c r="D2937" s="40"/>
      <c r="E2937" s="39">
        <v>51</v>
      </c>
      <c r="F2937" s="39">
        <v>160</v>
      </c>
      <c r="G2937" s="39">
        <v>109</v>
      </c>
      <c r="H2937" s="39" t="s">
        <v>174</v>
      </c>
      <c r="I2937" s="39" t="s">
        <v>83</v>
      </c>
      <c r="J2937" s="18">
        <v>129576</v>
      </c>
      <c r="K2937" s="18">
        <v>551</v>
      </c>
      <c r="L2937" s="18">
        <v>1956333</v>
      </c>
      <c r="M2937" s="18">
        <v>551</v>
      </c>
      <c r="N2937" s="39" t="s">
        <v>28</v>
      </c>
      <c r="O2937" s="18">
        <v>-5624</v>
      </c>
      <c r="P2937" s="18">
        <v>620</v>
      </c>
      <c r="Q2937" s="18">
        <v>269139106</v>
      </c>
      <c r="R2937" s="18">
        <v>591</v>
      </c>
      <c r="S2937" s="16">
        <f t="shared" si="273"/>
        <v>269.13910600000003</v>
      </c>
      <c r="T2937" s="16">
        <f t="shared" si="275"/>
        <v>250701.35874234224</v>
      </c>
      <c r="U2937" s="41">
        <f t="shared" si="274"/>
        <v>7272.613382899628</v>
      </c>
      <c r="V2937" s="18">
        <f t="shared" si="276"/>
        <v>269</v>
      </c>
      <c r="W2937" s="154">
        <f t="shared" si="277"/>
        <v>931.97531130982247</v>
      </c>
    </row>
    <row r="2938" spans="1:23" ht="16" customHeight="1">
      <c r="A2938" s="37"/>
      <c r="B2938" s="38" t="str">
        <f t="shared" si="272"/>
        <v>269-Xa</v>
      </c>
      <c r="C2938" s="39">
        <v>269</v>
      </c>
      <c r="D2938" s="40"/>
      <c r="E2938" s="39">
        <v>49</v>
      </c>
      <c r="F2938" s="39">
        <v>159</v>
      </c>
      <c r="G2938" s="39">
        <v>110</v>
      </c>
      <c r="H2938" s="39" t="s">
        <v>175</v>
      </c>
      <c r="I2938" s="39" t="s">
        <v>83</v>
      </c>
      <c r="J2938" s="18">
        <v>135200</v>
      </c>
      <c r="K2938" s="18">
        <v>285</v>
      </c>
      <c r="L2938" s="18">
        <v>1949927</v>
      </c>
      <c r="M2938" s="18">
        <v>285</v>
      </c>
      <c r="N2938" s="39" t="s">
        <v>28</v>
      </c>
      <c r="O2938" s="18" t="s">
        <v>30</v>
      </c>
      <c r="P2938" s="42"/>
      <c r="Q2938" s="18">
        <v>269145144</v>
      </c>
      <c r="R2938" s="18">
        <v>306</v>
      </c>
      <c r="S2938" s="16">
        <f t="shared" si="273"/>
        <v>269.14514400000002</v>
      </c>
      <c r="T2938" s="16">
        <f t="shared" si="275"/>
        <v>250706.98310078864</v>
      </c>
      <c r="U2938" s="41">
        <f t="shared" si="274"/>
        <v>7248.7992565055765</v>
      </c>
      <c r="V2938" s="18">
        <f t="shared" si="276"/>
        <v>269</v>
      </c>
      <c r="W2938" s="154">
        <f t="shared" si="277"/>
        <v>931.99621970553392</v>
      </c>
    </row>
    <row r="2939" spans="1:23" ht="16" customHeight="1">
      <c r="A2939" s="37"/>
      <c r="B2939" s="38" t="str">
        <f t="shared" si="272"/>
        <v>270-Mt</v>
      </c>
      <c r="C2939" s="39">
        <v>270</v>
      </c>
      <c r="D2939" s="39">
        <v>0</v>
      </c>
      <c r="E2939" s="39">
        <v>52</v>
      </c>
      <c r="F2939" s="39">
        <v>161</v>
      </c>
      <c r="G2939" s="39">
        <v>109</v>
      </c>
      <c r="H2939" s="39" t="s">
        <v>174</v>
      </c>
      <c r="I2939" s="39" t="s">
        <v>83</v>
      </c>
      <c r="J2939" s="18">
        <v>131083</v>
      </c>
      <c r="K2939" s="18">
        <v>611</v>
      </c>
      <c r="L2939" s="18">
        <v>1962898</v>
      </c>
      <c r="M2939" s="18">
        <v>611</v>
      </c>
      <c r="N2939" s="39" t="s">
        <v>28</v>
      </c>
      <c r="O2939" s="18">
        <v>-3635</v>
      </c>
      <c r="P2939" s="18">
        <v>891</v>
      </c>
      <c r="Q2939" s="18">
        <v>270140723</v>
      </c>
      <c r="R2939" s="18">
        <v>656</v>
      </c>
      <c r="S2939" s="16">
        <f t="shared" si="273"/>
        <v>270.14072299999998</v>
      </c>
      <c r="T2939" s="16">
        <f t="shared" si="275"/>
        <v>251634.3585823559</v>
      </c>
      <c r="U2939" s="41">
        <f t="shared" si="274"/>
        <v>7269.9925925925927</v>
      </c>
      <c r="V2939" s="18">
        <f t="shared" si="276"/>
        <v>270</v>
      </c>
      <c r="W2939" s="154">
        <f t="shared" si="277"/>
        <v>931.97910586057742</v>
      </c>
    </row>
    <row r="2940" spans="1:23" ht="16" customHeight="1">
      <c r="A2940" s="37"/>
      <c r="B2940" s="38" t="str">
        <f t="shared" si="272"/>
        <v>270-Xa</v>
      </c>
      <c r="C2940" s="39">
        <v>270</v>
      </c>
      <c r="D2940" s="40"/>
      <c r="E2940" s="39">
        <v>50</v>
      </c>
      <c r="F2940" s="39">
        <v>160</v>
      </c>
      <c r="G2940" s="39">
        <v>110</v>
      </c>
      <c r="H2940" s="39" t="s">
        <v>175</v>
      </c>
      <c r="I2940" s="39" t="s">
        <v>83</v>
      </c>
      <c r="J2940" s="18">
        <v>134718</v>
      </c>
      <c r="K2940" s="18">
        <v>648</v>
      </c>
      <c r="L2940" s="18">
        <v>1958480</v>
      </c>
      <c r="M2940" s="18">
        <v>648</v>
      </c>
      <c r="N2940" s="39" t="s">
        <v>28</v>
      </c>
      <c r="O2940" s="18" t="s">
        <v>30</v>
      </c>
      <c r="P2940" s="42"/>
      <c r="Q2940" s="18">
        <v>270144626</v>
      </c>
      <c r="R2940" s="18">
        <v>696</v>
      </c>
      <c r="S2940" s="16">
        <f t="shared" si="273"/>
        <v>270.14462600000002</v>
      </c>
      <c r="T2940" s="16">
        <f t="shared" si="275"/>
        <v>251637.99420193463</v>
      </c>
      <c r="U2940" s="41">
        <f t="shared" si="274"/>
        <v>7253.6296296296296</v>
      </c>
      <c r="V2940" s="18">
        <f t="shared" si="276"/>
        <v>270</v>
      </c>
      <c r="W2940" s="154">
        <f t="shared" si="277"/>
        <v>931.99257111827637</v>
      </c>
    </row>
    <row r="2941" spans="1:23" ht="16" customHeight="1">
      <c r="A2941" s="37"/>
      <c r="B2941" s="38" t="str">
        <f t="shared" si="272"/>
        <v>271-Mt</v>
      </c>
      <c r="C2941" s="39">
        <v>271</v>
      </c>
      <c r="D2941" s="39">
        <v>0</v>
      </c>
      <c r="E2941" s="39">
        <v>53</v>
      </c>
      <c r="F2941" s="39">
        <v>162</v>
      </c>
      <c r="G2941" s="39">
        <v>109</v>
      </c>
      <c r="H2941" s="39" t="s">
        <v>174</v>
      </c>
      <c r="I2941" s="39" t="s">
        <v>83</v>
      </c>
      <c r="J2941" s="18">
        <v>131554</v>
      </c>
      <c r="K2941" s="18">
        <v>607</v>
      </c>
      <c r="L2941" s="18">
        <v>1970498</v>
      </c>
      <c r="M2941" s="18">
        <v>607</v>
      </c>
      <c r="N2941" s="39" t="s">
        <v>28</v>
      </c>
      <c r="O2941" s="18">
        <v>-4517</v>
      </c>
      <c r="P2941" s="18">
        <v>634</v>
      </c>
      <c r="Q2941" s="18">
        <v>271141229</v>
      </c>
      <c r="R2941" s="18">
        <v>651</v>
      </c>
      <c r="S2941" s="16">
        <f t="shared" si="273"/>
        <v>271.14122900000001</v>
      </c>
      <c r="T2941" s="16">
        <f t="shared" si="275"/>
        <v>252566.32353296352</v>
      </c>
      <c r="U2941" s="41">
        <f t="shared" si="274"/>
        <v>7271.210332103321</v>
      </c>
      <c r="V2941" s="18">
        <f t="shared" si="276"/>
        <v>271</v>
      </c>
      <c r="W2941" s="154">
        <f t="shared" si="277"/>
        <v>931.97905362717165</v>
      </c>
    </row>
    <row r="2942" spans="1:23" ht="16" customHeight="1">
      <c r="A2942" s="37"/>
      <c r="B2942" s="38" t="str">
        <f t="shared" si="272"/>
        <v>271-Xa</v>
      </c>
      <c r="C2942" s="39">
        <v>271</v>
      </c>
      <c r="D2942" s="40"/>
      <c r="E2942" s="39">
        <v>51</v>
      </c>
      <c r="F2942" s="39">
        <v>161</v>
      </c>
      <c r="G2942" s="39">
        <v>110</v>
      </c>
      <c r="H2942" s="39" t="s">
        <v>175</v>
      </c>
      <c r="I2942" s="39" t="s">
        <v>83</v>
      </c>
      <c r="J2942" s="18">
        <v>136070</v>
      </c>
      <c r="K2942" s="18">
        <v>183</v>
      </c>
      <c r="L2942" s="18">
        <v>1965199</v>
      </c>
      <c r="M2942" s="18">
        <v>183</v>
      </c>
      <c r="N2942" s="39" t="s">
        <v>28</v>
      </c>
      <c r="O2942" s="18" t="s">
        <v>30</v>
      </c>
      <c r="P2942" s="42"/>
      <c r="Q2942" s="18">
        <v>271146078</v>
      </c>
      <c r="R2942" s="18">
        <v>197</v>
      </c>
      <c r="S2942" s="16">
        <f t="shared" si="273"/>
        <v>271.14607799999999</v>
      </c>
      <c r="T2942" s="16">
        <f t="shared" si="275"/>
        <v>252570.84034550187</v>
      </c>
      <c r="U2942" s="41">
        <f t="shared" si="274"/>
        <v>7251.6568265682654</v>
      </c>
      <c r="V2942" s="18">
        <f t="shared" si="276"/>
        <v>271</v>
      </c>
      <c r="W2942" s="154">
        <f t="shared" si="277"/>
        <v>931.99572083211024</v>
      </c>
    </row>
    <row r="2943" spans="1:23" ht="16" customHeight="1">
      <c r="A2943" s="37"/>
      <c r="B2943" s="38" t="str">
        <f t="shared" si="272"/>
        <v>272-Xa</v>
      </c>
      <c r="C2943" s="39">
        <v>272</v>
      </c>
      <c r="D2943" s="39">
        <v>0</v>
      </c>
      <c r="E2943" s="39">
        <v>52</v>
      </c>
      <c r="F2943" s="39">
        <v>162</v>
      </c>
      <c r="G2943" s="39">
        <v>110</v>
      </c>
      <c r="H2943" s="39" t="s">
        <v>175</v>
      </c>
      <c r="I2943" s="39" t="s">
        <v>83</v>
      </c>
      <c r="J2943" s="18">
        <v>136287</v>
      </c>
      <c r="K2943" s="18">
        <v>648</v>
      </c>
      <c r="L2943" s="18">
        <v>1973054</v>
      </c>
      <c r="M2943" s="18">
        <v>648</v>
      </c>
      <c r="N2943" s="39" t="s">
        <v>28</v>
      </c>
      <c r="O2943" s="18">
        <v>-6675</v>
      </c>
      <c r="P2943" s="18">
        <v>728</v>
      </c>
      <c r="Q2943" s="18">
        <v>272146310</v>
      </c>
      <c r="R2943" s="18">
        <v>696</v>
      </c>
      <c r="S2943" s="16">
        <f t="shared" si="273"/>
        <v>272.14631000000003</v>
      </c>
      <c r="T2943" s="16">
        <f t="shared" si="275"/>
        <v>253502.55006685905</v>
      </c>
      <c r="U2943" s="41">
        <f t="shared" si="274"/>
        <v>7253.875</v>
      </c>
      <c r="V2943" s="18">
        <f t="shared" si="276"/>
        <v>272</v>
      </c>
      <c r="W2943" s="154">
        <f t="shared" si="277"/>
        <v>931.99466936345243</v>
      </c>
    </row>
    <row r="2944" spans="1:23" ht="16" customHeight="1">
      <c r="A2944" s="37"/>
      <c r="B2944" s="38" t="str">
        <f t="shared" si="272"/>
        <v>272-Xb</v>
      </c>
      <c r="C2944" s="39">
        <v>272</v>
      </c>
      <c r="D2944" s="40"/>
      <c r="E2944" s="39">
        <v>50</v>
      </c>
      <c r="F2944" s="39">
        <v>161</v>
      </c>
      <c r="G2944" s="39">
        <v>111</v>
      </c>
      <c r="H2944" s="39" t="s">
        <v>176</v>
      </c>
      <c r="I2944" s="39" t="s">
        <v>83</v>
      </c>
      <c r="J2944" s="18">
        <v>142963</v>
      </c>
      <c r="K2944" s="18">
        <v>331</v>
      </c>
      <c r="L2944" s="18">
        <v>1965596</v>
      </c>
      <c r="M2944" s="18">
        <v>331</v>
      </c>
      <c r="N2944" s="39" t="s">
        <v>28</v>
      </c>
      <c r="O2944" s="18" t="s">
        <v>30</v>
      </c>
      <c r="P2944" s="42"/>
      <c r="Q2944" s="18">
        <v>272153477</v>
      </c>
      <c r="R2944" s="18">
        <v>356</v>
      </c>
      <c r="S2944" s="16">
        <f t="shared" si="273"/>
        <v>272.15347700000001</v>
      </c>
      <c r="T2944" s="16">
        <f t="shared" si="275"/>
        <v>253509.22608159657</v>
      </c>
      <c r="U2944" s="41">
        <f t="shared" si="274"/>
        <v>7226.4558823529414</v>
      </c>
      <c r="V2944" s="18">
        <f t="shared" si="276"/>
        <v>272</v>
      </c>
      <c r="W2944" s="154">
        <f t="shared" si="277"/>
        <v>932.01921353528155</v>
      </c>
    </row>
    <row r="2945" spans="1:23" ht="16" customHeight="1">
      <c r="A2945" s="43"/>
      <c r="B2945" s="44" t="str">
        <f t="shared" si="272"/>
        <v>273-Xa</v>
      </c>
      <c r="C2945" s="45">
        <v>273</v>
      </c>
      <c r="D2945" s="45">
        <v>0</v>
      </c>
      <c r="E2945" s="45">
        <v>53</v>
      </c>
      <c r="F2945" s="45">
        <v>163</v>
      </c>
      <c r="G2945" s="45">
        <v>110</v>
      </c>
      <c r="H2945" s="45" t="s">
        <v>175</v>
      </c>
      <c r="I2945" s="45" t="s">
        <v>83</v>
      </c>
      <c r="J2945" s="46">
        <v>139021</v>
      </c>
      <c r="K2945" s="46">
        <v>439</v>
      </c>
      <c r="L2945" s="46">
        <v>1978392</v>
      </c>
      <c r="M2945" s="46">
        <v>439</v>
      </c>
      <c r="N2945" s="45" t="s">
        <v>28</v>
      </c>
      <c r="O2945" s="46" t="s">
        <v>30</v>
      </c>
      <c r="P2945" s="47"/>
      <c r="Q2945" s="46">
        <v>273149245</v>
      </c>
      <c r="R2945" s="46">
        <v>471</v>
      </c>
      <c r="S2945" s="48">
        <f t="shared" si="273"/>
        <v>273.14924500000001</v>
      </c>
      <c r="T2945" s="16">
        <f t="shared" si="275"/>
        <v>254436.77761545707</v>
      </c>
      <c r="U2945" s="49">
        <f t="shared" si="274"/>
        <v>7246.8571428571431</v>
      </c>
      <c r="V2945" s="18">
        <f t="shared" si="276"/>
        <v>273</v>
      </c>
      <c r="W2945" s="154">
        <f t="shared" si="277"/>
        <v>932.00284840826771</v>
      </c>
    </row>
  </sheetData>
  <mergeCells count="4">
    <mergeCell ref="Q12:R12"/>
    <mergeCell ref="O12:P12"/>
    <mergeCell ref="L12:M12"/>
    <mergeCell ref="J12:K12"/>
  </mergeCells>
  <phoneticPr fontId="10" type="noConversion"/>
  <hyperlinks>
    <hyperlink ref="B8" r:id="rId1"/>
  </hyperlinks>
  <pageMargins left="0.75" right="0.75" top="1" bottom="1" header="0.5" footer="0.5"/>
  <pageSetup orientation="portrait"/>
  <headerFooter>
    <oddFooter>&amp;L&amp;"Helvetica,Regular"&amp;12&amp;K000000	&amp;P</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2"/>
  <sheetViews>
    <sheetView showGridLines="0" workbookViewId="0"/>
  </sheetViews>
  <sheetFormatPr baseColWidth="10" defaultColWidth="6.625" defaultRowHeight="12.75" customHeight="1" x14ac:dyDescent="0"/>
  <cols>
    <col min="1" max="1" width="3.25" style="50" customWidth="1"/>
    <col min="2" max="256" width="6.625" style="50" customWidth="1"/>
  </cols>
  <sheetData>
    <row r="1" spans="1:15" ht="19" customHeight="1">
      <c r="A1" s="2"/>
      <c r="B1" s="20" t="s">
        <v>177</v>
      </c>
      <c r="C1" s="3"/>
      <c r="D1" s="3"/>
      <c r="E1" s="3"/>
      <c r="F1" s="3"/>
      <c r="G1" s="3"/>
      <c r="H1" s="3"/>
      <c r="I1" s="3"/>
      <c r="J1" s="3"/>
      <c r="K1" s="3"/>
      <c r="L1" s="3"/>
      <c r="M1" s="3"/>
      <c r="N1" s="3"/>
      <c r="O1" s="4"/>
    </row>
    <row r="2" spans="1:15" ht="15.75" customHeight="1">
      <c r="A2" s="5"/>
      <c r="B2" s="8" t="s">
        <v>178</v>
      </c>
      <c r="C2" s="6"/>
      <c r="D2" s="6"/>
      <c r="E2" s="6"/>
      <c r="F2" s="6"/>
      <c r="G2" s="6"/>
      <c r="H2" s="6"/>
      <c r="I2" s="6"/>
      <c r="J2" s="6"/>
      <c r="K2" s="6"/>
      <c r="L2" s="6"/>
      <c r="M2" s="6"/>
      <c r="N2" s="6"/>
      <c r="O2" s="7"/>
    </row>
    <row r="3" spans="1:15" ht="15.75" customHeight="1">
      <c r="A3" s="5"/>
      <c r="B3" s="9" t="s">
        <v>0</v>
      </c>
      <c r="C3" s="6"/>
      <c r="D3" s="6"/>
      <c r="E3" s="6"/>
      <c r="F3" s="6"/>
      <c r="G3" s="6"/>
      <c r="H3" s="6"/>
      <c r="I3" s="6"/>
      <c r="J3" s="6"/>
      <c r="K3" s="6"/>
      <c r="L3" s="6"/>
      <c r="M3" s="6"/>
      <c r="N3" s="6"/>
      <c r="O3" s="7"/>
    </row>
    <row r="4" spans="1:15" ht="15.75" customHeight="1">
      <c r="A4" s="5"/>
      <c r="B4" s="6"/>
      <c r="C4" s="6"/>
      <c r="D4" s="6"/>
      <c r="E4" s="6"/>
      <c r="F4" s="6"/>
      <c r="G4" s="6"/>
      <c r="H4" s="6"/>
      <c r="I4" s="6"/>
      <c r="J4" s="6"/>
      <c r="K4" s="6"/>
      <c r="L4" s="6"/>
      <c r="M4" s="6"/>
      <c r="N4" s="6"/>
      <c r="O4" s="7"/>
    </row>
    <row r="5" spans="1:15" ht="16" customHeight="1">
      <c r="A5" s="5"/>
      <c r="B5" s="17" t="s">
        <v>179</v>
      </c>
      <c r="C5" s="6"/>
      <c r="D5" s="6"/>
      <c r="E5" s="6"/>
      <c r="F5" s="6"/>
      <c r="G5" s="17" t="s">
        <v>180</v>
      </c>
      <c r="H5" s="6"/>
      <c r="I5" s="6"/>
      <c r="J5" s="6"/>
      <c r="K5" s="6"/>
      <c r="L5" s="6"/>
      <c r="M5" s="17" t="s">
        <v>181</v>
      </c>
      <c r="N5" s="6"/>
      <c r="O5" s="7"/>
    </row>
    <row r="6" spans="1:15" ht="16.25" customHeight="1">
      <c r="A6" s="5"/>
      <c r="B6" s="13"/>
      <c r="C6" s="13"/>
      <c r="D6" s="13"/>
      <c r="E6" s="13"/>
      <c r="F6" s="6"/>
      <c r="G6" s="13"/>
      <c r="H6" s="13"/>
      <c r="I6" s="13"/>
      <c r="J6" s="13"/>
      <c r="K6" s="6"/>
      <c r="L6" s="13"/>
      <c r="M6" s="13"/>
      <c r="N6" s="13"/>
      <c r="O6" s="51"/>
    </row>
    <row r="7" spans="1:15" ht="16.75" customHeight="1">
      <c r="A7" s="5"/>
      <c r="B7" s="52" t="s">
        <v>18</v>
      </c>
      <c r="C7" s="52" t="s">
        <v>182</v>
      </c>
      <c r="D7" s="53" t="s">
        <v>183</v>
      </c>
      <c r="E7" s="54" t="s">
        <v>184</v>
      </c>
      <c r="F7" s="6"/>
      <c r="G7" s="53" t="s">
        <v>183</v>
      </c>
      <c r="H7" s="52" t="s">
        <v>182</v>
      </c>
      <c r="I7" s="52" t="s">
        <v>18</v>
      </c>
      <c r="J7" s="54" t="s">
        <v>184</v>
      </c>
      <c r="K7" s="6"/>
      <c r="L7" s="52" t="s">
        <v>182</v>
      </c>
      <c r="M7" s="53" t="s">
        <v>183</v>
      </c>
      <c r="N7" s="52" t="s">
        <v>18</v>
      </c>
      <c r="O7" s="55" t="s">
        <v>184</v>
      </c>
    </row>
    <row r="8" spans="1:15" ht="16.5" customHeight="1">
      <c r="A8" s="5"/>
      <c r="B8" s="56">
        <v>1</v>
      </c>
      <c r="C8" s="56" t="s">
        <v>29</v>
      </c>
      <c r="D8" s="57" t="s">
        <v>185</v>
      </c>
      <c r="E8" s="58">
        <v>1.01</v>
      </c>
      <c r="F8" s="6"/>
      <c r="G8" s="57" t="s">
        <v>186</v>
      </c>
      <c r="H8" s="56" t="s">
        <v>154</v>
      </c>
      <c r="I8" s="56">
        <v>89</v>
      </c>
      <c r="J8" s="57" t="s">
        <v>187</v>
      </c>
      <c r="K8" s="6"/>
      <c r="L8" s="56" t="s">
        <v>154</v>
      </c>
      <c r="M8" s="57" t="s">
        <v>186</v>
      </c>
      <c r="N8" s="56">
        <v>89</v>
      </c>
      <c r="O8" s="59" t="s">
        <v>187</v>
      </c>
    </row>
    <row r="9" spans="1:15" ht="16" customHeight="1">
      <c r="A9" s="5"/>
      <c r="B9" s="60">
        <v>2</v>
      </c>
      <c r="C9" s="60" t="s">
        <v>31</v>
      </c>
      <c r="D9" s="17" t="s">
        <v>188</v>
      </c>
      <c r="E9" s="61">
        <v>4</v>
      </c>
      <c r="F9" s="6"/>
      <c r="G9" s="17" t="s">
        <v>189</v>
      </c>
      <c r="H9" s="60" t="s">
        <v>60</v>
      </c>
      <c r="I9" s="60">
        <v>13</v>
      </c>
      <c r="J9" s="61">
        <v>26.98</v>
      </c>
      <c r="K9" s="6"/>
      <c r="L9" s="60" t="s">
        <v>111</v>
      </c>
      <c r="M9" s="17" t="s">
        <v>190</v>
      </c>
      <c r="N9" s="60">
        <v>47</v>
      </c>
      <c r="O9" s="62">
        <v>107.87</v>
      </c>
    </row>
    <row r="10" spans="1:15" ht="16" customHeight="1">
      <c r="A10" s="5"/>
      <c r="B10" s="60">
        <v>3</v>
      </c>
      <c r="C10" s="60" t="s">
        <v>33</v>
      </c>
      <c r="D10" s="17" t="s">
        <v>191</v>
      </c>
      <c r="E10" s="61">
        <v>6.94</v>
      </c>
      <c r="F10" s="6"/>
      <c r="G10" s="17" t="s">
        <v>192</v>
      </c>
      <c r="H10" s="60" t="s">
        <v>160</v>
      </c>
      <c r="I10" s="60">
        <v>95</v>
      </c>
      <c r="J10" s="17" t="s">
        <v>193</v>
      </c>
      <c r="K10" s="6"/>
      <c r="L10" s="60" t="s">
        <v>60</v>
      </c>
      <c r="M10" s="17" t="s">
        <v>189</v>
      </c>
      <c r="N10" s="60">
        <v>13</v>
      </c>
      <c r="O10" s="62">
        <v>26.98</v>
      </c>
    </row>
    <row r="11" spans="1:15" ht="16" customHeight="1">
      <c r="A11" s="5"/>
      <c r="B11" s="60">
        <v>4</v>
      </c>
      <c r="C11" s="60" t="s">
        <v>36</v>
      </c>
      <c r="D11" s="17" t="s">
        <v>194</v>
      </c>
      <c r="E11" s="61">
        <v>9.01</v>
      </c>
      <c r="F11" s="6"/>
      <c r="G11" s="17" t="s">
        <v>195</v>
      </c>
      <c r="H11" s="60" t="s">
        <v>115</v>
      </c>
      <c r="I11" s="60">
        <v>51</v>
      </c>
      <c r="J11" s="61">
        <v>121.76</v>
      </c>
      <c r="K11" s="6"/>
      <c r="L11" s="60" t="s">
        <v>160</v>
      </c>
      <c r="M11" s="17" t="s">
        <v>192</v>
      </c>
      <c r="N11" s="60">
        <v>95</v>
      </c>
      <c r="O11" s="63" t="s">
        <v>193</v>
      </c>
    </row>
    <row r="12" spans="1:15" ht="16" customHeight="1">
      <c r="A12" s="5"/>
      <c r="B12" s="60">
        <v>5</v>
      </c>
      <c r="C12" s="60" t="s">
        <v>41</v>
      </c>
      <c r="D12" s="17" t="s">
        <v>196</v>
      </c>
      <c r="E12" s="61">
        <v>10.81</v>
      </c>
      <c r="F12" s="6"/>
      <c r="G12" s="17" t="s">
        <v>197</v>
      </c>
      <c r="H12" s="60" t="s">
        <v>68</v>
      </c>
      <c r="I12" s="60">
        <v>18</v>
      </c>
      <c r="J12" s="61">
        <v>39.950000000000003</v>
      </c>
      <c r="K12" s="6"/>
      <c r="L12" s="60" t="s">
        <v>68</v>
      </c>
      <c r="M12" s="17" t="s">
        <v>197</v>
      </c>
      <c r="N12" s="60">
        <v>18</v>
      </c>
      <c r="O12" s="62">
        <v>39.950000000000003</v>
      </c>
    </row>
    <row r="13" spans="1:15" ht="16" customHeight="1">
      <c r="A13" s="5"/>
      <c r="B13" s="60">
        <v>6</v>
      </c>
      <c r="C13" s="60" t="s">
        <v>43</v>
      </c>
      <c r="D13" s="17" t="s">
        <v>198</v>
      </c>
      <c r="E13" s="61">
        <v>12.01</v>
      </c>
      <c r="F13" s="6"/>
      <c r="G13" s="17" t="s">
        <v>199</v>
      </c>
      <c r="H13" s="60" t="s">
        <v>94</v>
      </c>
      <c r="I13" s="60">
        <v>33</v>
      </c>
      <c r="J13" s="61">
        <v>74.92</v>
      </c>
      <c r="K13" s="6"/>
      <c r="L13" s="60" t="s">
        <v>94</v>
      </c>
      <c r="M13" s="17" t="s">
        <v>199</v>
      </c>
      <c r="N13" s="60">
        <v>33</v>
      </c>
      <c r="O13" s="62">
        <v>74.92</v>
      </c>
    </row>
    <row r="14" spans="1:15" ht="16" customHeight="1">
      <c r="A14" s="5"/>
      <c r="B14" s="60">
        <v>7</v>
      </c>
      <c r="C14" s="60" t="s">
        <v>17</v>
      </c>
      <c r="D14" s="17" t="s">
        <v>200</v>
      </c>
      <c r="E14" s="61">
        <v>14.01</v>
      </c>
      <c r="F14" s="6"/>
      <c r="G14" s="17" t="s">
        <v>201</v>
      </c>
      <c r="H14" s="60" t="s">
        <v>150</v>
      </c>
      <c r="I14" s="60">
        <v>85</v>
      </c>
      <c r="J14" s="17" t="s">
        <v>202</v>
      </c>
      <c r="K14" s="6"/>
      <c r="L14" s="60" t="s">
        <v>150</v>
      </c>
      <c r="M14" s="17" t="s">
        <v>201</v>
      </c>
      <c r="N14" s="60">
        <v>85</v>
      </c>
      <c r="O14" s="63" t="s">
        <v>202</v>
      </c>
    </row>
    <row r="15" spans="1:15" ht="16" customHeight="1">
      <c r="A15" s="5"/>
      <c r="B15" s="60">
        <v>8</v>
      </c>
      <c r="C15" s="60" t="s">
        <v>20</v>
      </c>
      <c r="D15" s="17" t="s">
        <v>203</v>
      </c>
      <c r="E15" s="61">
        <v>16</v>
      </c>
      <c r="F15" s="6"/>
      <c r="G15" s="17" t="s">
        <v>204</v>
      </c>
      <c r="H15" s="60" t="s">
        <v>121</v>
      </c>
      <c r="I15" s="60">
        <v>56</v>
      </c>
      <c r="J15" s="61">
        <v>137.33000000000001</v>
      </c>
      <c r="K15" s="6"/>
      <c r="L15" s="60" t="s">
        <v>144</v>
      </c>
      <c r="M15" s="17" t="s">
        <v>205</v>
      </c>
      <c r="N15" s="60">
        <v>79</v>
      </c>
      <c r="O15" s="62">
        <v>196.97</v>
      </c>
    </row>
    <row r="16" spans="1:15" ht="16" customHeight="1">
      <c r="A16" s="5"/>
      <c r="B16" s="60">
        <v>9</v>
      </c>
      <c r="C16" s="60" t="s">
        <v>50</v>
      </c>
      <c r="D16" s="17" t="s">
        <v>206</v>
      </c>
      <c r="E16" s="61">
        <v>19</v>
      </c>
      <c r="F16" s="6"/>
      <c r="G16" s="17" t="s">
        <v>207</v>
      </c>
      <c r="H16" s="60" t="s">
        <v>162</v>
      </c>
      <c r="I16" s="60">
        <v>97</v>
      </c>
      <c r="J16" s="17" t="s">
        <v>208</v>
      </c>
      <c r="K16" s="6"/>
      <c r="L16" s="60" t="s">
        <v>41</v>
      </c>
      <c r="M16" s="17" t="s">
        <v>196</v>
      </c>
      <c r="N16" s="60">
        <v>5</v>
      </c>
      <c r="O16" s="62">
        <v>10.81</v>
      </c>
    </row>
    <row r="17" spans="1:15" ht="16" customHeight="1">
      <c r="A17" s="5"/>
      <c r="B17" s="60">
        <v>10</v>
      </c>
      <c r="C17" s="60" t="s">
        <v>53</v>
      </c>
      <c r="D17" s="17" t="s">
        <v>209</v>
      </c>
      <c r="E17" s="61">
        <v>20.18</v>
      </c>
      <c r="F17" s="6"/>
      <c r="G17" s="17" t="s">
        <v>194</v>
      </c>
      <c r="H17" s="60" t="s">
        <v>36</v>
      </c>
      <c r="I17" s="60">
        <v>4</v>
      </c>
      <c r="J17" s="61">
        <v>9.01</v>
      </c>
      <c r="K17" s="6"/>
      <c r="L17" s="60" t="s">
        <v>121</v>
      </c>
      <c r="M17" s="17" t="s">
        <v>204</v>
      </c>
      <c r="N17" s="60">
        <v>56</v>
      </c>
      <c r="O17" s="62">
        <v>137.33000000000001</v>
      </c>
    </row>
    <row r="18" spans="1:15" ht="16" customHeight="1">
      <c r="A18" s="5"/>
      <c r="B18" s="60">
        <v>11</v>
      </c>
      <c r="C18" s="60" t="s">
        <v>57</v>
      </c>
      <c r="D18" s="17" t="s">
        <v>210</v>
      </c>
      <c r="E18" s="61">
        <v>22.99</v>
      </c>
      <c r="F18" s="6"/>
      <c r="G18" s="17" t="s">
        <v>211</v>
      </c>
      <c r="H18" s="60" t="s">
        <v>148</v>
      </c>
      <c r="I18" s="60">
        <v>83</v>
      </c>
      <c r="J18" s="61">
        <v>208.98</v>
      </c>
      <c r="K18" s="6"/>
      <c r="L18" s="60" t="s">
        <v>36</v>
      </c>
      <c r="M18" s="17" t="s">
        <v>194</v>
      </c>
      <c r="N18" s="60">
        <v>4</v>
      </c>
      <c r="O18" s="62">
        <v>9.01</v>
      </c>
    </row>
    <row r="19" spans="1:15" ht="16" customHeight="1">
      <c r="A19" s="5"/>
      <c r="B19" s="60">
        <v>12</v>
      </c>
      <c r="C19" s="60" t="s">
        <v>59</v>
      </c>
      <c r="D19" s="17" t="s">
        <v>212</v>
      </c>
      <c r="E19" s="61">
        <v>24.31</v>
      </c>
      <c r="F19" s="6"/>
      <c r="G19" s="17" t="s">
        <v>213</v>
      </c>
      <c r="H19" s="60" t="s">
        <v>172</v>
      </c>
      <c r="I19" s="60">
        <v>107</v>
      </c>
      <c r="J19" s="17" t="s">
        <v>214</v>
      </c>
      <c r="K19" s="6"/>
      <c r="L19" s="60" t="s">
        <v>172</v>
      </c>
      <c r="M19" s="17" t="s">
        <v>213</v>
      </c>
      <c r="N19" s="60">
        <v>107</v>
      </c>
      <c r="O19" s="63" t="s">
        <v>214</v>
      </c>
    </row>
    <row r="20" spans="1:15" ht="16" customHeight="1">
      <c r="A20" s="5"/>
      <c r="B20" s="60">
        <v>13</v>
      </c>
      <c r="C20" s="60" t="s">
        <v>60</v>
      </c>
      <c r="D20" s="17" t="s">
        <v>189</v>
      </c>
      <c r="E20" s="61">
        <v>26.98</v>
      </c>
      <c r="F20" s="6"/>
      <c r="G20" s="17" t="s">
        <v>196</v>
      </c>
      <c r="H20" s="60" t="s">
        <v>41</v>
      </c>
      <c r="I20" s="60">
        <v>5</v>
      </c>
      <c r="J20" s="61">
        <v>10.81</v>
      </c>
      <c r="K20" s="6"/>
      <c r="L20" s="60" t="s">
        <v>148</v>
      </c>
      <c r="M20" s="17" t="s">
        <v>211</v>
      </c>
      <c r="N20" s="60">
        <v>83</v>
      </c>
      <c r="O20" s="62">
        <v>208.98</v>
      </c>
    </row>
    <row r="21" spans="1:15" ht="16" customHeight="1">
      <c r="A21" s="5"/>
      <c r="B21" s="60">
        <v>14</v>
      </c>
      <c r="C21" s="60" t="s">
        <v>63</v>
      </c>
      <c r="D21" s="17" t="s">
        <v>215</v>
      </c>
      <c r="E21" s="61">
        <v>28.09</v>
      </c>
      <c r="F21" s="6"/>
      <c r="G21" s="17" t="s">
        <v>216</v>
      </c>
      <c r="H21" s="60" t="s">
        <v>99</v>
      </c>
      <c r="I21" s="60">
        <v>35</v>
      </c>
      <c r="J21" s="61">
        <v>79.900000000000006</v>
      </c>
      <c r="K21" s="6"/>
      <c r="L21" s="60" t="s">
        <v>162</v>
      </c>
      <c r="M21" s="17" t="s">
        <v>207</v>
      </c>
      <c r="N21" s="60">
        <v>97</v>
      </c>
      <c r="O21" s="63" t="s">
        <v>208</v>
      </c>
    </row>
    <row r="22" spans="1:15" ht="16" customHeight="1">
      <c r="A22" s="5"/>
      <c r="B22" s="60">
        <v>15</v>
      </c>
      <c r="C22" s="60" t="s">
        <v>64</v>
      </c>
      <c r="D22" s="17" t="s">
        <v>217</v>
      </c>
      <c r="E22" s="61">
        <v>30.97</v>
      </c>
      <c r="F22" s="6"/>
      <c r="G22" s="17" t="s">
        <v>218</v>
      </c>
      <c r="H22" s="60" t="s">
        <v>112</v>
      </c>
      <c r="I22" s="60">
        <v>48</v>
      </c>
      <c r="J22" s="61">
        <v>112.41</v>
      </c>
      <c r="K22" s="6"/>
      <c r="L22" s="60" t="s">
        <v>99</v>
      </c>
      <c r="M22" s="17" t="s">
        <v>216</v>
      </c>
      <c r="N22" s="60">
        <v>35</v>
      </c>
      <c r="O22" s="62">
        <v>79.900000000000006</v>
      </c>
    </row>
    <row r="23" spans="1:15" ht="16" customHeight="1">
      <c r="A23" s="5"/>
      <c r="B23" s="60">
        <v>16</v>
      </c>
      <c r="C23" s="60" t="s">
        <v>66</v>
      </c>
      <c r="D23" s="17" t="s">
        <v>219</v>
      </c>
      <c r="E23" s="61">
        <v>32.07</v>
      </c>
      <c r="F23" s="6"/>
      <c r="G23" s="17" t="s">
        <v>220</v>
      </c>
      <c r="H23" s="60" t="s">
        <v>119</v>
      </c>
      <c r="I23" s="60">
        <v>55</v>
      </c>
      <c r="J23" s="61">
        <v>132.91</v>
      </c>
      <c r="K23" s="6"/>
      <c r="L23" s="60" t="s">
        <v>43</v>
      </c>
      <c r="M23" s="17" t="s">
        <v>198</v>
      </c>
      <c r="N23" s="60">
        <v>6</v>
      </c>
      <c r="O23" s="62">
        <v>12.01</v>
      </c>
    </row>
    <row r="24" spans="1:15" ht="16" customHeight="1">
      <c r="A24" s="5"/>
      <c r="B24" s="60">
        <v>17</v>
      </c>
      <c r="C24" s="60" t="s">
        <v>67</v>
      </c>
      <c r="D24" s="17" t="s">
        <v>221</v>
      </c>
      <c r="E24" s="61">
        <v>35.450000000000003</v>
      </c>
      <c r="F24" s="6"/>
      <c r="G24" s="17" t="s">
        <v>222</v>
      </c>
      <c r="H24" s="60" t="s">
        <v>73</v>
      </c>
      <c r="I24" s="60">
        <v>20</v>
      </c>
      <c r="J24" s="61">
        <v>40.08</v>
      </c>
      <c r="K24" s="6"/>
      <c r="L24" s="60" t="s">
        <v>73</v>
      </c>
      <c r="M24" s="17" t="s">
        <v>222</v>
      </c>
      <c r="N24" s="60">
        <v>20</v>
      </c>
      <c r="O24" s="62">
        <v>40.08</v>
      </c>
    </row>
    <row r="25" spans="1:15" ht="16" customHeight="1">
      <c r="A25" s="5"/>
      <c r="B25" s="60">
        <v>18</v>
      </c>
      <c r="C25" s="60" t="s">
        <v>68</v>
      </c>
      <c r="D25" s="17" t="s">
        <v>197</v>
      </c>
      <c r="E25" s="61">
        <v>39.950000000000003</v>
      </c>
      <c r="F25" s="6"/>
      <c r="G25" s="17" t="s">
        <v>223</v>
      </c>
      <c r="H25" s="60" t="s">
        <v>163</v>
      </c>
      <c r="I25" s="60">
        <v>98</v>
      </c>
      <c r="J25" s="17" t="s">
        <v>224</v>
      </c>
      <c r="K25" s="6"/>
      <c r="L25" s="60" t="s">
        <v>112</v>
      </c>
      <c r="M25" s="17" t="s">
        <v>218</v>
      </c>
      <c r="N25" s="60">
        <v>48</v>
      </c>
      <c r="O25" s="62">
        <v>112.41</v>
      </c>
    </row>
    <row r="26" spans="1:15" ht="16" customHeight="1">
      <c r="A26" s="5"/>
      <c r="B26" s="60">
        <v>19</v>
      </c>
      <c r="C26" s="60" t="s">
        <v>70</v>
      </c>
      <c r="D26" s="17" t="s">
        <v>225</v>
      </c>
      <c r="E26" s="61">
        <v>39.1</v>
      </c>
      <c r="F26" s="6"/>
      <c r="G26" s="17" t="s">
        <v>198</v>
      </c>
      <c r="H26" s="60" t="s">
        <v>43</v>
      </c>
      <c r="I26" s="60">
        <v>6</v>
      </c>
      <c r="J26" s="61">
        <v>12.01</v>
      </c>
      <c r="K26" s="6"/>
      <c r="L26" s="60" t="s">
        <v>123</v>
      </c>
      <c r="M26" s="17" t="s">
        <v>226</v>
      </c>
      <c r="N26" s="60">
        <v>58</v>
      </c>
      <c r="O26" s="62">
        <v>140.12</v>
      </c>
    </row>
    <row r="27" spans="1:15" ht="16" customHeight="1">
      <c r="A27" s="5"/>
      <c r="B27" s="60">
        <v>20</v>
      </c>
      <c r="C27" s="60" t="s">
        <v>73</v>
      </c>
      <c r="D27" s="17" t="s">
        <v>222</v>
      </c>
      <c r="E27" s="61">
        <v>40.08</v>
      </c>
      <c r="F27" s="6"/>
      <c r="G27" s="17" t="s">
        <v>226</v>
      </c>
      <c r="H27" s="60" t="s">
        <v>123</v>
      </c>
      <c r="I27" s="60">
        <v>58</v>
      </c>
      <c r="J27" s="61">
        <v>140.12</v>
      </c>
      <c r="K27" s="6"/>
      <c r="L27" s="60" t="s">
        <v>163</v>
      </c>
      <c r="M27" s="17" t="s">
        <v>223</v>
      </c>
      <c r="N27" s="60">
        <v>98</v>
      </c>
      <c r="O27" s="63" t="s">
        <v>224</v>
      </c>
    </row>
    <row r="28" spans="1:15" ht="16" customHeight="1">
      <c r="A28" s="5"/>
      <c r="B28" s="60">
        <v>21</v>
      </c>
      <c r="C28" s="60" t="s">
        <v>75</v>
      </c>
      <c r="D28" s="17" t="s">
        <v>227</v>
      </c>
      <c r="E28" s="61">
        <v>44.96</v>
      </c>
      <c r="F28" s="6"/>
      <c r="G28" s="17" t="s">
        <v>221</v>
      </c>
      <c r="H28" s="60" t="s">
        <v>67</v>
      </c>
      <c r="I28" s="60">
        <v>17</v>
      </c>
      <c r="J28" s="61">
        <v>35.450000000000003</v>
      </c>
      <c r="K28" s="6"/>
      <c r="L28" s="60" t="s">
        <v>67</v>
      </c>
      <c r="M28" s="17" t="s">
        <v>221</v>
      </c>
      <c r="N28" s="60">
        <v>17</v>
      </c>
      <c r="O28" s="62">
        <v>35.450000000000003</v>
      </c>
    </row>
    <row r="29" spans="1:15" ht="16" customHeight="1">
      <c r="A29" s="5"/>
      <c r="B29" s="60">
        <v>22</v>
      </c>
      <c r="C29" s="60" t="s">
        <v>76</v>
      </c>
      <c r="D29" s="17" t="s">
        <v>228</v>
      </c>
      <c r="E29" s="61">
        <v>47.87</v>
      </c>
      <c r="F29" s="6"/>
      <c r="G29" s="17" t="s">
        <v>229</v>
      </c>
      <c r="H29" s="60" t="s">
        <v>79</v>
      </c>
      <c r="I29" s="60">
        <v>24</v>
      </c>
      <c r="J29" s="61">
        <v>52</v>
      </c>
      <c r="K29" s="6"/>
      <c r="L29" s="60" t="s">
        <v>161</v>
      </c>
      <c r="M29" s="17" t="s">
        <v>230</v>
      </c>
      <c r="N29" s="60">
        <v>96</v>
      </c>
      <c r="O29" s="63" t="s">
        <v>208</v>
      </c>
    </row>
    <row r="30" spans="1:15" ht="16" customHeight="1">
      <c r="A30" s="5"/>
      <c r="B30" s="60">
        <v>23</v>
      </c>
      <c r="C30" s="60" t="s">
        <v>78</v>
      </c>
      <c r="D30" s="17" t="s">
        <v>231</v>
      </c>
      <c r="E30" s="61">
        <v>50.94</v>
      </c>
      <c r="F30" s="6"/>
      <c r="G30" s="17" t="s">
        <v>232</v>
      </c>
      <c r="H30" s="60" t="s">
        <v>86</v>
      </c>
      <c r="I30" s="60">
        <v>27</v>
      </c>
      <c r="J30" s="61">
        <v>58.93</v>
      </c>
      <c r="K30" s="6"/>
      <c r="L30" s="60" t="s">
        <v>86</v>
      </c>
      <c r="M30" s="17" t="s">
        <v>232</v>
      </c>
      <c r="N30" s="60">
        <v>27</v>
      </c>
      <c r="O30" s="62">
        <v>58.93</v>
      </c>
    </row>
    <row r="31" spans="1:15" ht="16" customHeight="1">
      <c r="A31" s="5"/>
      <c r="B31" s="60">
        <v>24</v>
      </c>
      <c r="C31" s="60" t="s">
        <v>79</v>
      </c>
      <c r="D31" s="17" t="s">
        <v>229</v>
      </c>
      <c r="E31" s="61">
        <v>52</v>
      </c>
      <c r="F31" s="6"/>
      <c r="G31" s="17" t="s">
        <v>233</v>
      </c>
      <c r="H31" s="60" t="s">
        <v>90</v>
      </c>
      <c r="I31" s="60">
        <v>29</v>
      </c>
      <c r="J31" s="61">
        <v>63.55</v>
      </c>
      <c r="K31" s="6"/>
      <c r="L31" s="60" t="s">
        <v>79</v>
      </c>
      <c r="M31" s="17" t="s">
        <v>229</v>
      </c>
      <c r="N31" s="60">
        <v>24</v>
      </c>
      <c r="O31" s="62">
        <v>52</v>
      </c>
    </row>
    <row r="32" spans="1:15" ht="16" customHeight="1">
      <c r="A32" s="5"/>
      <c r="B32" s="60">
        <v>25</v>
      </c>
      <c r="C32" s="60" t="s">
        <v>84</v>
      </c>
      <c r="D32" s="17" t="s">
        <v>234</v>
      </c>
      <c r="E32" s="61">
        <v>54.94</v>
      </c>
      <c r="F32" s="6"/>
      <c r="G32" s="17" t="s">
        <v>230</v>
      </c>
      <c r="H32" s="60" t="s">
        <v>161</v>
      </c>
      <c r="I32" s="60">
        <v>96</v>
      </c>
      <c r="J32" s="17" t="s">
        <v>208</v>
      </c>
      <c r="K32" s="6"/>
      <c r="L32" s="60" t="s">
        <v>119</v>
      </c>
      <c r="M32" s="17" t="s">
        <v>220</v>
      </c>
      <c r="N32" s="60">
        <v>55</v>
      </c>
      <c r="O32" s="62">
        <v>132.91</v>
      </c>
    </row>
    <row r="33" spans="1:15" ht="16" customHeight="1">
      <c r="A33" s="5"/>
      <c r="B33" s="60">
        <v>26</v>
      </c>
      <c r="C33" s="60" t="s">
        <v>85</v>
      </c>
      <c r="D33" s="17" t="s">
        <v>235</v>
      </c>
      <c r="E33" s="61">
        <v>55.85</v>
      </c>
      <c r="F33" s="6"/>
      <c r="G33" s="17" t="s">
        <v>236</v>
      </c>
      <c r="H33" s="60" t="s">
        <v>237</v>
      </c>
      <c r="I33" s="60">
        <v>110</v>
      </c>
      <c r="J33" s="61" t="s">
        <v>238</v>
      </c>
      <c r="K33" s="6"/>
      <c r="L33" s="60" t="s">
        <v>90</v>
      </c>
      <c r="M33" s="17" t="s">
        <v>233</v>
      </c>
      <c r="N33" s="60">
        <v>29</v>
      </c>
      <c r="O33" s="62">
        <v>63.55</v>
      </c>
    </row>
    <row r="34" spans="1:15" ht="16" customHeight="1">
      <c r="A34" s="5"/>
      <c r="B34" s="60">
        <v>27</v>
      </c>
      <c r="C34" s="60" t="s">
        <v>86</v>
      </c>
      <c r="D34" s="17" t="s">
        <v>232</v>
      </c>
      <c r="E34" s="61">
        <v>58.93</v>
      </c>
      <c r="F34" s="6"/>
      <c r="G34" s="17" t="s">
        <v>239</v>
      </c>
      <c r="H34" s="60" t="s">
        <v>169</v>
      </c>
      <c r="I34" s="60">
        <v>105</v>
      </c>
      <c r="J34" s="61" t="s">
        <v>240</v>
      </c>
      <c r="K34" s="6"/>
      <c r="L34" s="60" t="s">
        <v>169</v>
      </c>
      <c r="M34" s="17" t="s">
        <v>239</v>
      </c>
      <c r="N34" s="60">
        <v>105</v>
      </c>
      <c r="O34" s="62" t="s">
        <v>240</v>
      </c>
    </row>
    <row r="35" spans="1:15" ht="16" customHeight="1">
      <c r="A35" s="5"/>
      <c r="B35" s="60">
        <v>28</v>
      </c>
      <c r="C35" s="60" t="s">
        <v>88</v>
      </c>
      <c r="D35" s="17" t="s">
        <v>241</v>
      </c>
      <c r="E35" s="61">
        <v>58.69</v>
      </c>
      <c r="F35" s="6"/>
      <c r="G35" s="17" t="s">
        <v>242</v>
      </c>
      <c r="H35" s="60" t="s">
        <v>131</v>
      </c>
      <c r="I35" s="60">
        <v>66</v>
      </c>
      <c r="J35" s="61">
        <v>162.5</v>
      </c>
      <c r="K35" s="6"/>
      <c r="L35" s="60" t="s">
        <v>237</v>
      </c>
      <c r="M35" s="17" t="s">
        <v>236</v>
      </c>
      <c r="N35" s="60">
        <v>110</v>
      </c>
      <c r="O35" s="62" t="s">
        <v>238</v>
      </c>
    </row>
    <row r="36" spans="1:15" ht="16" customHeight="1">
      <c r="A36" s="5"/>
      <c r="B36" s="60">
        <v>29</v>
      </c>
      <c r="C36" s="60" t="s">
        <v>90</v>
      </c>
      <c r="D36" s="17" t="s">
        <v>233</v>
      </c>
      <c r="E36" s="61">
        <v>63.55</v>
      </c>
      <c r="F36" s="6"/>
      <c r="G36" s="17" t="s">
        <v>243</v>
      </c>
      <c r="H36" s="60" t="s">
        <v>164</v>
      </c>
      <c r="I36" s="60">
        <v>99</v>
      </c>
      <c r="J36" s="61" t="s">
        <v>244</v>
      </c>
      <c r="K36" s="6"/>
      <c r="L36" s="60" t="s">
        <v>131</v>
      </c>
      <c r="M36" s="17" t="s">
        <v>242</v>
      </c>
      <c r="N36" s="60">
        <v>66</v>
      </c>
      <c r="O36" s="62">
        <v>162.5</v>
      </c>
    </row>
    <row r="37" spans="1:15" ht="16" customHeight="1">
      <c r="A37" s="5"/>
      <c r="B37" s="60">
        <v>30</v>
      </c>
      <c r="C37" s="60" t="s">
        <v>91</v>
      </c>
      <c r="D37" s="17" t="s">
        <v>245</v>
      </c>
      <c r="E37" s="61">
        <v>65.41</v>
      </c>
      <c r="F37" s="6"/>
      <c r="G37" s="17" t="s">
        <v>246</v>
      </c>
      <c r="H37" s="60" t="s">
        <v>133</v>
      </c>
      <c r="I37" s="60">
        <v>68</v>
      </c>
      <c r="J37" s="61">
        <v>167.26</v>
      </c>
      <c r="K37" s="6"/>
      <c r="L37" s="60" t="s">
        <v>133</v>
      </c>
      <c r="M37" s="17" t="s">
        <v>246</v>
      </c>
      <c r="N37" s="60">
        <v>68</v>
      </c>
      <c r="O37" s="62">
        <v>167.26</v>
      </c>
    </row>
    <row r="38" spans="1:15" ht="16" customHeight="1">
      <c r="A38" s="5"/>
      <c r="B38" s="60">
        <v>31</v>
      </c>
      <c r="C38" s="60" t="s">
        <v>92</v>
      </c>
      <c r="D38" s="17" t="s">
        <v>247</v>
      </c>
      <c r="E38" s="61">
        <v>69.72</v>
      </c>
      <c r="F38" s="6"/>
      <c r="G38" s="17" t="s">
        <v>248</v>
      </c>
      <c r="H38" s="60" t="s">
        <v>128</v>
      </c>
      <c r="I38" s="60">
        <v>63</v>
      </c>
      <c r="J38" s="61">
        <v>151.96</v>
      </c>
      <c r="K38" s="6"/>
      <c r="L38" s="60" t="s">
        <v>164</v>
      </c>
      <c r="M38" s="17" t="s">
        <v>243</v>
      </c>
      <c r="N38" s="60">
        <v>99</v>
      </c>
      <c r="O38" s="62" t="s">
        <v>244</v>
      </c>
    </row>
    <row r="39" spans="1:15" ht="16" customHeight="1">
      <c r="A39" s="5"/>
      <c r="B39" s="60">
        <v>32</v>
      </c>
      <c r="C39" s="60" t="s">
        <v>93</v>
      </c>
      <c r="D39" s="17" t="s">
        <v>249</v>
      </c>
      <c r="E39" s="61">
        <v>72.64</v>
      </c>
      <c r="F39" s="6"/>
      <c r="G39" s="17" t="s">
        <v>250</v>
      </c>
      <c r="H39" s="60" t="s">
        <v>165</v>
      </c>
      <c r="I39" s="60">
        <v>100</v>
      </c>
      <c r="J39" s="61" t="s">
        <v>251</v>
      </c>
      <c r="K39" s="6"/>
      <c r="L39" s="60" t="s">
        <v>128</v>
      </c>
      <c r="M39" s="17" t="s">
        <v>248</v>
      </c>
      <c r="N39" s="60">
        <v>63</v>
      </c>
      <c r="O39" s="62">
        <v>151.96</v>
      </c>
    </row>
    <row r="40" spans="1:15" ht="16" customHeight="1">
      <c r="A40" s="5"/>
      <c r="B40" s="60">
        <v>33</v>
      </c>
      <c r="C40" s="60" t="s">
        <v>94</v>
      </c>
      <c r="D40" s="17" t="s">
        <v>199</v>
      </c>
      <c r="E40" s="61">
        <v>74.92</v>
      </c>
      <c r="F40" s="6"/>
      <c r="G40" s="17" t="s">
        <v>206</v>
      </c>
      <c r="H40" s="60" t="s">
        <v>50</v>
      </c>
      <c r="I40" s="60">
        <v>9</v>
      </c>
      <c r="J40" s="61">
        <v>19</v>
      </c>
      <c r="K40" s="6"/>
      <c r="L40" s="60" t="s">
        <v>50</v>
      </c>
      <c r="M40" s="17" t="s">
        <v>206</v>
      </c>
      <c r="N40" s="60">
        <v>9</v>
      </c>
      <c r="O40" s="62">
        <v>19</v>
      </c>
    </row>
    <row r="41" spans="1:15" ht="16" customHeight="1">
      <c r="A41" s="5"/>
      <c r="B41" s="60">
        <v>34</v>
      </c>
      <c r="C41" s="60" t="s">
        <v>98</v>
      </c>
      <c r="D41" s="17" t="s">
        <v>252</v>
      </c>
      <c r="E41" s="61">
        <v>78.959999999999994</v>
      </c>
      <c r="F41" s="6"/>
      <c r="G41" s="17" t="s">
        <v>253</v>
      </c>
      <c r="H41" s="60" t="s">
        <v>152</v>
      </c>
      <c r="I41" s="60">
        <v>87</v>
      </c>
      <c r="J41" s="61" t="s">
        <v>254</v>
      </c>
      <c r="K41" s="6"/>
      <c r="L41" s="60" t="s">
        <v>85</v>
      </c>
      <c r="M41" s="17" t="s">
        <v>235</v>
      </c>
      <c r="N41" s="60">
        <v>26</v>
      </c>
      <c r="O41" s="62">
        <v>55.85</v>
      </c>
    </row>
    <row r="42" spans="1:15" ht="16" customHeight="1">
      <c r="A42" s="5"/>
      <c r="B42" s="60">
        <v>35</v>
      </c>
      <c r="C42" s="60" t="s">
        <v>99</v>
      </c>
      <c r="D42" s="17" t="s">
        <v>216</v>
      </c>
      <c r="E42" s="61">
        <v>79.900000000000006</v>
      </c>
      <c r="F42" s="6"/>
      <c r="G42" s="17" t="s">
        <v>255</v>
      </c>
      <c r="H42" s="60" t="s">
        <v>129</v>
      </c>
      <c r="I42" s="60">
        <v>64</v>
      </c>
      <c r="J42" s="61">
        <v>157.25</v>
      </c>
      <c r="K42" s="6"/>
      <c r="L42" s="60" t="s">
        <v>165</v>
      </c>
      <c r="M42" s="17" t="s">
        <v>250</v>
      </c>
      <c r="N42" s="60">
        <v>100</v>
      </c>
      <c r="O42" s="62" t="s">
        <v>251</v>
      </c>
    </row>
    <row r="43" spans="1:15" ht="16" customHeight="1">
      <c r="A43" s="5"/>
      <c r="B43" s="60">
        <v>36</v>
      </c>
      <c r="C43" s="60" t="s">
        <v>100</v>
      </c>
      <c r="D43" s="17" t="s">
        <v>256</v>
      </c>
      <c r="E43" s="61">
        <v>83.8</v>
      </c>
      <c r="F43" s="6"/>
      <c r="G43" s="17" t="s">
        <v>247</v>
      </c>
      <c r="H43" s="60" t="s">
        <v>92</v>
      </c>
      <c r="I43" s="60">
        <v>31</v>
      </c>
      <c r="J43" s="61">
        <v>69.72</v>
      </c>
      <c r="K43" s="6"/>
      <c r="L43" s="60" t="s">
        <v>152</v>
      </c>
      <c r="M43" s="17" t="s">
        <v>253</v>
      </c>
      <c r="N43" s="60">
        <v>87</v>
      </c>
      <c r="O43" s="62" t="s">
        <v>254</v>
      </c>
    </row>
    <row r="44" spans="1:15" ht="16" customHeight="1">
      <c r="A44" s="5"/>
      <c r="B44" s="60">
        <v>37</v>
      </c>
      <c r="C44" s="60" t="s">
        <v>101</v>
      </c>
      <c r="D44" s="17" t="s">
        <v>257</v>
      </c>
      <c r="E44" s="61">
        <v>85.47</v>
      </c>
      <c r="F44" s="6"/>
      <c r="G44" s="17" t="s">
        <v>249</v>
      </c>
      <c r="H44" s="60" t="s">
        <v>93</v>
      </c>
      <c r="I44" s="60">
        <v>32</v>
      </c>
      <c r="J44" s="61">
        <v>72.64</v>
      </c>
      <c r="K44" s="6"/>
      <c r="L44" s="60" t="s">
        <v>92</v>
      </c>
      <c r="M44" s="17" t="s">
        <v>247</v>
      </c>
      <c r="N44" s="60">
        <v>31</v>
      </c>
      <c r="O44" s="62">
        <v>69.72</v>
      </c>
    </row>
    <row r="45" spans="1:15" ht="16" customHeight="1">
      <c r="A45" s="5"/>
      <c r="B45" s="60">
        <v>38</v>
      </c>
      <c r="C45" s="60" t="s">
        <v>102</v>
      </c>
      <c r="D45" s="17" t="s">
        <v>258</v>
      </c>
      <c r="E45" s="61">
        <v>87.62</v>
      </c>
      <c r="F45" s="6"/>
      <c r="G45" s="17" t="s">
        <v>205</v>
      </c>
      <c r="H45" s="60" t="s">
        <v>144</v>
      </c>
      <c r="I45" s="60">
        <v>79</v>
      </c>
      <c r="J45" s="61">
        <v>196.97</v>
      </c>
      <c r="K45" s="6"/>
      <c r="L45" s="60" t="s">
        <v>129</v>
      </c>
      <c r="M45" s="17" t="s">
        <v>255</v>
      </c>
      <c r="N45" s="60">
        <v>64</v>
      </c>
      <c r="O45" s="62">
        <v>157.25</v>
      </c>
    </row>
    <row r="46" spans="1:15" ht="16" customHeight="1">
      <c r="A46" s="5"/>
      <c r="B46" s="60">
        <v>39</v>
      </c>
      <c r="C46" s="60" t="s">
        <v>103</v>
      </c>
      <c r="D46" s="17" t="s">
        <v>259</v>
      </c>
      <c r="E46" s="61">
        <v>88.91</v>
      </c>
      <c r="F46" s="6"/>
      <c r="G46" s="17" t="s">
        <v>260</v>
      </c>
      <c r="H46" s="60" t="s">
        <v>137</v>
      </c>
      <c r="I46" s="60">
        <v>72</v>
      </c>
      <c r="J46" s="61">
        <v>178.49</v>
      </c>
      <c r="K46" s="6"/>
      <c r="L46" s="60" t="s">
        <v>93</v>
      </c>
      <c r="M46" s="17" t="s">
        <v>249</v>
      </c>
      <c r="N46" s="60">
        <v>32</v>
      </c>
      <c r="O46" s="62">
        <v>72.64</v>
      </c>
    </row>
    <row r="47" spans="1:15" ht="16" customHeight="1">
      <c r="A47" s="5"/>
      <c r="B47" s="60">
        <v>40</v>
      </c>
      <c r="C47" s="60" t="s">
        <v>104</v>
      </c>
      <c r="D47" s="17" t="s">
        <v>261</v>
      </c>
      <c r="E47" s="61">
        <v>91.22</v>
      </c>
      <c r="F47" s="6"/>
      <c r="G47" s="17" t="s">
        <v>262</v>
      </c>
      <c r="H47" s="60" t="s">
        <v>263</v>
      </c>
      <c r="I47" s="60">
        <v>108</v>
      </c>
      <c r="J47" s="61" t="s">
        <v>264</v>
      </c>
      <c r="K47" s="6"/>
      <c r="L47" s="60" t="s">
        <v>29</v>
      </c>
      <c r="M47" s="17" t="s">
        <v>185</v>
      </c>
      <c r="N47" s="60">
        <v>1</v>
      </c>
      <c r="O47" s="62">
        <v>1.01</v>
      </c>
    </row>
    <row r="48" spans="1:15" ht="16" customHeight="1">
      <c r="A48" s="5"/>
      <c r="B48" s="60">
        <v>41</v>
      </c>
      <c r="C48" s="60" t="s">
        <v>105</v>
      </c>
      <c r="D48" s="17" t="s">
        <v>265</v>
      </c>
      <c r="E48" s="61">
        <v>92.91</v>
      </c>
      <c r="F48" s="6"/>
      <c r="G48" s="17" t="s">
        <v>188</v>
      </c>
      <c r="H48" s="60" t="s">
        <v>31</v>
      </c>
      <c r="I48" s="60">
        <v>2</v>
      </c>
      <c r="J48" s="61">
        <v>4</v>
      </c>
      <c r="K48" s="6"/>
      <c r="L48" s="60" t="s">
        <v>31</v>
      </c>
      <c r="M48" s="17" t="s">
        <v>188</v>
      </c>
      <c r="N48" s="60">
        <v>2</v>
      </c>
      <c r="O48" s="62">
        <v>4</v>
      </c>
    </row>
    <row r="49" spans="1:15" ht="16" customHeight="1">
      <c r="A49" s="5"/>
      <c r="B49" s="60">
        <v>42</v>
      </c>
      <c r="C49" s="60" t="s">
        <v>106</v>
      </c>
      <c r="D49" s="17" t="s">
        <v>266</v>
      </c>
      <c r="E49" s="61">
        <v>95.94</v>
      </c>
      <c r="F49" s="6"/>
      <c r="G49" s="17" t="s">
        <v>267</v>
      </c>
      <c r="H49" s="60" t="s">
        <v>132</v>
      </c>
      <c r="I49" s="60">
        <v>67</v>
      </c>
      <c r="J49" s="61">
        <v>164.93</v>
      </c>
      <c r="K49" s="6"/>
      <c r="L49" s="60" t="s">
        <v>137</v>
      </c>
      <c r="M49" s="17" t="s">
        <v>260</v>
      </c>
      <c r="N49" s="60">
        <v>72</v>
      </c>
      <c r="O49" s="62">
        <v>178.49</v>
      </c>
    </row>
    <row r="50" spans="1:15" ht="16" customHeight="1">
      <c r="A50" s="5"/>
      <c r="B50" s="60">
        <v>43</v>
      </c>
      <c r="C50" s="60" t="s">
        <v>107</v>
      </c>
      <c r="D50" s="17" t="s">
        <v>268</v>
      </c>
      <c r="E50" s="61" t="s">
        <v>269</v>
      </c>
      <c r="F50" s="6"/>
      <c r="G50" s="17" t="s">
        <v>185</v>
      </c>
      <c r="H50" s="60" t="s">
        <v>29</v>
      </c>
      <c r="I50" s="60">
        <v>1</v>
      </c>
      <c r="J50" s="61">
        <v>1.01</v>
      </c>
      <c r="K50" s="6"/>
      <c r="L50" s="60" t="s">
        <v>145</v>
      </c>
      <c r="M50" s="17" t="s">
        <v>270</v>
      </c>
      <c r="N50" s="60">
        <v>80</v>
      </c>
      <c r="O50" s="62">
        <v>200.59</v>
      </c>
    </row>
    <row r="51" spans="1:15" ht="16" customHeight="1">
      <c r="A51" s="5"/>
      <c r="B51" s="60">
        <v>44</v>
      </c>
      <c r="C51" s="60" t="s">
        <v>108</v>
      </c>
      <c r="D51" s="17" t="s">
        <v>271</v>
      </c>
      <c r="E51" s="61">
        <v>101.07</v>
      </c>
      <c r="F51" s="6"/>
      <c r="G51" s="17" t="s">
        <v>272</v>
      </c>
      <c r="H51" s="60" t="s">
        <v>113</v>
      </c>
      <c r="I51" s="60">
        <v>49</v>
      </c>
      <c r="J51" s="61">
        <v>114.82</v>
      </c>
      <c r="K51" s="6"/>
      <c r="L51" s="60" t="s">
        <v>132</v>
      </c>
      <c r="M51" s="17" t="s">
        <v>267</v>
      </c>
      <c r="N51" s="60">
        <v>67</v>
      </c>
      <c r="O51" s="62">
        <v>164.93</v>
      </c>
    </row>
    <row r="52" spans="1:15" ht="16" customHeight="1">
      <c r="A52" s="5"/>
      <c r="B52" s="60">
        <v>45</v>
      </c>
      <c r="C52" s="60" t="s">
        <v>109</v>
      </c>
      <c r="D52" s="17" t="s">
        <v>273</v>
      </c>
      <c r="E52" s="61">
        <v>102.91</v>
      </c>
      <c r="F52" s="6"/>
      <c r="G52" s="17" t="s">
        <v>274</v>
      </c>
      <c r="H52" s="60" t="s">
        <v>117</v>
      </c>
      <c r="I52" s="60">
        <v>53</v>
      </c>
      <c r="J52" s="61">
        <v>126.9</v>
      </c>
      <c r="K52" s="6"/>
      <c r="L52" s="60" t="s">
        <v>263</v>
      </c>
      <c r="M52" s="17" t="s">
        <v>262</v>
      </c>
      <c r="N52" s="60">
        <v>108</v>
      </c>
      <c r="O52" s="62" t="s">
        <v>264</v>
      </c>
    </row>
    <row r="53" spans="1:15" ht="16" customHeight="1">
      <c r="A53" s="5"/>
      <c r="B53" s="60">
        <v>46</v>
      </c>
      <c r="C53" s="60" t="s">
        <v>110</v>
      </c>
      <c r="D53" s="17" t="s">
        <v>275</v>
      </c>
      <c r="E53" s="61">
        <v>106.42</v>
      </c>
      <c r="F53" s="6"/>
      <c r="G53" s="17" t="s">
        <v>276</v>
      </c>
      <c r="H53" s="60" t="s">
        <v>142</v>
      </c>
      <c r="I53" s="60">
        <v>77</v>
      </c>
      <c r="J53" s="61">
        <v>192.22</v>
      </c>
      <c r="K53" s="6"/>
      <c r="L53" s="60" t="s">
        <v>117</v>
      </c>
      <c r="M53" s="17" t="s">
        <v>274</v>
      </c>
      <c r="N53" s="60">
        <v>53</v>
      </c>
      <c r="O53" s="62">
        <v>126.9</v>
      </c>
    </row>
    <row r="54" spans="1:15" ht="16" customHeight="1">
      <c r="A54" s="5"/>
      <c r="B54" s="60">
        <v>47</v>
      </c>
      <c r="C54" s="60" t="s">
        <v>111</v>
      </c>
      <c r="D54" s="17" t="s">
        <v>190</v>
      </c>
      <c r="E54" s="61">
        <v>107.87</v>
      </c>
      <c r="F54" s="6"/>
      <c r="G54" s="17" t="s">
        <v>235</v>
      </c>
      <c r="H54" s="60" t="s">
        <v>85</v>
      </c>
      <c r="I54" s="60">
        <v>26</v>
      </c>
      <c r="J54" s="61">
        <v>55.85</v>
      </c>
      <c r="K54" s="6"/>
      <c r="L54" s="60" t="s">
        <v>113</v>
      </c>
      <c r="M54" s="17" t="s">
        <v>272</v>
      </c>
      <c r="N54" s="60">
        <v>49</v>
      </c>
      <c r="O54" s="62">
        <v>114.82</v>
      </c>
    </row>
    <row r="55" spans="1:15" ht="16" customHeight="1">
      <c r="A55" s="5"/>
      <c r="B55" s="60">
        <v>48</v>
      </c>
      <c r="C55" s="60" t="s">
        <v>112</v>
      </c>
      <c r="D55" s="17" t="s">
        <v>218</v>
      </c>
      <c r="E55" s="61">
        <v>112.41</v>
      </c>
      <c r="F55" s="6"/>
      <c r="G55" s="17" t="s">
        <v>256</v>
      </c>
      <c r="H55" s="60" t="s">
        <v>100</v>
      </c>
      <c r="I55" s="60">
        <v>36</v>
      </c>
      <c r="J55" s="61">
        <v>83.8</v>
      </c>
      <c r="K55" s="6"/>
      <c r="L55" s="60" t="s">
        <v>142</v>
      </c>
      <c r="M55" s="17" t="s">
        <v>276</v>
      </c>
      <c r="N55" s="60">
        <v>77</v>
      </c>
      <c r="O55" s="62">
        <v>192.22</v>
      </c>
    </row>
    <row r="56" spans="1:15" ht="16" customHeight="1">
      <c r="A56" s="5"/>
      <c r="B56" s="60">
        <v>49</v>
      </c>
      <c r="C56" s="60" t="s">
        <v>113</v>
      </c>
      <c r="D56" s="17" t="s">
        <v>272</v>
      </c>
      <c r="E56" s="61">
        <v>114.82</v>
      </c>
      <c r="F56" s="6"/>
      <c r="G56" s="17" t="s">
        <v>277</v>
      </c>
      <c r="H56" s="60" t="s">
        <v>122</v>
      </c>
      <c r="I56" s="60">
        <v>57</v>
      </c>
      <c r="J56" s="61">
        <v>138.91</v>
      </c>
      <c r="K56" s="6"/>
      <c r="L56" s="60" t="s">
        <v>70</v>
      </c>
      <c r="M56" s="17" t="s">
        <v>225</v>
      </c>
      <c r="N56" s="60">
        <v>19</v>
      </c>
      <c r="O56" s="62">
        <v>39.1</v>
      </c>
    </row>
    <row r="57" spans="1:15" ht="16" customHeight="1">
      <c r="A57" s="5"/>
      <c r="B57" s="60">
        <v>50</v>
      </c>
      <c r="C57" s="60" t="s">
        <v>114</v>
      </c>
      <c r="D57" s="17" t="s">
        <v>278</v>
      </c>
      <c r="E57" s="61">
        <v>118.71</v>
      </c>
      <c r="F57" s="6"/>
      <c r="G57" s="17" t="s">
        <v>279</v>
      </c>
      <c r="H57" s="60" t="s">
        <v>168</v>
      </c>
      <c r="I57" s="60">
        <v>103</v>
      </c>
      <c r="J57" s="61" t="s">
        <v>240</v>
      </c>
      <c r="K57" s="6"/>
      <c r="L57" s="60" t="s">
        <v>100</v>
      </c>
      <c r="M57" s="17" t="s">
        <v>256</v>
      </c>
      <c r="N57" s="60">
        <v>36</v>
      </c>
      <c r="O57" s="62">
        <v>83.8</v>
      </c>
    </row>
    <row r="58" spans="1:15" ht="16" customHeight="1">
      <c r="A58" s="5"/>
      <c r="B58" s="60">
        <v>51</v>
      </c>
      <c r="C58" s="60" t="s">
        <v>115</v>
      </c>
      <c r="D58" s="17" t="s">
        <v>195</v>
      </c>
      <c r="E58" s="61">
        <v>121.76</v>
      </c>
      <c r="F58" s="6"/>
      <c r="G58" s="17" t="s">
        <v>280</v>
      </c>
      <c r="H58" s="60" t="s">
        <v>147</v>
      </c>
      <c r="I58" s="60">
        <v>82</v>
      </c>
      <c r="J58" s="61">
        <v>207.2</v>
      </c>
      <c r="K58" s="6"/>
      <c r="L58" s="60" t="s">
        <v>122</v>
      </c>
      <c r="M58" s="17" t="s">
        <v>277</v>
      </c>
      <c r="N58" s="60">
        <v>57</v>
      </c>
      <c r="O58" s="62">
        <v>138.91</v>
      </c>
    </row>
    <row r="59" spans="1:15" ht="16" customHeight="1">
      <c r="A59" s="5"/>
      <c r="B59" s="60">
        <v>52</v>
      </c>
      <c r="C59" s="60" t="s">
        <v>116</v>
      </c>
      <c r="D59" s="17" t="s">
        <v>281</v>
      </c>
      <c r="E59" s="61">
        <v>127.6</v>
      </c>
      <c r="F59" s="6"/>
      <c r="G59" s="17" t="s">
        <v>191</v>
      </c>
      <c r="H59" s="60" t="s">
        <v>33</v>
      </c>
      <c r="I59" s="60">
        <v>3</v>
      </c>
      <c r="J59" s="61">
        <v>6.94</v>
      </c>
      <c r="K59" s="6"/>
      <c r="L59" s="60" t="s">
        <v>33</v>
      </c>
      <c r="M59" s="17" t="s">
        <v>191</v>
      </c>
      <c r="N59" s="60">
        <v>3</v>
      </c>
      <c r="O59" s="62">
        <v>6.94</v>
      </c>
    </row>
    <row r="60" spans="1:15" ht="16" customHeight="1">
      <c r="A60" s="5"/>
      <c r="B60" s="60">
        <v>53</v>
      </c>
      <c r="C60" s="60" t="s">
        <v>117</v>
      </c>
      <c r="D60" s="17" t="s">
        <v>274</v>
      </c>
      <c r="E60" s="61">
        <v>126.9</v>
      </c>
      <c r="F60" s="6"/>
      <c r="G60" s="17" t="s">
        <v>282</v>
      </c>
      <c r="H60" s="60" t="s">
        <v>136</v>
      </c>
      <c r="I60" s="60">
        <v>71</v>
      </c>
      <c r="J60" s="61">
        <v>174.97</v>
      </c>
      <c r="K60" s="6"/>
      <c r="L60" s="60" t="s">
        <v>168</v>
      </c>
      <c r="M60" s="17" t="s">
        <v>279</v>
      </c>
      <c r="N60" s="60">
        <v>103</v>
      </c>
      <c r="O60" s="62" t="s">
        <v>240</v>
      </c>
    </row>
    <row r="61" spans="1:15" ht="16" customHeight="1">
      <c r="A61" s="5"/>
      <c r="B61" s="60">
        <v>54</v>
      </c>
      <c r="C61" s="60" t="s">
        <v>118</v>
      </c>
      <c r="D61" s="17" t="s">
        <v>283</v>
      </c>
      <c r="E61" s="61">
        <v>131.29</v>
      </c>
      <c r="F61" s="6"/>
      <c r="G61" s="17" t="s">
        <v>212</v>
      </c>
      <c r="H61" s="60" t="s">
        <v>59</v>
      </c>
      <c r="I61" s="60">
        <v>12</v>
      </c>
      <c r="J61" s="61">
        <v>24.31</v>
      </c>
      <c r="K61" s="6"/>
      <c r="L61" s="60" t="s">
        <v>136</v>
      </c>
      <c r="M61" s="17" t="s">
        <v>282</v>
      </c>
      <c r="N61" s="60">
        <v>71</v>
      </c>
      <c r="O61" s="62">
        <v>174.97</v>
      </c>
    </row>
    <row r="62" spans="1:15" ht="16" customHeight="1">
      <c r="A62" s="5"/>
      <c r="B62" s="60">
        <v>55</v>
      </c>
      <c r="C62" s="60" t="s">
        <v>119</v>
      </c>
      <c r="D62" s="17" t="s">
        <v>220</v>
      </c>
      <c r="E62" s="61">
        <v>132.91</v>
      </c>
      <c r="F62" s="6"/>
      <c r="G62" s="17" t="s">
        <v>234</v>
      </c>
      <c r="H62" s="60" t="s">
        <v>84</v>
      </c>
      <c r="I62" s="60">
        <v>25</v>
      </c>
      <c r="J62" s="61">
        <v>54.94</v>
      </c>
      <c r="K62" s="6"/>
      <c r="L62" s="60" t="s">
        <v>166</v>
      </c>
      <c r="M62" s="17" t="s">
        <v>284</v>
      </c>
      <c r="N62" s="60">
        <v>101</v>
      </c>
      <c r="O62" s="62" t="s">
        <v>285</v>
      </c>
    </row>
    <row r="63" spans="1:15" ht="16" customHeight="1">
      <c r="A63" s="5"/>
      <c r="B63" s="60">
        <v>56</v>
      </c>
      <c r="C63" s="60" t="s">
        <v>121</v>
      </c>
      <c r="D63" s="17" t="s">
        <v>204</v>
      </c>
      <c r="E63" s="61">
        <v>137.33000000000001</v>
      </c>
      <c r="F63" s="6"/>
      <c r="G63" s="17" t="s">
        <v>286</v>
      </c>
      <c r="H63" s="60" t="s">
        <v>174</v>
      </c>
      <c r="I63" s="60">
        <v>109</v>
      </c>
      <c r="J63" s="61" t="s">
        <v>287</v>
      </c>
      <c r="K63" s="6"/>
      <c r="L63" s="60" t="s">
        <v>59</v>
      </c>
      <c r="M63" s="17" t="s">
        <v>212</v>
      </c>
      <c r="N63" s="60">
        <v>12</v>
      </c>
      <c r="O63" s="62">
        <v>24.31</v>
      </c>
    </row>
    <row r="64" spans="1:15" ht="16" customHeight="1">
      <c r="A64" s="5"/>
      <c r="B64" s="60">
        <v>57</v>
      </c>
      <c r="C64" s="60" t="s">
        <v>122</v>
      </c>
      <c r="D64" s="17" t="s">
        <v>277</v>
      </c>
      <c r="E64" s="61">
        <v>138.91</v>
      </c>
      <c r="F64" s="6"/>
      <c r="G64" s="17" t="s">
        <v>284</v>
      </c>
      <c r="H64" s="60" t="s">
        <v>166</v>
      </c>
      <c r="I64" s="60">
        <v>101</v>
      </c>
      <c r="J64" s="61" t="s">
        <v>285</v>
      </c>
      <c r="K64" s="6"/>
      <c r="L64" s="60" t="s">
        <v>84</v>
      </c>
      <c r="M64" s="17" t="s">
        <v>234</v>
      </c>
      <c r="N64" s="60">
        <v>25</v>
      </c>
      <c r="O64" s="62">
        <v>54.94</v>
      </c>
    </row>
    <row r="65" spans="1:15" ht="16" customHeight="1">
      <c r="A65" s="5"/>
      <c r="B65" s="60">
        <v>58</v>
      </c>
      <c r="C65" s="60" t="s">
        <v>123</v>
      </c>
      <c r="D65" s="17" t="s">
        <v>226</v>
      </c>
      <c r="E65" s="61">
        <v>140.12</v>
      </c>
      <c r="F65" s="6"/>
      <c r="G65" s="17" t="s">
        <v>270</v>
      </c>
      <c r="H65" s="60" t="s">
        <v>145</v>
      </c>
      <c r="I65" s="60">
        <v>80</v>
      </c>
      <c r="J65" s="61">
        <v>200.59</v>
      </c>
      <c r="K65" s="6"/>
      <c r="L65" s="60" t="s">
        <v>106</v>
      </c>
      <c r="M65" s="17" t="s">
        <v>266</v>
      </c>
      <c r="N65" s="60">
        <v>42</v>
      </c>
      <c r="O65" s="62">
        <v>95.94</v>
      </c>
    </row>
    <row r="66" spans="1:15" ht="16" customHeight="1">
      <c r="A66" s="5"/>
      <c r="B66" s="60">
        <v>59</v>
      </c>
      <c r="C66" s="60" t="s">
        <v>124</v>
      </c>
      <c r="D66" s="17" t="s">
        <v>288</v>
      </c>
      <c r="E66" s="61">
        <v>140.91</v>
      </c>
      <c r="F66" s="6"/>
      <c r="G66" s="17" t="s">
        <v>266</v>
      </c>
      <c r="H66" s="60" t="s">
        <v>106</v>
      </c>
      <c r="I66" s="60">
        <v>42</v>
      </c>
      <c r="J66" s="61">
        <v>95.94</v>
      </c>
      <c r="K66" s="6"/>
      <c r="L66" s="60" t="s">
        <v>174</v>
      </c>
      <c r="M66" s="17" t="s">
        <v>286</v>
      </c>
      <c r="N66" s="60">
        <v>109</v>
      </c>
      <c r="O66" s="62" t="s">
        <v>287</v>
      </c>
    </row>
    <row r="67" spans="1:15" ht="16" customHeight="1">
      <c r="A67" s="5"/>
      <c r="B67" s="60">
        <v>60</v>
      </c>
      <c r="C67" s="60" t="s">
        <v>125</v>
      </c>
      <c r="D67" s="17" t="s">
        <v>289</v>
      </c>
      <c r="E67" s="61">
        <v>144.24</v>
      </c>
      <c r="F67" s="6"/>
      <c r="G67" s="17" t="s">
        <v>289</v>
      </c>
      <c r="H67" s="60" t="s">
        <v>125</v>
      </c>
      <c r="I67" s="60">
        <v>60</v>
      </c>
      <c r="J67" s="61">
        <v>144.24</v>
      </c>
      <c r="K67" s="6"/>
      <c r="L67" s="60" t="s">
        <v>17</v>
      </c>
      <c r="M67" s="17" t="s">
        <v>200</v>
      </c>
      <c r="N67" s="60">
        <v>7</v>
      </c>
      <c r="O67" s="62">
        <v>14.01</v>
      </c>
    </row>
    <row r="68" spans="1:15" ht="16" customHeight="1">
      <c r="A68" s="5"/>
      <c r="B68" s="60">
        <v>61</v>
      </c>
      <c r="C68" s="60" t="s">
        <v>126</v>
      </c>
      <c r="D68" s="17" t="s">
        <v>290</v>
      </c>
      <c r="E68" s="61" t="s">
        <v>291</v>
      </c>
      <c r="F68" s="6"/>
      <c r="G68" s="17" t="s">
        <v>209</v>
      </c>
      <c r="H68" s="60" t="s">
        <v>53</v>
      </c>
      <c r="I68" s="60">
        <v>10</v>
      </c>
      <c r="J68" s="61">
        <v>20.18</v>
      </c>
      <c r="K68" s="6"/>
      <c r="L68" s="60" t="s">
        <v>57</v>
      </c>
      <c r="M68" s="17" t="s">
        <v>210</v>
      </c>
      <c r="N68" s="60">
        <v>11</v>
      </c>
      <c r="O68" s="62">
        <v>22.99</v>
      </c>
    </row>
    <row r="69" spans="1:15" ht="16" customHeight="1">
      <c r="A69" s="5"/>
      <c r="B69" s="60">
        <v>62</v>
      </c>
      <c r="C69" s="60" t="s">
        <v>127</v>
      </c>
      <c r="D69" s="17" t="s">
        <v>292</v>
      </c>
      <c r="E69" s="61">
        <v>150.36000000000001</v>
      </c>
      <c r="F69" s="6"/>
      <c r="G69" s="17" t="s">
        <v>293</v>
      </c>
      <c r="H69" s="60" t="s">
        <v>158</v>
      </c>
      <c r="I69" s="60">
        <v>93</v>
      </c>
      <c r="J69" s="61" t="s">
        <v>294</v>
      </c>
      <c r="K69" s="6"/>
      <c r="L69" s="60" t="s">
        <v>105</v>
      </c>
      <c r="M69" s="17" t="s">
        <v>265</v>
      </c>
      <c r="N69" s="60">
        <v>41</v>
      </c>
      <c r="O69" s="62">
        <v>92.91</v>
      </c>
    </row>
    <row r="70" spans="1:15" ht="16" customHeight="1">
      <c r="A70" s="5"/>
      <c r="B70" s="60">
        <v>63</v>
      </c>
      <c r="C70" s="60" t="s">
        <v>128</v>
      </c>
      <c r="D70" s="17" t="s">
        <v>248</v>
      </c>
      <c r="E70" s="61">
        <v>151.96</v>
      </c>
      <c r="F70" s="6"/>
      <c r="G70" s="17" t="s">
        <v>241</v>
      </c>
      <c r="H70" s="60" t="s">
        <v>88</v>
      </c>
      <c r="I70" s="60">
        <v>28</v>
      </c>
      <c r="J70" s="61">
        <v>58.69</v>
      </c>
      <c r="K70" s="6"/>
      <c r="L70" s="60" t="s">
        <v>125</v>
      </c>
      <c r="M70" s="17" t="s">
        <v>289</v>
      </c>
      <c r="N70" s="60">
        <v>60</v>
      </c>
      <c r="O70" s="62">
        <v>144.24</v>
      </c>
    </row>
    <row r="71" spans="1:15" ht="16" customHeight="1">
      <c r="A71" s="5"/>
      <c r="B71" s="60">
        <v>64</v>
      </c>
      <c r="C71" s="60" t="s">
        <v>129</v>
      </c>
      <c r="D71" s="17" t="s">
        <v>255</v>
      </c>
      <c r="E71" s="61">
        <v>157.25</v>
      </c>
      <c r="F71" s="6"/>
      <c r="G71" s="17" t="s">
        <v>265</v>
      </c>
      <c r="H71" s="60" t="s">
        <v>105</v>
      </c>
      <c r="I71" s="60">
        <v>41</v>
      </c>
      <c r="J71" s="61">
        <v>92.91</v>
      </c>
      <c r="K71" s="6"/>
      <c r="L71" s="60" t="s">
        <v>53</v>
      </c>
      <c r="M71" s="17" t="s">
        <v>209</v>
      </c>
      <c r="N71" s="60">
        <v>10</v>
      </c>
      <c r="O71" s="62">
        <v>20.18</v>
      </c>
    </row>
    <row r="72" spans="1:15" ht="16" customHeight="1">
      <c r="A72" s="5"/>
      <c r="B72" s="60">
        <v>65</v>
      </c>
      <c r="C72" s="60" t="s">
        <v>130</v>
      </c>
      <c r="D72" s="17" t="s">
        <v>295</v>
      </c>
      <c r="E72" s="61">
        <v>158.93</v>
      </c>
      <c r="F72" s="6"/>
      <c r="G72" s="17" t="s">
        <v>200</v>
      </c>
      <c r="H72" s="60" t="s">
        <v>17</v>
      </c>
      <c r="I72" s="60">
        <v>7</v>
      </c>
      <c r="J72" s="61">
        <v>14.01</v>
      </c>
      <c r="K72" s="6"/>
      <c r="L72" s="60" t="s">
        <v>88</v>
      </c>
      <c r="M72" s="17" t="s">
        <v>241</v>
      </c>
      <c r="N72" s="60">
        <v>28</v>
      </c>
      <c r="O72" s="62">
        <v>58.69</v>
      </c>
    </row>
    <row r="73" spans="1:15" ht="16" customHeight="1">
      <c r="A73" s="5"/>
      <c r="B73" s="60">
        <v>66</v>
      </c>
      <c r="C73" s="60" t="s">
        <v>131</v>
      </c>
      <c r="D73" s="17" t="s">
        <v>242</v>
      </c>
      <c r="E73" s="61">
        <v>162.5</v>
      </c>
      <c r="F73" s="6"/>
      <c r="G73" s="17" t="s">
        <v>296</v>
      </c>
      <c r="H73" s="60" t="s">
        <v>167</v>
      </c>
      <c r="I73" s="60">
        <v>102</v>
      </c>
      <c r="J73" s="61" t="s">
        <v>297</v>
      </c>
      <c r="K73" s="6"/>
      <c r="L73" s="60" t="s">
        <v>167</v>
      </c>
      <c r="M73" s="17" t="s">
        <v>296</v>
      </c>
      <c r="N73" s="60">
        <v>102</v>
      </c>
      <c r="O73" s="62" t="s">
        <v>297</v>
      </c>
    </row>
    <row r="74" spans="1:15" ht="16" customHeight="1">
      <c r="A74" s="5"/>
      <c r="B74" s="60">
        <v>67</v>
      </c>
      <c r="C74" s="60" t="s">
        <v>132</v>
      </c>
      <c r="D74" s="17" t="s">
        <v>267</v>
      </c>
      <c r="E74" s="61">
        <v>164.93</v>
      </c>
      <c r="F74" s="6"/>
      <c r="G74" s="17" t="s">
        <v>298</v>
      </c>
      <c r="H74" s="60" t="s">
        <v>141</v>
      </c>
      <c r="I74" s="60">
        <v>76</v>
      </c>
      <c r="J74" s="61">
        <v>190.23</v>
      </c>
      <c r="K74" s="6"/>
      <c r="L74" s="60" t="s">
        <v>158</v>
      </c>
      <c r="M74" s="17" t="s">
        <v>293</v>
      </c>
      <c r="N74" s="60">
        <v>93</v>
      </c>
      <c r="O74" s="62" t="s">
        <v>294</v>
      </c>
    </row>
    <row r="75" spans="1:15" ht="16" customHeight="1">
      <c r="A75" s="5"/>
      <c r="B75" s="60">
        <v>68</v>
      </c>
      <c r="C75" s="60" t="s">
        <v>133</v>
      </c>
      <c r="D75" s="17" t="s">
        <v>246</v>
      </c>
      <c r="E75" s="61">
        <v>167.26</v>
      </c>
      <c r="F75" s="6"/>
      <c r="G75" s="17" t="s">
        <v>203</v>
      </c>
      <c r="H75" s="60" t="s">
        <v>20</v>
      </c>
      <c r="I75" s="60">
        <v>8</v>
      </c>
      <c r="J75" s="61">
        <v>16</v>
      </c>
      <c r="K75" s="6"/>
      <c r="L75" s="60" t="s">
        <v>20</v>
      </c>
      <c r="M75" s="17" t="s">
        <v>203</v>
      </c>
      <c r="N75" s="60">
        <v>8</v>
      </c>
      <c r="O75" s="62">
        <v>16</v>
      </c>
    </row>
    <row r="76" spans="1:15" ht="16" customHeight="1">
      <c r="A76" s="5"/>
      <c r="B76" s="60">
        <v>69</v>
      </c>
      <c r="C76" s="60" t="s">
        <v>134</v>
      </c>
      <c r="D76" s="17" t="s">
        <v>299</v>
      </c>
      <c r="E76" s="61">
        <v>168.93</v>
      </c>
      <c r="F76" s="6"/>
      <c r="G76" s="17" t="s">
        <v>275</v>
      </c>
      <c r="H76" s="60" t="s">
        <v>110</v>
      </c>
      <c r="I76" s="60">
        <v>46</v>
      </c>
      <c r="J76" s="61">
        <v>106.42</v>
      </c>
      <c r="K76" s="6"/>
      <c r="L76" s="60" t="s">
        <v>141</v>
      </c>
      <c r="M76" s="17" t="s">
        <v>298</v>
      </c>
      <c r="N76" s="60">
        <v>76</v>
      </c>
      <c r="O76" s="62">
        <v>190.23</v>
      </c>
    </row>
    <row r="77" spans="1:15" ht="16" customHeight="1">
      <c r="A77" s="5"/>
      <c r="B77" s="60">
        <v>70</v>
      </c>
      <c r="C77" s="60" t="s">
        <v>135</v>
      </c>
      <c r="D77" s="17" t="s">
        <v>300</v>
      </c>
      <c r="E77" s="61">
        <v>173.04</v>
      </c>
      <c r="F77" s="6"/>
      <c r="G77" s="17" t="s">
        <v>217</v>
      </c>
      <c r="H77" s="60" t="s">
        <v>64</v>
      </c>
      <c r="I77" s="60">
        <v>15</v>
      </c>
      <c r="J77" s="61">
        <v>30.97</v>
      </c>
      <c r="K77" s="6"/>
      <c r="L77" s="60" t="s">
        <v>64</v>
      </c>
      <c r="M77" s="17" t="s">
        <v>217</v>
      </c>
      <c r="N77" s="60">
        <v>15</v>
      </c>
      <c r="O77" s="62">
        <v>30.97</v>
      </c>
    </row>
    <row r="78" spans="1:15" ht="16" customHeight="1">
      <c r="A78" s="5"/>
      <c r="B78" s="60">
        <v>71</v>
      </c>
      <c r="C78" s="60" t="s">
        <v>136</v>
      </c>
      <c r="D78" s="17" t="s">
        <v>282</v>
      </c>
      <c r="E78" s="61">
        <v>174.97</v>
      </c>
      <c r="F78" s="6"/>
      <c r="G78" s="17" t="s">
        <v>301</v>
      </c>
      <c r="H78" s="60" t="s">
        <v>143</v>
      </c>
      <c r="I78" s="60">
        <v>78</v>
      </c>
      <c r="J78" s="61">
        <v>195.08</v>
      </c>
      <c r="K78" s="6"/>
      <c r="L78" s="60" t="s">
        <v>156</v>
      </c>
      <c r="M78" s="17" t="s">
        <v>302</v>
      </c>
      <c r="N78" s="60">
        <v>91</v>
      </c>
      <c r="O78" s="62">
        <v>231.04</v>
      </c>
    </row>
    <row r="79" spans="1:15" ht="16" customHeight="1">
      <c r="A79" s="5"/>
      <c r="B79" s="60">
        <v>72</v>
      </c>
      <c r="C79" s="60" t="s">
        <v>137</v>
      </c>
      <c r="D79" s="17" t="s">
        <v>260</v>
      </c>
      <c r="E79" s="61">
        <v>178.49</v>
      </c>
      <c r="F79" s="6"/>
      <c r="G79" s="17" t="s">
        <v>303</v>
      </c>
      <c r="H79" s="60" t="s">
        <v>159</v>
      </c>
      <c r="I79" s="60">
        <v>94</v>
      </c>
      <c r="J79" s="61" t="s">
        <v>304</v>
      </c>
      <c r="K79" s="6"/>
      <c r="L79" s="60" t="s">
        <v>147</v>
      </c>
      <c r="M79" s="17" t="s">
        <v>280</v>
      </c>
      <c r="N79" s="60">
        <v>82</v>
      </c>
      <c r="O79" s="62">
        <v>207.2</v>
      </c>
    </row>
    <row r="80" spans="1:15" ht="16" customHeight="1">
      <c r="A80" s="5"/>
      <c r="B80" s="60">
        <v>73</v>
      </c>
      <c r="C80" s="60" t="s">
        <v>138</v>
      </c>
      <c r="D80" s="17" t="s">
        <v>305</v>
      </c>
      <c r="E80" s="61">
        <v>180.95</v>
      </c>
      <c r="F80" s="6"/>
      <c r="G80" s="17" t="s">
        <v>306</v>
      </c>
      <c r="H80" s="60" t="s">
        <v>149</v>
      </c>
      <c r="I80" s="60">
        <v>84</v>
      </c>
      <c r="J80" s="61" t="s">
        <v>307</v>
      </c>
      <c r="K80" s="6"/>
      <c r="L80" s="60" t="s">
        <v>110</v>
      </c>
      <c r="M80" s="17" t="s">
        <v>275</v>
      </c>
      <c r="N80" s="60">
        <v>46</v>
      </c>
      <c r="O80" s="62">
        <v>106.42</v>
      </c>
    </row>
    <row r="81" spans="1:15" ht="16" customHeight="1">
      <c r="A81" s="5"/>
      <c r="B81" s="60">
        <v>74</v>
      </c>
      <c r="C81" s="60" t="s">
        <v>139</v>
      </c>
      <c r="D81" s="17" t="s">
        <v>308</v>
      </c>
      <c r="E81" s="61">
        <v>183.84</v>
      </c>
      <c r="F81" s="6"/>
      <c r="G81" s="17" t="s">
        <v>225</v>
      </c>
      <c r="H81" s="60" t="s">
        <v>70</v>
      </c>
      <c r="I81" s="60">
        <v>19</v>
      </c>
      <c r="J81" s="61">
        <v>39.1</v>
      </c>
      <c r="K81" s="6"/>
      <c r="L81" s="60" t="s">
        <v>126</v>
      </c>
      <c r="M81" s="17" t="s">
        <v>290</v>
      </c>
      <c r="N81" s="60">
        <v>61</v>
      </c>
      <c r="O81" s="62" t="s">
        <v>291</v>
      </c>
    </row>
    <row r="82" spans="1:15" ht="16" customHeight="1">
      <c r="A82" s="5"/>
      <c r="B82" s="60">
        <v>75</v>
      </c>
      <c r="C82" s="60" t="s">
        <v>140</v>
      </c>
      <c r="D82" s="17" t="s">
        <v>309</v>
      </c>
      <c r="E82" s="61">
        <v>186.21</v>
      </c>
      <c r="F82" s="6"/>
      <c r="G82" s="17" t="s">
        <v>288</v>
      </c>
      <c r="H82" s="60" t="s">
        <v>124</v>
      </c>
      <c r="I82" s="60">
        <v>59</v>
      </c>
      <c r="J82" s="61">
        <v>140.91</v>
      </c>
      <c r="K82" s="6"/>
      <c r="L82" s="60" t="s">
        <v>149</v>
      </c>
      <c r="M82" s="17" t="s">
        <v>306</v>
      </c>
      <c r="N82" s="60">
        <v>84</v>
      </c>
      <c r="O82" s="62" t="s">
        <v>307</v>
      </c>
    </row>
    <row r="83" spans="1:15" ht="16" customHeight="1">
      <c r="A83" s="5"/>
      <c r="B83" s="60">
        <v>76</v>
      </c>
      <c r="C83" s="60" t="s">
        <v>141</v>
      </c>
      <c r="D83" s="17" t="s">
        <v>298</v>
      </c>
      <c r="E83" s="61">
        <v>190.23</v>
      </c>
      <c r="F83" s="6"/>
      <c r="G83" s="17" t="s">
        <v>290</v>
      </c>
      <c r="H83" s="60" t="s">
        <v>126</v>
      </c>
      <c r="I83" s="60">
        <v>61</v>
      </c>
      <c r="J83" s="61" t="s">
        <v>291</v>
      </c>
      <c r="K83" s="6"/>
      <c r="L83" s="60" t="s">
        <v>124</v>
      </c>
      <c r="M83" s="17" t="s">
        <v>288</v>
      </c>
      <c r="N83" s="60">
        <v>59</v>
      </c>
      <c r="O83" s="62">
        <v>140.91</v>
      </c>
    </row>
    <row r="84" spans="1:15" ht="16" customHeight="1">
      <c r="A84" s="5"/>
      <c r="B84" s="60">
        <v>77</v>
      </c>
      <c r="C84" s="60" t="s">
        <v>142</v>
      </c>
      <c r="D84" s="17" t="s">
        <v>276</v>
      </c>
      <c r="E84" s="61">
        <v>192.22</v>
      </c>
      <c r="F84" s="6"/>
      <c r="G84" s="17" t="s">
        <v>302</v>
      </c>
      <c r="H84" s="60" t="s">
        <v>156</v>
      </c>
      <c r="I84" s="60">
        <v>91</v>
      </c>
      <c r="J84" s="61">
        <v>231.04</v>
      </c>
      <c r="K84" s="6"/>
      <c r="L84" s="60" t="s">
        <v>143</v>
      </c>
      <c r="M84" s="17" t="s">
        <v>301</v>
      </c>
      <c r="N84" s="60">
        <v>78</v>
      </c>
      <c r="O84" s="62">
        <v>195.08</v>
      </c>
    </row>
    <row r="85" spans="1:15" ht="16" customHeight="1">
      <c r="A85" s="5"/>
      <c r="B85" s="60">
        <v>78</v>
      </c>
      <c r="C85" s="60" t="s">
        <v>143</v>
      </c>
      <c r="D85" s="17" t="s">
        <v>301</v>
      </c>
      <c r="E85" s="61">
        <v>195.08</v>
      </c>
      <c r="F85" s="6"/>
      <c r="G85" s="17" t="s">
        <v>310</v>
      </c>
      <c r="H85" s="60" t="s">
        <v>153</v>
      </c>
      <c r="I85" s="60">
        <v>88</v>
      </c>
      <c r="J85" s="61" t="s">
        <v>311</v>
      </c>
      <c r="K85" s="6"/>
      <c r="L85" s="60" t="s">
        <v>159</v>
      </c>
      <c r="M85" s="17" t="s">
        <v>303</v>
      </c>
      <c r="N85" s="60">
        <v>94</v>
      </c>
      <c r="O85" s="62" t="s">
        <v>304</v>
      </c>
    </row>
    <row r="86" spans="1:15" ht="16" customHeight="1">
      <c r="A86" s="5"/>
      <c r="B86" s="60">
        <v>79</v>
      </c>
      <c r="C86" s="60" t="s">
        <v>144</v>
      </c>
      <c r="D86" s="17" t="s">
        <v>205</v>
      </c>
      <c r="E86" s="61">
        <v>196.97</v>
      </c>
      <c r="F86" s="6"/>
      <c r="G86" s="17" t="s">
        <v>312</v>
      </c>
      <c r="H86" s="60" t="s">
        <v>151</v>
      </c>
      <c r="I86" s="60">
        <v>86</v>
      </c>
      <c r="J86" s="61" t="s">
        <v>313</v>
      </c>
      <c r="K86" s="6"/>
      <c r="L86" s="60" t="s">
        <v>153</v>
      </c>
      <c r="M86" s="17" t="s">
        <v>310</v>
      </c>
      <c r="N86" s="60">
        <v>88</v>
      </c>
      <c r="O86" s="62" t="s">
        <v>311</v>
      </c>
    </row>
    <row r="87" spans="1:15" ht="16" customHeight="1">
      <c r="A87" s="5"/>
      <c r="B87" s="60">
        <v>80</v>
      </c>
      <c r="C87" s="60" t="s">
        <v>145</v>
      </c>
      <c r="D87" s="17" t="s">
        <v>270</v>
      </c>
      <c r="E87" s="61">
        <v>200.59</v>
      </c>
      <c r="F87" s="6"/>
      <c r="G87" s="17" t="s">
        <v>309</v>
      </c>
      <c r="H87" s="60" t="s">
        <v>140</v>
      </c>
      <c r="I87" s="60">
        <v>75</v>
      </c>
      <c r="J87" s="61">
        <v>186.21</v>
      </c>
      <c r="K87" s="6"/>
      <c r="L87" s="60" t="s">
        <v>101</v>
      </c>
      <c r="M87" s="17" t="s">
        <v>257</v>
      </c>
      <c r="N87" s="60">
        <v>37</v>
      </c>
      <c r="O87" s="62">
        <v>85.47</v>
      </c>
    </row>
    <row r="88" spans="1:15" ht="16" customHeight="1">
      <c r="A88" s="5"/>
      <c r="B88" s="60">
        <v>81</v>
      </c>
      <c r="C88" s="60" t="s">
        <v>146</v>
      </c>
      <c r="D88" s="17" t="s">
        <v>314</v>
      </c>
      <c r="E88" s="61">
        <v>204.38</v>
      </c>
      <c r="F88" s="6"/>
      <c r="G88" s="17" t="s">
        <v>273</v>
      </c>
      <c r="H88" s="60" t="s">
        <v>109</v>
      </c>
      <c r="I88" s="60">
        <v>45</v>
      </c>
      <c r="J88" s="61">
        <v>102.91</v>
      </c>
      <c r="K88" s="6"/>
      <c r="L88" s="60" t="s">
        <v>140</v>
      </c>
      <c r="M88" s="17" t="s">
        <v>309</v>
      </c>
      <c r="N88" s="60">
        <v>75</v>
      </c>
      <c r="O88" s="62">
        <v>186.21</v>
      </c>
    </row>
    <row r="89" spans="1:15" ht="16" customHeight="1">
      <c r="A89" s="5"/>
      <c r="B89" s="60">
        <v>82</v>
      </c>
      <c r="C89" s="60" t="s">
        <v>147</v>
      </c>
      <c r="D89" s="17" t="s">
        <v>280</v>
      </c>
      <c r="E89" s="61">
        <v>207.2</v>
      </c>
      <c r="F89" s="6"/>
      <c r="G89" s="17" t="s">
        <v>315</v>
      </c>
      <c r="H89" s="60" t="s">
        <v>316</v>
      </c>
      <c r="I89" s="60">
        <v>111</v>
      </c>
      <c r="J89" s="61" t="s">
        <v>317</v>
      </c>
      <c r="K89" s="6"/>
      <c r="L89" s="60" t="s">
        <v>171</v>
      </c>
      <c r="M89" s="17" t="s">
        <v>318</v>
      </c>
      <c r="N89" s="60">
        <v>104</v>
      </c>
      <c r="O89" s="62" t="s">
        <v>319</v>
      </c>
    </row>
    <row r="90" spans="1:15" ht="16" customHeight="1">
      <c r="A90" s="5"/>
      <c r="B90" s="60">
        <v>83</v>
      </c>
      <c r="C90" s="60" t="s">
        <v>148</v>
      </c>
      <c r="D90" s="17" t="s">
        <v>211</v>
      </c>
      <c r="E90" s="61">
        <v>208.98</v>
      </c>
      <c r="F90" s="6"/>
      <c r="G90" s="17" t="s">
        <v>257</v>
      </c>
      <c r="H90" s="60" t="s">
        <v>101</v>
      </c>
      <c r="I90" s="60">
        <v>37</v>
      </c>
      <c r="J90" s="61">
        <v>85.47</v>
      </c>
      <c r="K90" s="6"/>
      <c r="L90" s="60" t="s">
        <v>316</v>
      </c>
      <c r="M90" s="17" t="s">
        <v>315</v>
      </c>
      <c r="N90" s="60">
        <v>111</v>
      </c>
      <c r="O90" s="62" t="s">
        <v>317</v>
      </c>
    </row>
    <row r="91" spans="1:15" ht="16" customHeight="1">
      <c r="A91" s="5"/>
      <c r="B91" s="60">
        <v>84</v>
      </c>
      <c r="C91" s="60" t="s">
        <v>149</v>
      </c>
      <c r="D91" s="17" t="s">
        <v>306</v>
      </c>
      <c r="E91" s="61" t="s">
        <v>307</v>
      </c>
      <c r="F91" s="6"/>
      <c r="G91" s="17" t="s">
        <v>271</v>
      </c>
      <c r="H91" s="60" t="s">
        <v>108</v>
      </c>
      <c r="I91" s="60">
        <v>44</v>
      </c>
      <c r="J91" s="61">
        <v>101.07</v>
      </c>
      <c r="K91" s="6"/>
      <c r="L91" s="60" t="s">
        <v>109</v>
      </c>
      <c r="M91" s="17" t="s">
        <v>273</v>
      </c>
      <c r="N91" s="60">
        <v>45</v>
      </c>
      <c r="O91" s="62">
        <v>102.91</v>
      </c>
    </row>
    <row r="92" spans="1:15" ht="16" customHeight="1">
      <c r="A92" s="5"/>
      <c r="B92" s="60">
        <v>85</v>
      </c>
      <c r="C92" s="60" t="s">
        <v>150</v>
      </c>
      <c r="D92" s="17" t="s">
        <v>201</v>
      </c>
      <c r="E92" s="17" t="s">
        <v>202</v>
      </c>
      <c r="F92" s="6"/>
      <c r="G92" s="17" t="s">
        <v>318</v>
      </c>
      <c r="H92" s="60" t="s">
        <v>171</v>
      </c>
      <c r="I92" s="60">
        <v>104</v>
      </c>
      <c r="J92" s="61" t="s">
        <v>319</v>
      </c>
      <c r="K92" s="6"/>
      <c r="L92" s="60" t="s">
        <v>151</v>
      </c>
      <c r="M92" s="17" t="s">
        <v>312</v>
      </c>
      <c r="N92" s="60">
        <v>86</v>
      </c>
      <c r="O92" s="62" t="s">
        <v>313</v>
      </c>
    </row>
    <row r="93" spans="1:15" ht="16" customHeight="1">
      <c r="A93" s="5"/>
      <c r="B93" s="60">
        <v>86</v>
      </c>
      <c r="C93" s="60" t="s">
        <v>151</v>
      </c>
      <c r="D93" s="17" t="s">
        <v>312</v>
      </c>
      <c r="E93" s="61" t="s">
        <v>313</v>
      </c>
      <c r="F93" s="6"/>
      <c r="G93" s="17" t="s">
        <v>292</v>
      </c>
      <c r="H93" s="60" t="s">
        <v>127</v>
      </c>
      <c r="I93" s="60">
        <v>62</v>
      </c>
      <c r="J93" s="61">
        <v>150.36000000000001</v>
      </c>
      <c r="K93" s="6"/>
      <c r="L93" s="60" t="s">
        <v>108</v>
      </c>
      <c r="M93" s="17" t="s">
        <v>271</v>
      </c>
      <c r="N93" s="60">
        <v>44</v>
      </c>
      <c r="O93" s="62">
        <v>101.07</v>
      </c>
    </row>
    <row r="94" spans="1:15" ht="16" customHeight="1">
      <c r="A94" s="5"/>
      <c r="B94" s="60">
        <v>87</v>
      </c>
      <c r="C94" s="60" t="s">
        <v>152</v>
      </c>
      <c r="D94" s="17" t="s">
        <v>253</v>
      </c>
      <c r="E94" s="61" t="s">
        <v>254</v>
      </c>
      <c r="F94" s="6"/>
      <c r="G94" s="17" t="s">
        <v>227</v>
      </c>
      <c r="H94" s="60" t="s">
        <v>75</v>
      </c>
      <c r="I94" s="60">
        <v>21</v>
      </c>
      <c r="J94" s="61">
        <v>44.96</v>
      </c>
      <c r="K94" s="6"/>
      <c r="L94" s="60" t="s">
        <v>66</v>
      </c>
      <c r="M94" s="17" t="s">
        <v>219</v>
      </c>
      <c r="N94" s="60">
        <v>16</v>
      </c>
      <c r="O94" s="62">
        <v>32.07</v>
      </c>
    </row>
    <row r="95" spans="1:15" ht="16" customHeight="1">
      <c r="A95" s="5"/>
      <c r="B95" s="60">
        <v>88</v>
      </c>
      <c r="C95" s="60" t="s">
        <v>153</v>
      </c>
      <c r="D95" s="17" t="s">
        <v>310</v>
      </c>
      <c r="E95" s="61" t="s">
        <v>311</v>
      </c>
      <c r="F95" s="6"/>
      <c r="G95" s="17" t="s">
        <v>320</v>
      </c>
      <c r="H95" s="60" t="s">
        <v>321</v>
      </c>
      <c r="I95" s="60">
        <v>106</v>
      </c>
      <c r="J95" s="61" t="s">
        <v>322</v>
      </c>
      <c r="K95" s="6"/>
      <c r="L95" s="60" t="s">
        <v>115</v>
      </c>
      <c r="M95" s="17" t="s">
        <v>195</v>
      </c>
      <c r="N95" s="60">
        <v>51</v>
      </c>
      <c r="O95" s="62">
        <v>121.76</v>
      </c>
    </row>
    <row r="96" spans="1:15" ht="16" customHeight="1">
      <c r="A96" s="5"/>
      <c r="B96" s="60">
        <v>89</v>
      </c>
      <c r="C96" s="60" t="s">
        <v>154</v>
      </c>
      <c r="D96" s="17" t="s">
        <v>186</v>
      </c>
      <c r="E96" s="17" t="s">
        <v>187</v>
      </c>
      <c r="F96" s="6"/>
      <c r="G96" s="17" t="s">
        <v>252</v>
      </c>
      <c r="H96" s="60" t="s">
        <v>98</v>
      </c>
      <c r="I96" s="60">
        <v>34</v>
      </c>
      <c r="J96" s="61">
        <v>78.959999999999994</v>
      </c>
      <c r="K96" s="6"/>
      <c r="L96" s="60" t="s">
        <v>75</v>
      </c>
      <c r="M96" s="17" t="s">
        <v>227</v>
      </c>
      <c r="N96" s="60">
        <v>21</v>
      </c>
      <c r="O96" s="62">
        <v>44.96</v>
      </c>
    </row>
    <row r="97" spans="1:15" ht="16" customHeight="1">
      <c r="A97" s="5"/>
      <c r="B97" s="60">
        <v>90</v>
      </c>
      <c r="C97" s="60" t="s">
        <v>155</v>
      </c>
      <c r="D97" s="17" t="s">
        <v>323</v>
      </c>
      <c r="E97" s="61">
        <v>232.04</v>
      </c>
      <c r="F97" s="6"/>
      <c r="G97" s="17" t="s">
        <v>215</v>
      </c>
      <c r="H97" s="60" t="s">
        <v>63</v>
      </c>
      <c r="I97" s="60">
        <v>14</v>
      </c>
      <c r="J97" s="61">
        <v>28.09</v>
      </c>
      <c r="K97" s="6"/>
      <c r="L97" s="60" t="s">
        <v>98</v>
      </c>
      <c r="M97" s="17" t="s">
        <v>252</v>
      </c>
      <c r="N97" s="60">
        <v>34</v>
      </c>
      <c r="O97" s="62">
        <v>78.959999999999994</v>
      </c>
    </row>
    <row r="98" spans="1:15" ht="16" customHeight="1">
      <c r="A98" s="5"/>
      <c r="B98" s="60">
        <v>91</v>
      </c>
      <c r="C98" s="60" t="s">
        <v>156</v>
      </c>
      <c r="D98" s="17" t="s">
        <v>302</v>
      </c>
      <c r="E98" s="61">
        <v>231.04</v>
      </c>
      <c r="F98" s="6"/>
      <c r="G98" s="17" t="s">
        <v>190</v>
      </c>
      <c r="H98" s="60" t="s">
        <v>111</v>
      </c>
      <c r="I98" s="60">
        <v>47</v>
      </c>
      <c r="J98" s="61">
        <v>107.87</v>
      </c>
      <c r="K98" s="6"/>
      <c r="L98" s="60" t="s">
        <v>321</v>
      </c>
      <c r="M98" s="17" t="s">
        <v>320</v>
      </c>
      <c r="N98" s="60">
        <v>106</v>
      </c>
      <c r="O98" s="62" t="s">
        <v>322</v>
      </c>
    </row>
    <row r="99" spans="1:15" ht="16" customHeight="1">
      <c r="A99" s="5"/>
      <c r="B99" s="60">
        <v>92</v>
      </c>
      <c r="C99" s="60" t="s">
        <v>157</v>
      </c>
      <c r="D99" s="17" t="s">
        <v>324</v>
      </c>
      <c r="E99" s="61">
        <v>238.03</v>
      </c>
      <c r="F99" s="6"/>
      <c r="G99" s="17" t="s">
        <v>210</v>
      </c>
      <c r="H99" s="60" t="s">
        <v>57</v>
      </c>
      <c r="I99" s="60">
        <v>11</v>
      </c>
      <c r="J99" s="61">
        <v>22.99</v>
      </c>
      <c r="K99" s="6"/>
      <c r="L99" s="60" t="s">
        <v>63</v>
      </c>
      <c r="M99" s="17" t="s">
        <v>215</v>
      </c>
      <c r="N99" s="60">
        <v>14</v>
      </c>
      <c r="O99" s="62">
        <v>28.09</v>
      </c>
    </row>
    <row r="100" spans="1:15" ht="16" customHeight="1">
      <c r="A100" s="5"/>
      <c r="B100" s="60">
        <v>93</v>
      </c>
      <c r="C100" s="60" t="s">
        <v>158</v>
      </c>
      <c r="D100" s="17" t="s">
        <v>293</v>
      </c>
      <c r="E100" s="61" t="s">
        <v>294</v>
      </c>
      <c r="F100" s="6"/>
      <c r="G100" s="17" t="s">
        <v>258</v>
      </c>
      <c r="H100" s="60" t="s">
        <v>102</v>
      </c>
      <c r="I100" s="60">
        <v>38</v>
      </c>
      <c r="J100" s="61">
        <v>87.62</v>
      </c>
      <c r="K100" s="6"/>
      <c r="L100" s="60" t="s">
        <v>127</v>
      </c>
      <c r="M100" s="17" t="s">
        <v>292</v>
      </c>
      <c r="N100" s="60">
        <v>62</v>
      </c>
      <c r="O100" s="62">
        <v>150.36000000000001</v>
      </c>
    </row>
    <row r="101" spans="1:15" ht="16" customHeight="1">
      <c r="A101" s="5"/>
      <c r="B101" s="60">
        <v>94</v>
      </c>
      <c r="C101" s="60" t="s">
        <v>159</v>
      </c>
      <c r="D101" s="17" t="s">
        <v>303</v>
      </c>
      <c r="E101" s="61" t="s">
        <v>304</v>
      </c>
      <c r="F101" s="6"/>
      <c r="G101" s="17" t="s">
        <v>219</v>
      </c>
      <c r="H101" s="60" t="s">
        <v>66</v>
      </c>
      <c r="I101" s="60">
        <v>16</v>
      </c>
      <c r="J101" s="61">
        <v>32.07</v>
      </c>
      <c r="K101" s="6"/>
      <c r="L101" s="60" t="s">
        <v>114</v>
      </c>
      <c r="M101" s="17" t="s">
        <v>278</v>
      </c>
      <c r="N101" s="60">
        <v>50</v>
      </c>
      <c r="O101" s="62">
        <v>118.71</v>
      </c>
    </row>
    <row r="102" spans="1:15" ht="16" customHeight="1">
      <c r="A102" s="5"/>
      <c r="B102" s="60">
        <v>95</v>
      </c>
      <c r="C102" s="60" t="s">
        <v>160</v>
      </c>
      <c r="D102" s="17" t="s">
        <v>192</v>
      </c>
      <c r="E102" s="17" t="s">
        <v>193</v>
      </c>
      <c r="F102" s="6"/>
      <c r="G102" s="17" t="s">
        <v>305</v>
      </c>
      <c r="H102" s="60" t="s">
        <v>138</v>
      </c>
      <c r="I102" s="60">
        <v>73</v>
      </c>
      <c r="J102" s="61">
        <v>180.95</v>
      </c>
      <c r="K102" s="6"/>
      <c r="L102" s="60" t="s">
        <v>102</v>
      </c>
      <c r="M102" s="17" t="s">
        <v>258</v>
      </c>
      <c r="N102" s="60">
        <v>38</v>
      </c>
      <c r="O102" s="62">
        <v>87.62</v>
      </c>
    </row>
    <row r="103" spans="1:15" ht="16" customHeight="1">
      <c r="A103" s="5"/>
      <c r="B103" s="60">
        <v>96</v>
      </c>
      <c r="C103" s="60" t="s">
        <v>161</v>
      </c>
      <c r="D103" s="17" t="s">
        <v>230</v>
      </c>
      <c r="E103" s="17" t="s">
        <v>208</v>
      </c>
      <c r="F103" s="6"/>
      <c r="G103" s="17" t="s">
        <v>268</v>
      </c>
      <c r="H103" s="60" t="s">
        <v>107</v>
      </c>
      <c r="I103" s="60">
        <v>43</v>
      </c>
      <c r="J103" s="61" t="s">
        <v>269</v>
      </c>
      <c r="K103" s="6"/>
      <c r="L103" s="60" t="s">
        <v>138</v>
      </c>
      <c r="M103" s="17" t="s">
        <v>305</v>
      </c>
      <c r="N103" s="60">
        <v>73</v>
      </c>
      <c r="O103" s="62">
        <v>180.95</v>
      </c>
    </row>
    <row r="104" spans="1:15" ht="16" customHeight="1">
      <c r="A104" s="5"/>
      <c r="B104" s="60">
        <v>97</v>
      </c>
      <c r="C104" s="60" t="s">
        <v>162</v>
      </c>
      <c r="D104" s="17" t="s">
        <v>207</v>
      </c>
      <c r="E104" s="17" t="s">
        <v>208</v>
      </c>
      <c r="F104" s="6"/>
      <c r="G104" s="17" t="s">
        <v>281</v>
      </c>
      <c r="H104" s="60" t="s">
        <v>116</v>
      </c>
      <c r="I104" s="60">
        <v>52</v>
      </c>
      <c r="J104" s="61">
        <v>127.6</v>
      </c>
      <c r="K104" s="6"/>
      <c r="L104" s="60" t="s">
        <v>130</v>
      </c>
      <c r="M104" s="17" t="s">
        <v>295</v>
      </c>
      <c r="N104" s="60">
        <v>65</v>
      </c>
      <c r="O104" s="62">
        <v>158.93</v>
      </c>
    </row>
    <row r="105" spans="1:15" ht="16" customHeight="1">
      <c r="A105" s="5"/>
      <c r="B105" s="60">
        <v>98</v>
      </c>
      <c r="C105" s="60" t="s">
        <v>163</v>
      </c>
      <c r="D105" s="17" t="s">
        <v>223</v>
      </c>
      <c r="E105" s="17" t="s">
        <v>224</v>
      </c>
      <c r="F105" s="6"/>
      <c r="G105" s="17" t="s">
        <v>295</v>
      </c>
      <c r="H105" s="60" t="s">
        <v>130</v>
      </c>
      <c r="I105" s="60">
        <v>65</v>
      </c>
      <c r="J105" s="61">
        <v>158.93</v>
      </c>
      <c r="K105" s="6"/>
      <c r="L105" s="60" t="s">
        <v>107</v>
      </c>
      <c r="M105" s="17" t="s">
        <v>268</v>
      </c>
      <c r="N105" s="60">
        <v>43</v>
      </c>
      <c r="O105" s="62" t="s">
        <v>269</v>
      </c>
    </row>
    <row r="106" spans="1:15" ht="16" customHeight="1">
      <c r="A106" s="5"/>
      <c r="B106" s="60">
        <v>99</v>
      </c>
      <c r="C106" s="60" t="s">
        <v>164</v>
      </c>
      <c r="D106" s="17" t="s">
        <v>243</v>
      </c>
      <c r="E106" s="61" t="s">
        <v>244</v>
      </c>
      <c r="F106" s="6"/>
      <c r="G106" s="17" t="s">
        <v>314</v>
      </c>
      <c r="H106" s="60" t="s">
        <v>146</v>
      </c>
      <c r="I106" s="60">
        <v>81</v>
      </c>
      <c r="J106" s="61">
        <v>204.38</v>
      </c>
      <c r="K106" s="6"/>
      <c r="L106" s="60" t="s">
        <v>116</v>
      </c>
      <c r="M106" s="17" t="s">
        <v>281</v>
      </c>
      <c r="N106" s="60">
        <v>52</v>
      </c>
      <c r="O106" s="62">
        <v>127.6</v>
      </c>
    </row>
    <row r="107" spans="1:15" ht="16" customHeight="1">
      <c r="A107" s="5"/>
      <c r="B107" s="60">
        <v>100</v>
      </c>
      <c r="C107" s="60" t="s">
        <v>165</v>
      </c>
      <c r="D107" s="17" t="s">
        <v>250</v>
      </c>
      <c r="E107" s="61" t="s">
        <v>251</v>
      </c>
      <c r="F107" s="6"/>
      <c r="G107" s="17" t="s">
        <v>323</v>
      </c>
      <c r="H107" s="60" t="s">
        <v>155</v>
      </c>
      <c r="I107" s="60">
        <v>90</v>
      </c>
      <c r="J107" s="61">
        <v>232.04</v>
      </c>
      <c r="K107" s="6"/>
      <c r="L107" s="60" t="s">
        <v>155</v>
      </c>
      <c r="M107" s="17" t="s">
        <v>323</v>
      </c>
      <c r="N107" s="60">
        <v>90</v>
      </c>
      <c r="O107" s="62">
        <v>232.04</v>
      </c>
    </row>
    <row r="108" spans="1:15" ht="16" customHeight="1">
      <c r="A108" s="5"/>
      <c r="B108" s="60">
        <v>101</v>
      </c>
      <c r="C108" s="60" t="s">
        <v>166</v>
      </c>
      <c r="D108" s="17" t="s">
        <v>284</v>
      </c>
      <c r="E108" s="61" t="s">
        <v>285</v>
      </c>
      <c r="F108" s="6"/>
      <c r="G108" s="17" t="s">
        <v>299</v>
      </c>
      <c r="H108" s="60" t="s">
        <v>134</v>
      </c>
      <c r="I108" s="60">
        <v>69</v>
      </c>
      <c r="J108" s="61">
        <v>168.93</v>
      </c>
      <c r="K108" s="6"/>
      <c r="L108" s="60" t="s">
        <v>76</v>
      </c>
      <c r="M108" s="17" t="s">
        <v>228</v>
      </c>
      <c r="N108" s="60">
        <v>22</v>
      </c>
      <c r="O108" s="62">
        <v>47.87</v>
      </c>
    </row>
    <row r="109" spans="1:15" ht="16" customHeight="1">
      <c r="A109" s="5"/>
      <c r="B109" s="60">
        <v>102</v>
      </c>
      <c r="C109" s="60" t="s">
        <v>167</v>
      </c>
      <c r="D109" s="17" t="s">
        <v>296</v>
      </c>
      <c r="E109" s="61" t="s">
        <v>297</v>
      </c>
      <c r="F109" s="6"/>
      <c r="G109" s="17" t="s">
        <v>278</v>
      </c>
      <c r="H109" s="60" t="s">
        <v>114</v>
      </c>
      <c r="I109" s="60">
        <v>50</v>
      </c>
      <c r="J109" s="61">
        <v>118.71</v>
      </c>
      <c r="K109" s="6"/>
      <c r="L109" s="60" t="s">
        <v>146</v>
      </c>
      <c r="M109" s="17" t="s">
        <v>314</v>
      </c>
      <c r="N109" s="60">
        <v>81</v>
      </c>
      <c r="O109" s="62">
        <v>204.38</v>
      </c>
    </row>
    <row r="110" spans="1:15" ht="16" customHeight="1">
      <c r="A110" s="5"/>
      <c r="B110" s="60">
        <v>103</v>
      </c>
      <c r="C110" s="60" t="s">
        <v>168</v>
      </c>
      <c r="D110" s="17" t="s">
        <v>279</v>
      </c>
      <c r="E110" s="61" t="s">
        <v>240</v>
      </c>
      <c r="F110" s="6"/>
      <c r="G110" s="17" t="s">
        <v>228</v>
      </c>
      <c r="H110" s="60" t="s">
        <v>76</v>
      </c>
      <c r="I110" s="60">
        <v>22</v>
      </c>
      <c r="J110" s="61">
        <v>47.87</v>
      </c>
      <c r="K110" s="6"/>
      <c r="L110" s="60" t="s">
        <v>134</v>
      </c>
      <c r="M110" s="17" t="s">
        <v>299</v>
      </c>
      <c r="N110" s="60">
        <v>69</v>
      </c>
      <c r="O110" s="62">
        <v>168.93</v>
      </c>
    </row>
    <row r="111" spans="1:15" ht="16" customHeight="1">
      <c r="A111" s="5"/>
      <c r="B111" s="60">
        <v>104</v>
      </c>
      <c r="C111" s="60" t="s">
        <v>171</v>
      </c>
      <c r="D111" s="17" t="s">
        <v>318</v>
      </c>
      <c r="E111" s="61" t="s">
        <v>319</v>
      </c>
      <c r="F111" s="6"/>
      <c r="G111" s="17" t="s">
        <v>308</v>
      </c>
      <c r="H111" s="60" t="s">
        <v>139</v>
      </c>
      <c r="I111" s="60">
        <v>74</v>
      </c>
      <c r="J111" s="61">
        <v>183.84</v>
      </c>
      <c r="K111" s="6"/>
      <c r="L111" s="60" t="s">
        <v>157</v>
      </c>
      <c r="M111" s="17" t="s">
        <v>324</v>
      </c>
      <c r="N111" s="60">
        <v>92</v>
      </c>
      <c r="O111" s="62">
        <v>238.03</v>
      </c>
    </row>
    <row r="112" spans="1:15" ht="16" customHeight="1">
      <c r="A112" s="5"/>
      <c r="B112" s="60">
        <v>105</v>
      </c>
      <c r="C112" s="60" t="s">
        <v>169</v>
      </c>
      <c r="D112" s="17" t="s">
        <v>239</v>
      </c>
      <c r="E112" s="61" t="s">
        <v>240</v>
      </c>
      <c r="F112" s="6"/>
      <c r="G112" s="17" t="s">
        <v>324</v>
      </c>
      <c r="H112" s="60" t="s">
        <v>157</v>
      </c>
      <c r="I112" s="60">
        <v>92</v>
      </c>
      <c r="J112" s="61">
        <v>238.03</v>
      </c>
      <c r="K112" s="6"/>
      <c r="L112" s="60" t="s">
        <v>78</v>
      </c>
      <c r="M112" s="17" t="s">
        <v>231</v>
      </c>
      <c r="N112" s="60">
        <v>23</v>
      </c>
      <c r="O112" s="62">
        <v>50.94</v>
      </c>
    </row>
    <row r="113" spans="1:15" ht="16" customHeight="1">
      <c r="A113" s="5"/>
      <c r="B113" s="60">
        <v>106</v>
      </c>
      <c r="C113" s="60" t="s">
        <v>321</v>
      </c>
      <c r="D113" s="17" t="s">
        <v>320</v>
      </c>
      <c r="E113" s="61" t="s">
        <v>322</v>
      </c>
      <c r="F113" s="6"/>
      <c r="G113" s="17" t="s">
        <v>231</v>
      </c>
      <c r="H113" s="60" t="s">
        <v>78</v>
      </c>
      <c r="I113" s="60">
        <v>23</v>
      </c>
      <c r="J113" s="61">
        <v>50.94</v>
      </c>
      <c r="K113" s="6"/>
      <c r="L113" s="60" t="s">
        <v>139</v>
      </c>
      <c r="M113" s="17" t="s">
        <v>308</v>
      </c>
      <c r="N113" s="60">
        <v>74</v>
      </c>
      <c r="O113" s="62">
        <v>183.84</v>
      </c>
    </row>
    <row r="114" spans="1:15" ht="16" customHeight="1">
      <c r="A114" s="5"/>
      <c r="B114" s="60">
        <v>107</v>
      </c>
      <c r="C114" s="60" t="s">
        <v>172</v>
      </c>
      <c r="D114" s="17" t="s">
        <v>213</v>
      </c>
      <c r="E114" s="17" t="s">
        <v>214</v>
      </c>
      <c r="F114" s="6"/>
      <c r="G114" s="17" t="s">
        <v>283</v>
      </c>
      <c r="H114" s="60" t="s">
        <v>118</v>
      </c>
      <c r="I114" s="60">
        <v>54</v>
      </c>
      <c r="J114" s="61">
        <v>131.29</v>
      </c>
      <c r="K114" s="6"/>
      <c r="L114" s="60" t="s">
        <v>118</v>
      </c>
      <c r="M114" s="17" t="s">
        <v>283</v>
      </c>
      <c r="N114" s="60">
        <v>54</v>
      </c>
      <c r="O114" s="62">
        <v>131.29</v>
      </c>
    </row>
    <row r="115" spans="1:15" ht="16" customHeight="1">
      <c r="A115" s="5"/>
      <c r="B115" s="60">
        <v>108</v>
      </c>
      <c r="C115" s="60" t="s">
        <v>263</v>
      </c>
      <c r="D115" s="17" t="s">
        <v>262</v>
      </c>
      <c r="E115" s="61" t="s">
        <v>264</v>
      </c>
      <c r="F115" s="6"/>
      <c r="G115" s="17" t="s">
        <v>300</v>
      </c>
      <c r="H115" s="60" t="s">
        <v>135</v>
      </c>
      <c r="I115" s="60">
        <v>70</v>
      </c>
      <c r="J115" s="61">
        <v>173.04</v>
      </c>
      <c r="K115" s="6"/>
      <c r="L115" s="60" t="s">
        <v>103</v>
      </c>
      <c r="M115" s="17" t="s">
        <v>259</v>
      </c>
      <c r="N115" s="60">
        <v>39</v>
      </c>
      <c r="O115" s="62">
        <v>88.91</v>
      </c>
    </row>
    <row r="116" spans="1:15" ht="16" customHeight="1">
      <c r="A116" s="5"/>
      <c r="B116" s="60">
        <v>109</v>
      </c>
      <c r="C116" s="60" t="s">
        <v>174</v>
      </c>
      <c r="D116" s="17" t="s">
        <v>286</v>
      </c>
      <c r="E116" s="61" t="s">
        <v>287</v>
      </c>
      <c r="F116" s="6"/>
      <c r="G116" s="17" t="s">
        <v>259</v>
      </c>
      <c r="H116" s="60" t="s">
        <v>103</v>
      </c>
      <c r="I116" s="60">
        <v>39</v>
      </c>
      <c r="J116" s="61">
        <v>88.91</v>
      </c>
      <c r="K116" s="6"/>
      <c r="L116" s="60" t="s">
        <v>135</v>
      </c>
      <c r="M116" s="17" t="s">
        <v>300</v>
      </c>
      <c r="N116" s="60">
        <v>70</v>
      </c>
      <c r="O116" s="62">
        <v>173.04</v>
      </c>
    </row>
    <row r="117" spans="1:15" ht="16" customHeight="1">
      <c r="A117" s="5"/>
      <c r="B117" s="60">
        <v>110</v>
      </c>
      <c r="C117" s="60" t="s">
        <v>237</v>
      </c>
      <c r="D117" s="17" t="s">
        <v>236</v>
      </c>
      <c r="E117" s="61" t="s">
        <v>238</v>
      </c>
      <c r="F117" s="6"/>
      <c r="G117" s="17" t="s">
        <v>245</v>
      </c>
      <c r="H117" s="60" t="s">
        <v>91</v>
      </c>
      <c r="I117" s="60">
        <v>30</v>
      </c>
      <c r="J117" s="61">
        <v>65.41</v>
      </c>
      <c r="K117" s="6"/>
      <c r="L117" s="60" t="s">
        <v>91</v>
      </c>
      <c r="M117" s="17" t="s">
        <v>245</v>
      </c>
      <c r="N117" s="60">
        <v>30</v>
      </c>
      <c r="O117" s="62">
        <v>65.41</v>
      </c>
    </row>
    <row r="118" spans="1:15" ht="16.5" customHeight="1">
      <c r="A118" s="5"/>
      <c r="B118" s="64">
        <v>111</v>
      </c>
      <c r="C118" s="64" t="s">
        <v>316</v>
      </c>
      <c r="D118" s="65" t="s">
        <v>315</v>
      </c>
      <c r="E118" s="66" t="s">
        <v>317</v>
      </c>
      <c r="F118" s="6"/>
      <c r="G118" s="65" t="s">
        <v>261</v>
      </c>
      <c r="H118" s="64" t="s">
        <v>104</v>
      </c>
      <c r="I118" s="64">
        <v>40</v>
      </c>
      <c r="J118" s="66">
        <v>91.22</v>
      </c>
      <c r="K118" s="6"/>
      <c r="L118" s="64" t="s">
        <v>104</v>
      </c>
      <c r="M118" s="65" t="s">
        <v>261</v>
      </c>
      <c r="N118" s="64">
        <v>40</v>
      </c>
      <c r="O118" s="67">
        <v>91.22</v>
      </c>
    </row>
    <row r="119" spans="1:15" ht="16.5" customHeight="1">
      <c r="A119" s="5"/>
      <c r="B119" s="68"/>
      <c r="C119" s="68"/>
      <c r="D119" s="15"/>
      <c r="E119" s="15"/>
      <c r="F119" s="6"/>
      <c r="G119" s="15"/>
      <c r="H119" s="15"/>
      <c r="I119" s="15"/>
      <c r="J119" s="15"/>
      <c r="K119" s="6"/>
      <c r="L119" s="15"/>
      <c r="M119" s="15"/>
      <c r="N119" s="15"/>
      <c r="O119" s="69"/>
    </row>
    <row r="120" spans="1:15" ht="16" customHeight="1">
      <c r="A120" s="5"/>
      <c r="B120" s="70"/>
      <c r="C120" s="70"/>
      <c r="D120" s="6"/>
      <c r="E120" s="6"/>
      <c r="F120" s="6"/>
      <c r="G120" s="6"/>
      <c r="H120" s="6"/>
      <c r="I120" s="6"/>
      <c r="J120" s="6"/>
      <c r="K120" s="6"/>
      <c r="L120" s="6"/>
      <c r="M120" s="6"/>
      <c r="N120" s="6"/>
      <c r="O120" s="7"/>
    </row>
    <row r="121" spans="1:15" ht="16" customHeight="1">
      <c r="A121" s="5"/>
      <c r="B121" s="70"/>
      <c r="C121" s="70"/>
      <c r="D121" s="6"/>
      <c r="E121" s="6"/>
      <c r="F121" s="6"/>
      <c r="G121" s="6"/>
      <c r="H121" s="6"/>
      <c r="I121" s="6"/>
      <c r="J121" s="6"/>
      <c r="K121" s="6"/>
      <c r="L121" s="6"/>
      <c r="M121" s="6"/>
      <c r="N121" s="6"/>
      <c r="O121" s="7"/>
    </row>
    <row r="122" spans="1:15" ht="16" customHeight="1">
      <c r="A122" s="10"/>
      <c r="B122" s="71"/>
      <c r="C122" s="71"/>
      <c r="D122" s="11"/>
      <c r="E122" s="11"/>
      <c r="F122" s="11"/>
      <c r="G122" s="11"/>
      <c r="H122" s="11"/>
      <c r="I122" s="11"/>
      <c r="J122" s="11"/>
      <c r="K122" s="11"/>
      <c r="L122" s="11"/>
      <c r="M122" s="11"/>
      <c r="N122" s="11"/>
      <c r="O122" s="12"/>
    </row>
  </sheetData>
  <phoneticPr fontId="10" type="noConversion"/>
  <pageMargins left="0.75" right="0.75" top="1" bottom="1" header="0.5" footer="0.5"/>
  <pageSetup orientation="landscape"/>
  <headerFooter>
    <oddFooter>&amp;L&amp;"Helvetica,Regular"&amp;12&amp;K000000	&amp;P</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5"/>
  <sheetViews>
    <sheetView showGridLines="0" topLeftCell="A7" zoomScale="150" zoomScaleNormal="150" zoomScalePageLayoutView="150" workbookViewId="0">
      <selection activeCell="D23" sqref="D23"/>
    </sheetView>
  </sheetViews>
  <sheetFormatPr baseColWidth="10" defaultColWidth="6.625" defaultRowHeight="12.75" customHeight="1" x14ac:dyDescent="0"/>
  <cols>
    <col min="1" max="1" width="4" style="101" customWidth="1"/>
    <col min="2" max="2" width="17.875" style="101" customWidth="1"/>
    <col min="3" max="3" width="23" style="101" customWidth="1"/>
    <col min="4" max="4" width="13.875" style="101" customWidth="1"/>
    <col min="5" max="5" width="14.5" style="101" customWidth="1"/>
    <col min="6" max="6" width="16" style="101" customWidth="1"/>
    <col min="7" max="7" width="9.125" style="101" customWidth="1"/>
    <col min="8" max="8" width="2.625" style="101" customWidth="1"/>
    <col min="9" max="9" width="6.875" style="101" customWidth="1"/>
    <col min="10" max="10" width="9" style="101" customWidth="1"/>
    <col min="11" max="11" width="6.875" style="101" customWidth="1"/>
    <col min="12" max="256" width="6.625" style="101" customWidth="1"/>
  </cols>
  <sheetData>
    <row r="1" spans="1:256" s="73" customFormat="1" ht="15.75" customHeight="1">
      <c r="A1" s="91"/>
      <c r="B1" s="92" t="s">
        <v>364</v>
      </c>
      <c r="C1" s="92" t="s">
        <v>373</v>
      </c>
      <c r="D1" s="92" t="s">
        <v>363</v>
      </c>
      <c r="E1" s="92" t="s">
        <v>365</v>
      </c>
      <c r="F1" s="92" t="s">
        <v>371</v>
      </c>
      <c r="G1" s="92"/>
      <c r="H1" s="92"/>
      <c r="I1" s="92"/>
      <c r="J1" s="92"/>
      <c r="K1" s="92"/>
      <c r="L1" s="92"/>
      <c r="M1" s="93"/>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c r="IV1" s="94"/>
    </row>
    <row r="2" spans="1:256" s="75" customFormat="1" ht="19" customHeight="1">
      <c r="A2" s="81"/>
      <c r="B2" s="74">
        <v>5.4830299999999998E-4</v>
      </c>
      <c r="C2" s="82">
        <v>930.65863390000004</v>
      </c>
      <c r="D2" s="83">
        <v>1.008664923</v>
      </c>
      <c r="E2" s="84">
        <v>299792458</v>
      </c>
      <c r="F2" s="85">
        <v>930.65863390253401</v>
      </c>
      <c r="G2" s="84"/>
      <c r="H2" s="84"/>
      <c r="I2" s="84"/>
      <c r="J2" s="84"/>
      <c r="K2" s="84"/>
      <c r="L2" s="84"/>
      <c r="M2" s="86"/>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c r="HZ2" s="87"/>
      <c r="IA2" s="87"/>
      <c r="IB2" s="87"/>
      <c r="IC2" s="87"/>
      <c r="ID2" s="87"/>
      <c r="IE2" s="87"/>
      <c r="IF2" s="87"/>
      <c r="IG2" s="87"/>
      <c r="IH2" s="87"/>
      <c r="II2" s="87"/>
      <c r="IJ2" s="87"/>
      <c r="IK2" s="87"/>
      <c r="IL2" s="87"/>
      <c r="IM2" s="87"/>
      <c r="IN2" s="87"/>
      <c r="IO2" s="87"/>
      <c r="IP2" s="87"/>
      <c r="IQ2" s="87"/>
      <c r="IR2" s="87"/>
      <c r="IS2" s="87"/>
      <c r="IT2" s="87"/>
      <c r="IU2" s="87"/>
      <c r="IV2" s="87"/>
    </row>
    <row r="3" spans="1:256" ht="16" customHeight="1">
      <c r="A3" s="95"/>
      <c r="B3" s="96"/>
      <c r="C3" s="97"/>
      <c r="D3" s="97"/>
      <c r="E3" s="97"/>
      <c r="F3" s="97"/>
      <c r="G3" s="97"/>
      <c r="H3" s="97"/>
      <c r="I3" s="98"/>
      <c r="J3" s="99"/>
      <c r="K3" s="99"/>
      <c r="L3" s="99"/>
      <c r="M3" s="100"/>
    </row>
    <row r="4" spans="1:256" ht="16" customHeight="1">
      <c r="A4" s="95"/>
      <c r="B4" s="102"/>
      <c r="C4" s="97"/>
      <c r="D4" s="97"/>
      <c r="E4" s="97"/>
      <c r="F4" s="97"/>
      <c r="G4" s="97"/>
      <c r="H4" s="97"/>
      <c r="I4" s="98"/>
      <c r="J4" s="99"/>
      <c r="K4" s="99"/>
      <c r="L4" s="99"/>
      <c r="M4" s="100"/>
    </row>
    <row r="5" spans="1:256" ht="16" customHeight="1">
      <c r="A5" s="95"/>
      <c r="B5" s="103"/>
      <c r="C5" s="97"/>
      <c r="D5" s="97"/>
      <c r="E5" s="97"/>
      <c r="F5" s="97"/>
      <c r="G5" s="97"/>
      <c r="H5" s="97"/>
      <c r="I5" s="104" t="s">
        <v>325</v>
      </c>
      <c r="J5" s="99"/>
      <c r="K5" s="99"/>
      <c r="L5" s="99"/>
      <c r="M5" s="100"/>
    </row>
    <row r="6" spans="1:256" ht="16" customHeight="1">
      <c r="A6" s="95"/>
      <c r="B6" s="105"/>
      <c r="C6" s="106" t="s">
        <v>326</v>
      </c>
      <c r="D6" s="107"/>
      <c r="E6" s="107"/>
      <c r="F6" s="108"/>
      <c r="G6" s="109" t="s">
        <v>327</v>
      </c>
      <c r="H6" s="109" t="s">
        <v>328</v>
      </c>
      <c r="I6" s="110">
        <f>I7*365.25</f>
        <v>31557600</v>
      </c>
      <c r="J6" s="99"/>
      <c r="K6" s="99"/>
      <c r="L6" s="99"/>
      <c r="M6" s="100"/>
    </row>
    <row r="7" spans="1:256" ht="16" customHeight="1">
      <c r="A7" s="95"/>
      <c r="B7" s="111" t="s">
        <v>329</v>
      </c>
      <c r="C7" s="112">
        <v>1.0729999999999999E-9</v>
      </c>
      <c r="D7" s="106" t="s">
        <v>2</v>
      </c>
      <c r="E7" s="107"/>
      <c r="F7" s="108"/>
      <c r="G7" s="109" t="s">
        <v>330</v>
      </c>
      <c r="H7" s="109" t="s">
        <v>331</v>
      </c>
      <c r="I7" s="110">
        <f>I8*24</f>
        <v>86400</v>
      </c>
      <c r="J7" s="99"/>
      <c r="K7" s="99"/>
      <c r="L7" s="99"/>
      <c r="M7" s="100"/>
    </row>
    <row r="8" spans="1:256" ht="16" customHeight="1">
      <c r="A8" s="95"/>
      <c r="B8" s="111" t="s">
        <v>329</v>
      </c>
      <c r="C8" s="113">
        <v>1.6021770000000001E-19</v>
      </c>
      <c r="D8" s="106" t="s">
        <v>332</v>
      </c>
      <c r="E8" s="107"/>
      <c r="F8" s="108"/>
      <c r="G8" s="109" t="s">
        <v>333</v>
      </c>
      <c r="H8" s="109" t="s">
        <v>334</v>
      </c>
      <c r="I8" s="110">
        <f>I9*60</f>
        <v>3600</v>
      </c>
      <c r="J8" s="99"/>
      <c r="K8" s="99"/>
      <c r="L8" s="99"/>
      <c r="M8" s="100"/>
    </row>
    <row r="9" spans="1:256" ht="16" customHeight="1">
      <c r="A9" s="95"/>
      <c r="B9" s="111" t="s">
        <v>329</v>
      </c>
      <c r="C9" s="113">
        <v>1.7826629999999999E-36</v>
      </c>
      <c r="D9" s="109" t="s">
        <v>335</v>
      </c>
      <c r="E9" s="108"/>
      <c r="F9" s="108"/>
      <c r="G9" s="109" t="s">
        <v>336</v>
      </c>
      <c r="H9" s="109" t="s">
        <v>337</v>
      </c>
      <c r="I9" s="110">
        <f>I10*60</f>
        <v>60</v>
      </c>
      <c r="J9" s="99"/>
      <c r="K9" s="99"/>
      <c r="L9" s="99"/>
      <c r="M9" s="100"/>
    </row>
    <row r="10" spans="1:256" ht="16" customHeight="1">
      <c r="A10" s="95"/>
      <c r="B10" s="111" t="s">
        <v>338</v>
      </c>
      <c r="C10" s="114">
        <f>C9/C7</f>
        <v>1.6613821062441754E-27</v>
      </c>
      <c r="D10" s="109" t="s">
        <v>335</v>
      </c>
      <c r="E10" s="108"/>
      <c r="F10" s="108"/>
      <c r="G10" s="109" t="s">
        <v>339</v>
      </c>
      <c r="H10" s="109" t="s">
        <v>340</v>
      </c>
      <c r="I10" s="110">
        <v>1</v>
      </c>
      <c r="J10" s="99"/>
      <c r="K10" s="99"/>
      <c r="L10" s="99"/>
      <c r="M10" s="100"/>
    </row>
    <row r="11" spans="1:256" ht="16" customHeight="1">
      <c r="A11" s="95"/>
      <c r="B11" s="111" t="s">
        <v>338</v>
      </c>
      <c r="C11" s="115">
        <f>1/C7/1000000</f>
        <v>931.96644920782865</v>
      </c>
      <c r="D11" s="109" t="s">
        <v>3</v>
      </c>
      <c r="E11" s="108"/>
      <c r="F11" s="108"/>
      <c r="G11" s="109" t="s">
        <v>341</v>
      </c>
      <c r="H11" s="109" t="s">
        <v>342</v>
      </c>
      <c r="I11" s="110">
        <f>I10/1000</f>
        <v>1E-3</v>
      </c>
      <c r="J11" s="99"/>
      <c r="K11" s="99"/>
      <c r="L11" s="99"/>
      <c r="M11" s="100"/>
    </row>
    <row r="12" spans="1:256" ht="16" customHeight="1">
      <c r="A12" s="95"/>
      <c r="B12" s="111" t="s">
        <v>338</v>
      </c>
      <c r="C12" s="114">
        <f>C8/C7</f>
        <v>1.4931752096924513E-10</v>
      </c>
      <c r="D12" s="106" t="s">
        <v>332</v>
      </c>
      <c r="E12" s="107"/>
      <c r="F12" s="108"/>
      <c r="G12" s="109" t="s">
        <v>343</v>
      </c>
      <c r="H12" s="109" t="s">
        <v>344</v>
      </c>
      <c r="I12" s="110">
        <f>I11/1000</f>
        <v>9.9999999999999995E-7</v>
      </c>
      <c r="J12" s="99"/>
      <c r="K12" s="99"/>
      <c r="L12" s="99"/>
      <c r="M12" s="100"/>
    </row>
    <row r="13" spans="1:256" ht="16" customHeight="1">
      <c r="A13" s="95"/>
      <c r="B13" s="111" t="s">
        <v>345</v>
      </c>
      <c r="C13" s="114">
        <f>C8/C9</f>
        <v>8.9875484037083856E+16</v>
      </c>
      <c r="D13" s="109" t="s">
        <v>335</v>
      </c>
      <c r="E13" s="108"/>
      <c r="F13" s="108"/>
      <c r="G13" s="108"/>
      <c r="H13" s="108"/>
      <c r="I13" s="116"/>
      <c r="J13" s="99"/>
      <c r="K13" s="99"/>
      <c r="L13" s="99"/>
      <c r="M13" s="100"/>
    </row>
    <row r="14" spans="1:256" ht="16" customHeight="1">
      <c r="A14" s="95"/>
      <c r="B14" s="111" t="s">
        <v>346</v>
      </c>
      <c r="C14" s="109">
        <v>299792458</v>
      </c>
      <c r="D14" s="109" t="s">
        <v>347</v>
      </c>
      <c r="E14" s="108"/>
      <c r="F14" s="108"/>
      <c r="G14" s="108"/>
      <c r="H14" s="108"/>
      <c r="I14" s="116"/>
      <c r="J14" s="99"/>
      <c r="K14" s="99"/>
      <c r="L14" s="99"/>
      <c r="M14" s="100"/>
    </row>
    <row r="15" spans="1:256" ht="16" customHeight="1">
      <c r="A15" s="95"/>
      <c r="B15" s="111" t="s">
        <v>374</v>
      </c>
      <c r="C15" s="109">
        <f>C14*C14</f>
        <v>8.987551787368176E+16</v>
      </c>
      <c r="D15" s="109" t="s">
        <v>348</v>
      </c>
      <c r="E15" s="108"/>
      <c r="F15" s="108"/>
      <c r="G15" s="114"/>
      <c r="H15" s="108"/>
      <c r="I15" s="116"/>
      <c r="J15" s="99"/>
      <c r="K15" s="99"/>
      <c r="L15" s="99"/>
      <c r="M15" s="100"/>
    </row>
    <row r="16" spans="1:256" ht="16" customHeight="1">
      <c r="A16" s="95"/>
      <c r="B16" s="105"/>
      <c r="C16" s="106"/>
      <c r="D16" s="108"/>
      <c r="E16" s="108"/>
      <c r="F16" s="108"/>
      <c r="G16" s="108"/>
      <c r="H16" s="108"/>
      <c r="I16" s="116"/>
      <c r="J16" s="99"/>
      <c r="K16" s="99"/>
      <c r="L16" s="99"/>
      <c r="M16" s="100"/>
    </row>
    <row r="17" spans="1:13" ht="16" customHeight="1">
      <c r="A17" s="95"/>
      <c r="B17" s="105"/>
      <c r="C17" s="107"/>
      <c r="D17" s="108"/>
      <c r="E17" s="108"/>
      <c r="F17" s="108"/>
      <c r="G17" s="108"/>
      <c r="H17" s="108"/>
      <c r="I17" s="116"/>
      <c r="J17" s="99"/>
      <c r="K17" s="99"/>
      <c r="L17" s="99"/>
      <c r="M17" s="100"/>
    </row>
    <row r="18" spans="1:13" ht="16" customHeight="1">
      <c r="A18" s="95"/>
      <c r="B18" s="111" t="s">
        <v>350</v>
      </c>
      <c r="C18" s="196">
        <v>510.99894610000001</v>
      </c>
      <c r="D18" s="108" t="s">
        <v>399</v>
      </c>
      <c r="E18" s="108"/>
      <c r="F18" s="108"/>
      <c r="G18" s="108"/>
      <c r="H18" s="108"/>
      <c r="I18" s="117"/>
      <c r="J18" s="99"/>
      <c r="K18" s="99"/>
      <c r="L18" s="99"/>
      <c r="M18" s="118" t="s">
        <v>349</v>
      </c>
    </row>
    <row r="19" spans="1:13" ht="16" customHeight="1">
      <c r="A19" s="95"/>
      <c r="B19" s="111" t="s">
        <v>350</v>
      </c>
      <c r="C19" s="112">
        <f>C18*C7*1000</f>
        <v>5.4830186916530002E-4</v>
      </c>
      <c r="D19" s="109" t="s">
        <v>2</v>
      </c>
      <c r="E19" s="109" t="s">
        <v>351</v>
      </c>
      <c r="F19" s="108"/>
      <c r="G19" s="108"/>
      <c r="H19" s="108"/>
      <c r="I19" s="117"/>
      <c r="J19" s="99"/>
      <c r="K19" s="99"/>
      <c r="L19" s="99"/>
      <c r="M19" s="100"/>
    </row>
    <row r="20" spans="1:13" ht="16" customHeight="1">
      <c r="A20" s="95"/>
      <c r="B20" s="111" t="s">
        <v>352</v>
      </c>
      <c r="C20" s="112">
        <f>C22-C19</f>
        <v>1.0072767301308347</v>
      </c>
      <c r="D20" s="109" t="s">
        <v>2</v>
      </c>
      <c r="E20" s="109" t="s">
        <v>353</v>
      </c>
      <c r="F20" s="108"/>
      <c r="G20" s="108"/>
      <c r="H20" s="108"/>
      <c r="I20" s="117"/>
      <c r="J20" s="99"/>
      <c r="K20" s="99"/>
      <c r="L20" s="99"/>
      <c r="M20" s="100"/>
    </row>
    <row r="21" spans="1:13" ht="16" customHeight="1">
      <c r="A21" s="95"/>
      <c r="B21" s="111" t="s">
        <v>354</v>
      </c>
      <c r="C21" s="109">
        <f>'Atomic Mass Table'!S14</f>
        <v>1.008664923</v>
      </c>
      <c r="D21" s="109" t="s">
        <v>2</v>
      </c>
      <c r="E21" s="109" t="s">
        <v>84</v>
      </c>
      <c r="F21" s="108"/>
      <c r="G21" s="108"/>
      <c r="H21" s="108"/>
      <c r="I21" s="117"/>
      <c r="J21" s="99"/>
      <c r="K21" s="99"/>
      <c r="L21" s="99"/>
      <c r="M21" s="100"/>
    </row>
    <row r="22" spans="1:13" ht="16" customHeight="1">
      <c r="A22" s="95"/>
      <c r="B22" s="111" t="s">
        <v>355</v>
      </c>
      <c r="C22" s="109">
        <f>'Atomic Mass Table'!S15</f>
        <v>1.007825032</v>
      </c>
      <c r="D22" s="109" t="s">
        <v>2</v>
      </c>
      <c r="E22" s="109" t="s">
        <v>356</v>
      </c>
      <c r="F22" s="108"/>
      <c r="G22" s="108"/>
      <c r="H22" s="108"/>
      <c r="I22" s="117"/>
      <c r="J22" s="99"/>
      <c r="K22" s="99"/>
      <c r="L22" s="99"/>
      <c r="M22" s="100"/>
    </row>
    <row r="23" spans="1:13" ht="16" customHeight="1">
      <c r="A23" s="95"/>
      <c r="B23" s="105" t="s">
        <v>357</v>
      </c>
      <c r="C23" s="108">
        <v>299792458</v>
      </c>
      <c r="D23" s="108" t="s">
        <v>358</v>
      </c>
      <c r="E23" s="108"/>
      <c r="F23" s="108"/>
      <c r="G23" s="108"/>
      <c r="H23" s="108"/>
      <c r="I23" s="117"/>
      <c r="J23" s="99"/>
      <c r="K23" s="99"/>
      <c r="L23" s="99"/>
      <c r="M23" s="100"/>
    </row>
    <row r="24" spans="1:13" ht="16" customHeight="1">
      <c r="A24" s="95"/>
      <c r="B24" s="105" t="s">
        <v>359</v>
      </c>
      <c r="C24" s="123">
        <v>930.65863390000004</v>
      </c>
      <c r="D24" s="108"/>
      <c r="E24" s="117"/>
      <c r="F24" s="108"/>
      <c r="G24" s="108"/>
      <c r="H24" s="108"/>
      <c r="I24" s="117"/>
      <c r="J24" s="99"/>
      <c r="K24" s="99"/>
      <c r="L24" s="99"/>
      <c r="M24" s="100"/>
    </row>
    <row r="25" spans="1:13" ht="15.75" customHeight="1">
      <c r="A25" s="95"/>
      <c r="B25" s="124" t="s">
        <v>360</v>
      </c>
      <c r="C25" s="125">
        <v>930658633.90253401</v>
      </c>
      <c r="D25" s="117"/>
      <c r="E25" s="117"/>
      <c r="F25" s="117"/>
      <c r="G25" s="117"/>
      <c r="H25" s="117"/>
      <c r="I25" s="117"/>
      <c r="J25" s="99"/>
      <c r="K25" s="99"/>
      <c r="L25" s="99"/>
      <c r="M25" s="100"/>
    </row>
    <row r="26" spans="1:13" ht="15.75" customHeight="1">
      <c r="A26" s="95"/>
      <c r="B26" s="99"/>
      <c r="C26" s="99"/>
      <c r="D26" s="99"/>
      <c r="E26" s="99"/>
      <c r="F26" s="99"/>
      <c r="G26" s="99"/>
      <c r="H26" s="99"/>
      <c r="I26" s="99"/>
      <c r="J26" s="99"/>
      <c r="K26" s="99"/>
      <c r="L26" s="99"/>
      <c r="M26" s="100"/>
    </row>
    <row r="27" spans="1:13" ht="15.75" customHeight="1">
      <c r="A27" s="95"/>
      <c r="B27" s="99"/>
      <c r="C27" s="99"/>
      <c r="D27" s="99"/>
      <c r="E27" s="99"/>
      <c r="F27" s="99"/>
      <c r="G27" s="99"/>
      <c r="H27" s="99"/>
      <c r="I27" s="99"/>
      <c r="J27" s="99"/>
      <c r="K27" s="99"/>
      <c r="L27" s="99"/>
      <c r="M27" s="100"/>
    </row>
    <row r="28" spans="1:13" ht="15.75" customHeight="1">
      <c r="A28" s="95"/>
      <c r="B28" s="99"/>
      <c r="C28" s="99"/>
      <c r="D28" s="99"/>
      <c r="E28" s="99"/>
      <c r="F28" s="99"/>
      <c r="G28" s="99"/>
      <c r="H28" s="99"/>
      <c r="I28" s="99"/>
      <c r="J28" s="99"/>
      <c r="K28" s="99"/>
      <c r="L28" s="99"/>
      <c r="M28" s="100"/>
    </row>
    <row r="29" spans="1:13" ht="15.75" customHeight="1">
      <c r="A29" s="95"/>
      <c r="B29" s="99"/>
      <c r="C29" s="99"/>
      <c r="D29" s="99"/>
      <c r="E29" s="99"/>
      <c r="F29" s="99"/>
      <c r="G29" s="99"/>
      <c r="H29" s="99"/>
      <c r="I29" s="99"/>
      <c r="J29" s="99"/>
      <c r="K29" s="99"/>
      <c r="L29" s="99"/>
      <c r="M29" s="100"/>
    </row>
    <row r="30" spans="1:13" ht="15.75" customHeight="1">
      <c r="A30" s="95"/>
      <c r="B30" s="99"/>
      <c r="C30" s="99"/>
      <c r="D30" s="99"/>
      <c r="E30" s="99"/>
      <c r="F30" s="99"/>
      <c r="G30" s="99"/>
      <c r="H30" s="99"/>
      <c r="I30" s="99"/>
      <c r="J30" s="99"/>
      <c r="K30" s="99"/>
      <c r="L30" s="99"/>
      <c r="M30" s="100"/>
    </row>
    <row r="31" spans="1:13" ht="15.75" customHeight="1">
      <c r="A31" s="95"/>
      <c r="B31" s="99"/>
      <c r="C31" s="99"/>
      <c r="D31" s="99"/>
      <c r="E31" s="99"/>
      <c r="F31" s="99"/>
      <c r="G31" s="99"/>
      <c r="H31" s="99"/>
      <c r="I31" s="99"/>
      <c r="J31" s="99"/>
      <c r="K31" s="99"/>
      <c r="L31" s="99"/>
      <c r="M31" s="100"/>
    </row>
    <row r="32" spans="1:13" ht="15.75" customHeight="1">
      <c r="A32" s="95"/>
      <c r="B32" s="99"/>
      <c r="C32" s="99"/>
      <c r="D32" s="99"/>
      <c r="E32" s="99"/>
      <c r="F32" s="99"/>
      <c r="G32" s="99"/>
      <c r="H32" s="99"/>
      <c r="I32" s="99"/>
      <c r="J32" s="99"/>
      <c r="K32" s="99"/>
      <c r="L32" s="99"/>
      <c r="M32" s="100"/>
    </row>
    <row r="33" spans="1:13" ht="15.75" customHeight="1">
      <c r="A33" s="95"/>
      <c r="B33" s="99"/>
      <c r="C33" s="99"/>
      <c r="D33" s="99"/>
      <c r="E33" s="99"/>
      <c r="F33" s="99"/>
      <c r="G33" s="99"/>
      <c r="H33" s="99"/>
      <c r="I33" s="99"/>
      <c r="J33" s="99"/>
      <c r="K33" s="99"/>
      <c r="L33" s="99"/>
      <c r="M33" s="100"/>
    </row>
    <row r="34" spans="1:13" ht="15.75" customHeight="1">
      <c r="A34" s="95"/>
      <c r="B34" s="99"/>
      <c r="C34" s="99"/>
      <c r="D34" s="99"/>
      <c r="E34" s="99"/>
      <c r="F34" s="99"/>
      <c r="G34" s="99"/>
      <c r="H34" s="99"/>
      <c r="I34" s="99"/>
      <c r="J34" s="99"/>
      <c r="K34" s="99"/>
      <c r="L34" s="99"/>
      <c r="M34" s="100"/>
    </row>
    <row r="35" spans="1:13" ht="15.75" customHeight="1">
      <c r="A35" s="95"/>
      <c r="B35" s="99"/>
      <c r="C35" s="99"/>
      <c r="D35" s="99"/>
      <c r="E35" s="99"/>
      <c r="F35" s="99"/>
      <c r="G35" s="99"/>
      <c r="H35" s="99"/>
      <c r="I35" s="99"/>
      <c r="J35" s="99"/>
      <c r="K35" s="99"/>
      <c r="L35" s="99"/>
      <c r="M35" s="100"/>
    </row>
    <row r="36" spans="1:13" ht="15.75" customHeight="1">
      <c r="A36" s="95"/>
      <c r="B36" s="99"/>
      <c r="C36" s="99"/>
      <c r="D36" s="99"/>
      <c r="E36" s="99"/>
      <c r="F36" s="99"/>
      <c r="G36" s="99"/>
      <c r="H36" s="99"/>
      <c r="I36" s="99"/>
      <c r="J36" s="99"/>
      <c r="K36" s="99"/>
      <c r="L36" s="99"/>
      <c r="M36" s="100"/>
    </row>
    <row r="37" spans="1:13" ht="15.75" customHeight="1">
      <c r="A37" s="95"/>
      <c r="B37" s="99"/>
      <c r="C37" s="99"/>
      <c r="D37" s="99"/>
      <c r="E37" s="99"/>
      <c r="F37" s="99"/>
      <c r="G37" s="99"/>
      <c r="H37" s="99"/>
      <c r="I37" s="99"/>
      <c r="J37" s="99"/>
      <c r="K37" s="99"/>
      <c r="L37" s="99"/>
      <c r="M37" s="100"/>
    </row>
    <row r="38" spans="1:13" ht="15.75" customHeight="1">
      <c r="A38" s="95"/>
      <c r="B38" s="99"/>
      <c r="C38" s="99"/>
      <c r="D38" s="99"/>
      <c r="E38" s="99"/>
      <c r="F38" s="99"/>
      <c r="G38" s="99"/>
      <c r="H38" s="99"/>
      <c r="I38" s="99"/>
      <c r="J38" s="99"/>
      <c r="K38" s="99"/>
      <c r="L38" s="99"/>
      <c r="M38" s="100"/>
    </row>
    <row r="39" spans="1:13" ht="15.75" customHeight="1">
      <c r="A39" s="95"/>
      <c r="B39" s="99"/>
      <c r="C39" s="99"/>
      <c r="D39" s="99"/>
      <c r="E39" s="99"/>
      <c r="F39" s="99"/>
      <c r="G39" s="99"/>
      <c r="H39" s="99"/>
      <c r="I39" s="99"/>
      <c r="J39" s="99"/>
      <c r="K39" s="99"/>
      <c r="L39" s="99"/>
      <c r="M39" s="100"/>
    </row>
    <row r="40" spans="1:13" ht="15.75" customHeight="1">
      <c r="A40" s="95"/>
      <c r="B40" s="99"/>
      <c r="C40" s="99"/>
      <c r="D40" s="99"/>
      <c r="E40" s="99"/>
      <c r="F40" s="99"/>
      <c r="G40" s="99"/>
      <c r="H40" s="99"/>
      <c r="I40" s="99"/>
      <c r="J40" s="99"/>
      <c r="K40" s="99"/>
      <c r="L40" s="99"/>
      <c r="M40" s="100"/>
    </row>
    <row r="41" spans="1:13" ht="15.75" customHeight="1">
      <c r="A41" s="95"/>
      <c r="B41" s="99"/>
      <c r="C41" s="99"/>
      <c r="D41" s="99"/>
      <c r="E41" s="99"/>
      <c r="F41" s="99"/>
      <c r="G41" s="99"/>
      <c r="H41" s="99"/>
      <c r="I41" s="99"/>
      <c r="J41" s="99"/>
      <c r="K41" s="99"/>
      <c r="L41" s="99"/>
      <c r="M41" s="100"/>
    </row>
    <row r="42" spans="1:13" ht="15.75" customHeight="1">
      <c r="A42" s="95"/>
      <c r="B42" s="99"/>
      <c r="C42" s="99"/>
      <c r="D42" s="99"/>
      <c r="E42" s="99"/>
      <c r="F42" s="99"/>
      <c r="G42" s="99"/>
      <c r="H42" s="99"/>
      <c r="I42" s="99"/>
      <c r="J42" s="99"/>
      <c r="K42" s="99"/>
      <c r="L42" s="99"/>
      <c r="M42" s="100"/>
    </row>
    <row r="43" spans="1:13" ht="15.75" customHeight="1">
      <c r="A43" s="95"/>
      <c r="B43" s="99"/>
      <c r="C43" s="99"/>
      <c r="D43" s="99"/>
      <c r="E43" s="99"/>
      <c r="F43" s="99"/>
      <c r="G43" s="99"/>
      <c r="H43" s="99"/>
      <c r="I43" s="99"/>
      <c r="J43" s="99"/>
      <c r="K43" s="99"/>
      <c r="L43" s="99"/>
      <c r="M43" s="100"/>
    </row>
    <row r="44" spans="1:13" ht="15.75" customHeight="1">
      <c r="A44" s="95"/>
      <c r="B44" s="99"/>
      <c r="C44" s="99"/>
      <c r="D44" s="99"/>
      <c r="E44" s="99"/>
      <c r="F44" s="99"/>
      <c r="G44" s="99"/>
      <c r="H44" s="99"/>
      <c r="I44" s="99"/>
      <c r="J44" s="99"/>
      <c r="K44" s="99"/>
      <c r="L44" s="99"/>
      <c r="M44" s="100"/>
    </row>
    <row r="45" spans="1:13" ht="15.75" customHeight="1">
      <c r="A45" s="95"/>
      <c r="B45" s="99"/>
      <c r="C45" s="99"/>
      <c r="D45" s="99"/>
      <c r="E45" s="99"/>
      <c r="F45" s="99"/>
      <c r="G45" s="99"/>
      <c r="H45" s="99"/>
      <c r="I45" s="99"/>
      <c r="J45" s="99"/>
      <c r="K45" s="99"/>
      <c r="L45" s="99"/>
      <c r="M45" s="100"/>
    </row>
    <row r="46" spans="1:13" ht="15.75" customHeight="1">
      <c r="A46" s="95"/>
      <c r="B46" s="99"/>
      <c r="C46" s="99"/>
      <c r="D46" s="99"/>
      <c r="E46" s="99"/>
      <c r="F46" s="99"/>
      <c r="G46" s="99"/>
      <c r="H46" s="99"/>
      <c r="I46" s="99"/>
      <c r="J46" s="99"/>
      <c r="K46" s="99"/>
      <c r="L46" s="99"/>
      <c r="M46" s="100"/>
    </row>
    <row r="47" spans="1:13" ht="15.75" customHeight="1">
      <c r="A47" s="95"/>
      <c r="B47" s="99"/>
      <c r="C47" s="99"/>
      <c r="D47" s="99"/>
      <c r="E47" s="99"/>
      <c r="F47" s="99"/>
      <c r="G47" s="99"/>
      <c r="H47" s="99"/>
      <c r="I47" s="99"/>
      <c r="J47" s="99"/>
      <c r="K47" s="99"/>
      <c r="L47" s="99"/>
      <c r="M47" s="100"/>
    </row>
    <row r="48" spans="1:13" ht="15.75" customHeight="1">
      <c r="A48" s="95"/>
      <c r="B48" s="99"/>
      <c r="C48" s="99"/>
      <c r="D48" s="99"/>
      <c r="E48" s="99"/>
      <c r="F48" s="99"/>
      <c r="G48" s="99"/>
      <c r="H48" s="99"/>
      <c r="I48" s="99"/>
      <c r="J48" s="99"/>
      <c r="K48" s="99"/>
      <c r="L48" s="99"/>
      <c r="M48" s="100"/>
    </row>
    <row r="49" spans="1:13" ht="15.75" customHeight="1">
      <c r="A49" s="95"/>
      <c r="B49" s="99"/>
      <c r="C49" s="99"/>
      <c r="D49" s="99"/>
      <c r="E49" s="99"/>
      <c r="F49" s="99"/>
      <c r="G49" s="99"/>
      <c r="H49" s="99"/>
      <c r="I49" s="99"/>
      <c r="J49" s="99"/>
      <c r="K49" s="99"/>
      <c r="L49" s="99"/>
      <c r="M49" s="100"/>
    </row>
    <row r="50" spans="1:13" ht="15.75" customHeight="1">
      <c r="A50" s="95"/>
      <c r="B50" s="99"/>
      <c r="C50" s="99"/>
      <c r="D50" s="99"/>
      <c r="E50" s="99"/>
      <c r="F50" s="99"/>
      <c r="G50" s="99"/>
      <c r="H50" s="99"/>
      <c r="I50" s="99"/>
      <c r="J50" s="99"/>
      <c r="K50" s="99"/>
      <c r="L50" s="99"/>
      <c r="M50" s="100"/>
    </row>
    <row r="51" spans="1:13" ht="15.75" customHeight="1">
      <c r="A51" s="95"/>
      <c r="B51" s="99"/>
      <c r="C51" s="99"/>
      <c r="D51" s="99"/>
      <c r="E51" s="99"/>
      <c r="F51" s="99"/>
      <c r="G51" s="99"/>
      <c r="H51" s="99"/>
      <c r="I51" s="99"/>
      <c r="J51" s="99"/>
      <c r="K51" s="99"/>
      <c r="L51" s="99"/>
      <c r="M51" s="100"/>
    </row>
    <row r="52" spans="1:13" ht="15.75" customHeight="1">
      <c r="A52" s="95"/>
      <c r="B52" s="99"/>
      <c r="C52" s="99"/>
      <c r="D52" s="99"/>
      <c r="E52" s="99"/>
      <c r="F52" s="99"/>
      <c r="G52" s="99"/>
      <c r="H52" s="99"/>
      <c r="I52" s="99"/>
      <c r="J52" s="99"/>
      <c r="K52" s="99"/>
      <c r="L52" s="99"/>
      <c r="M52" s="100"/>
    </row>
    <row r="53" spans="1:13" ht="15.75" customHeight="1">
      <c r="A53" s="95"/>
      <c r="B53" s="99"/>
      <c r="C53" s="99"/>
      <c r="D53" s="99"/>
      <c r="E53" s="99"/>
      <c r="F53" s="99"/>
      <c r="G53" s="99"/>
      <c r="H53" s="99"/>
      <c r="I53" s="99"/>
      <c r="J53" s="99"/>
      <c r="K53" s="99"/>
      <c r="L53" s="99"/>
      <c r="M53" s="100"/>
    </row>
    <row r="54" spans="1:13" ht="15.75" customHeight="1">
      <c r="A54" s="95"/>
      <c r="B54" s="99"/>
      <c r="C54" s="99"/>
      <c r="D54" s="99"/>
      <c r="E54" s="99"/>
      <c r="F54" s="99"/>
      <c r="G54" s="99"/>
      <c r="H54" s="99"/>
      <c r="I54" s="99"/>
      <c r="J54" s="99"/>
      <c r="K54" s="99"/>
      <c r="L54" s="99"/>
      <c r="M54" s="100"/>
    </row>
    <row r="55" spans="1:13" ht="15.75" customHeight="1">
      <c r="A55" s="95"/>
      <c r="B55" s="99"/>
      <c r="C55" s="99"/>
      <c r="D55" s="99"/>
      <c r="E55" s="99"/>
      <c r="F55" s="99"/>
      <c r="G55" s="99"/>
      <c r="H55" s="99"/>
      <c r="I55" s="99"/>
      <c r="J55" s="99"/>
      <c r="K55" s="99"/>
      <c r="L55" s="99"/>
      <c r="M55" s="100"/>
    </row>
    <row r="56" spans="1:13" ht="15.75" customHeight="1">
      <c r="A56" s="95"/>
      <c r="B56" s="99"/>
      <c r="C56" s="99"/>
      <c r="D56" s="99"/>
      <c r="E56" s="99"/>
      <c r="F56" s="99"/>
      <c r="G56" s="99"/>
      <c r="H56" s="99"/>
      <c r="I56" s="99"/>
      <c r="J56" s="99"/>
      <c r="K56" s="99"/>
      <c r="L56" s="99"/>
      <c r="M56" s="100"/>
    </row>
    <row r="57" spans="1:13" ht="15.75" customHeight="1">
      <c r="A57" s="95"/>
      <c r="B57" s="99"/>
      <c r="C57" s="99"/>
      <c r="D57" s="99"/>
      <c r="E57" s="99"/>
      <c r="F57" s="99"/>
      <c r="G57" s="99"/>
      <c r="H57" s="99"/>
      <c r="I57" s="99"/>
      <c r="J57" s="99"/>
      <c r="K57" s="99"/>
      <c r="L57" s="99"/>
      <c r="M57" s="100"/>
    </row>
    <row r="58" spans="1:13" ht="15.75" customHeight="1">
      <c r="A58" s="95"/>
      <c r="B58" s="99"/>
      <c r="C58" s="99"/>
      <c r="D58" s="99"/>
      <c r="E58" s="99"/>
      <c r="F58" s="99"/>
      <c r="G58" s="99"/>
      <c r="H58" s="99"/>
      <c r="I58" s="99"/>
      <c r="J58" s="99"/>
      <c r="K58" s="99"/>
      <c r="L58" s="99"/>
      <c r="M58" s="100"/>
    </row>
    <row r="59" spans="1:13" ht="15.75" customHeight="1">
      <c r="A59" s="95"/>
      <c r="B59" s="99"/>
      <c r="C59" s="99"/>
      <c r="D59" s="99"/>
      <c r="E59" s="99"/>
      <c r="F59" s="99"/>
      <c r="G59" s="99"/>
      <c r="H59" s="99"/>
      <c r="I59" s="99"/>
      <c r="J59" s="99"/>
      <c r="K59" s="99"/>
      <c r="L59" s="99"/>
      <c r="M59" s="100"/>
    </row>
    <row r="60" spans="1:13" ht="15.75" customHeight="1">
      <c r="A60" s="95"/>
      <c r="B60" s="99"/>
      <c r="C60" s="99"/>
      <c r="D60" s="99"/>
      <c r="E60" s="99"/>
      <c r="F60" s="99"/>
      <c r="G60" s="99"/>
      <c r="H60" s="99"/>
      <c r="I60" s="99"/>
      <c r="J60" s="99"/>
      <c r="K60" s="99"/>
      <c r="L60" s="99"/>
      <c r="M60" s="100"/>
    </row>
    <row r="61" spans="1:13" ht="15.75" customHeight="1">
      <c r="A61" s="95"/>
      <c r="B61" s="99"/>
      <c r="C61" s="99"/>
      <c r="D61" s="99"/>
      <c r="E61" s="99"/>
      <c r="F61" s="99"/>
      <c r="G61" s="99"/>
      <c r="H61" s="99"/>
      <c r="I61" s="99"/>
      <c r="J61" s="99"/>
      <c r="K61" s="99"/>
      <c r="L61" s="99"/>
      <c r="M61" s="100"/>
    </row>
    <row r="62" spans="1:13" ht="15.75" customHeight="1">
      <c r="A62" s="95"/>
      <c r="B62" s="99"/>
      <c r="C62" s="99"/>
      <c r="D62" s="99"/>
      <c r="E62" s="99"/>
      <c r="F62" s="99"/>
      <c r="G62" s="99"/>
      <c r="H62" s="99"/>
      <c r="I62" s="99"/>
      <c r="J62" s="99"/>
      <c r="K62" s="99"/>
      <c r="L62" s="99"/>
      <c r="M62" s="100"/>
    </row>
    <row r="63" spans="1:13" ht="15.75" customHeight="1">
      <c r="A63" s="95"/>
      <c r="B63" s="99"/>
      <c r="C63" s="99"/>
      <c r="D63" s="99"/>
      <c r="E63" s="99"/>
      <c r="F63" s="99"/>
      <c r="G63" s="99"/>
      <c r="H63" s="99"/>
      <c r="I63" s="99"/>
      <c r="J63" s="99"/>
      <c r="K63" s="99"/>
      <c r="L63" s="99"/>
      <c r="M63" s="100"/>
    </row>
    <row r="64" spans="1:13" ht="15.75" customHeight="1">
      <c r="A64" s="95"/>
      <c r="B64" s="99"/>
      <c r="C64" s="99"/>
      <c r="D64" s="99"/>
      <c r="E64" s="99"/>
      <c r="F64" s="99"/>
      <c r="G64" s="99"/>
      <c r="H64" s="99"/>
      <c r="I64" s="99"/>
      <c r="J64" s="99"/>
      <c r="K64" s="99"/>
      <c r="L64" s="99"/>
      <c r="M64" s="100"/>
    </row>
    <row r="65" spans="1:13" ht="15.75" customHeight="1">
      <c r="A65" s="95"/>
      <c r="B65" s="99"/>
      <c r="C65" s="99"/>
      <c r="D65" s="99"/>
      <c r="E65" s="99"/>
      <c r="F65" s="99"/>
      <c r="G65" s="99"/>
      <c r="H65" s="99"/>
      <c r="I65" s="99"/>
      <c r="J65" s="99"/>
      <c r="K65" s="99"/>
      <c r="L65" s="99"/>
      <c r="M65" s="100"/>
    </row>
    <row r="66" spans="1:13" ht="15.75" customHeight="1">
      <c r="A66" s="95"/>
      <c r="B66" s="99"/>
      <c r="C66" s="99"/>
      <c r="D66" s="99"/>
      <c r="E66" s="99"/>
      <c r="F66" s="99"/>
      <c r="G66" s="99"/>
      <c r="H66" s="99"/>
      <c r="I66" s="99"/>
      <c r="J66" s="99"/>
      <c r="K66" s="99"/>
      <c r="L66" s="99"/>
      <c r="M66" s="100"/>
    </row>
    <row r="67" spans="1:13" ht="15.75" customHeight="1">
      <c r="A67" s="95"/>
      <c r="B67" s="99"/>
      <c r="C67" s="99"/>
      <c r="D67" s="99"/>
      <c r="E67" s="99"/>
      <c r="F67" s="99"/>
      <c r="G67" s="99"/>
      <c r="H67" s="99"/>
      <c r="I67" s="99"/>
      <c r="J67" s="99"/>
      <c r="K67" s="99"/>
      <c r="L67" s="99"/>
      <c r="M67" s="100"/>
    </row>
    <row r="68" spans="1:13" ht="15.75" customHeight="1">
      <c r="A68" s="95"/>
      <c r="B68" s="99"/>
      <c r="C68" s="99"/>
      <c r="D68" s="99"/>
      <c r="E68" s="99"/>
      <c r="F68" s="99"/>
      <c r="G68" s="99"/>
      <c r="H68" s="99"/>
      <c r="I68" s="99"/>
      <c r="J68" s="99"/>
      <c r="K68" s="99"/>
      <c r="L68" s="99"/>
      <c r="M68" s="100"/>
    </row>
    <row r="69" spans="1:13" ht="15.75" customHeight="1">
      <c r="A69" s="95"/>
      <c r="B69" s="99"/>
      <c r="C69" s="99"/>
      <c r="D69" s="99"/>
      <c r="E69" s="99"/>
      <c r="F69" s="99"/>
      <c r="G69" s="99"/>
      <c r="H69" s="99"/>
      <c r="I69" s="99"/>
      <c r="J69" s="99"/>
      <c r="K69" s="99"/>
      <c r="L69" s="99"/>
      <c r="M69" s="100"/>
    </row>
    <row r="70" spans="1:13" ht="15.75" customHeight="1">
      <c r="A70" s="95"/>
      <c r="B70" s="99"/>
      <c r="C70" s="99"/>
      <c r="D70" s="99"/>
      <c r="E70" s="99"/>
      <c r="F70" s="99"/>
      <c r="G70" s="99"/>
      <c r="H70" s="99"/>
      <c r="I70" s="99"/>
      <c r="J70" s="99"/>
      <c r="K70" s="99"/>
      <c r="L70" s="99"/>
      <c r="M70" s="100"/>
    </row>
    <row r="71" spans="1:13" ht="15.75" customHeight="1">
      <c r="A71" s="95"/>
      <c r="B71" s="99"/>
      <c r="C71" s="99"/>
      <c r="D71" s="99"/>
      <c r="E71" s="99"/>
      <c r="F71" s="99"/>
      <c r="G71" s="99"/>
      <c r="H71" s="99"/>
      <c r="I71" s="99"/>
      <c r="J71" s="99"/>
      <c r="K71" s="99"/>
      <c r="L71" s="99"/>
      <c r="M71" s="100"/>
    </row>
    <row r="72" spans="1:13" ht="15.75" customHeight="1">
      <c r="A72" s="95"/>
      <c r="B72" s="99"/>
      <c r="C72" s="99"/>
      <c r="D72" s="99"/>
      <c r="E72" s="99"/>
      <c r="F72" s="99"/>
      <c r="G72" s="99"/>
      <c r="H72" s="99"/>
      <c r="I72" s="99"/>
      <c r="J72" s="99"/>
      <c r="K72" s="99"/>
      <c r="L72" s="99"/>
      <c r="M72" s="100"/>
    </row>
    <row r="73" spans="1:13" ht="15.75" customHeight="1">
      <c r="A73" s="95"/>
      <c r="B73" s="99"/>
      <c r="C73" s="99"/>
      <c r="D73" s="99"/>
      <c r="E73" s="99"/>
      <c r="F73" s="99"/>
      <c r="G73" s="99"/>
      <c r="H73" s="99"/>
      <c r="I73" s="99"/>
      <c r="J73" s="99"/>
      <c r="K73" s="99"/>
      <c r="L73" s="99"/>
      <c r="M73" s="100"/>
    </row>
    <row r="74" spans="1:13" ht="15.75" customHeight="1">
      <c r="A74" s="95"/>
      <c r="B74" s="99"/>
      <c r="C74" s="99"/>
      <c r="D74" s="99"/>
      <c r="E74" s="99"/>
      <c r="F74" s="99"/>
      <c r="G74" s="99"/>
      <c r="H74" s="99"/>
      <c r="I74" s="99"/>
      <c r="J74" s="99"/>
      <c r="K74" s="99"/>
      <c r="L74" s="99"/>
      <c r="M74" s="100"/>
    </row>
    <row r="75" spans="1:13" ht="15.75" customHeight="1">
      <c r="A75" s="95"/>
      <c r="B75" s="99"/>
      <c r="C75" s="99"/>
      <c r="D75" s="99"/>
      <c r="E75" s="99"/>
      <c r="F75" s="99"/>
      <c r="G75" s="99"/>
      <c r="H75" s="99"/>
      <c r="I75" s="99"/>
      <c r="J75" s="99"/>
      <c r="K75" s="99"/>
      <c r="L75" s="99"/>
      <c r="M75" s="100"/>
    </row>
    <row r="76" spans="1:13" ht="15.75" customHeight="1">
      <c r="A76" s="95"/>
      <c r="B76" s="99"/>
      <c r="C76" s="99"/>
      <c r="D76" s="99"/>
      <c r="E76" s="99"/>
      <c r="F76" s="99"/>
      <c r="G76" s="99"/>
      <c r="H76" s="99"/>
      <c r="I76" s="99"/>
      <c r="J76" s="99"/>
      <c r="K76" s="99"/>
      <c r="L76" s="99"/>
      <c r="M76" s="100"/>
    </row>
    <row r="77" spans="1:13" ht="15.75" customHeight="1">
      <c r="A77" s="95"/>
      <c r="B77" s="99"/>
      <c r="C77" s="99"/>
      <c r="D77" s="99"/>
      <c r="E77" s="99"/>
      <c r="F77" s="99"/>
      <c r="G77" s="99"/>
      <c r="H77" s="99"/>
      <c r="I77" s="99"/>
      <c r="J77" s="99"/>
      <c r="K77" s="99"/>
      <c r="L77" s="99"/>
      <c r="M77" s="100"/>
    </row>
    <row r="78" spans="1:13" ht="15.75" customHeight="1">
      <c r="A78" s="95"/>
      <c r="B78" s="99"/>
      <c r="C78" s="99"/>
      <c r="D78" s="99"/>
      <c r="E78" s="99"/>
      <c r="F78" s="99"/>
      <c r="G78" s="99"/>
      <c r="H78" s="99"/>
      <c r="I78" s="99"/>
      <c r="J78" s="99"/>
      <c r="K78" s="99"/>
      <c r="L78" s="99"/>
      <c r="M78" s="100"/>
    </row>
    <row r="79" spans="1:13" ht="15.75" customHeight="1">
      <c r="A79" s="95"/>
      <c r="B79" s="99"/>
      <c r="C79" s="99"/>
      <c r="D79" s="99"/>
      <c r="E79" s="99"/>
      <c r="F79" s="99"/>
      <c r="G79" s="99"/>
      <c r="H79" s="99"/>
      <c r="I79" s="99"/>
      <c r="J79" s="99"/>
      <c r="K79" s="99"/>
      <c r="L79" s="99"/>
      <c r="M79" s="100"/>
    </row>
    <row r="80" spans="1:13" ht="15.75" customHeight="1">
      <c r="A80" s="95"/>
      <c r="B80" s="99"/>
      <c r="C80" s="99"/>
      <c r="D80" s="99"/>
      <c r="E80" s="99"/>
      <c r="F80" s="99"/>
      <c r="G80" s="99"/>
      <c r="H80" s="99"/>
      <c r="I80" s="99"/>
      <c r="J80" s="99"/>
      <c r="K80" s="99"/>
      <c r="L80" s="99"/>
      <c r="M80" s="100"/>
    </row>
    <row r="81" spans="1:13" ht="15.75" customHeight="1">
      <c r="A81" s="95"/>
      <c r="B81" s="99"/>
      <c r="C81" s="99"/>
      <c r="D81" s="99"/>
      <c r="E81" s="99"/>
      <c r="F81" s="99"/>
      <c r="G81" s="99"/>
      <c r="H81" s="99"/>
      <c r="I81" s="99"/>
      <c r="J81" s="99"/>
      <c r="K81" s="99"/>
      <c r="L81" s="99"/>
      <c r="M81" s="100"/>
    </row>
    <row r="82" spans="1:13" ht="15.75" customHeight="1">
      <c r="A82" s="95"/>
      <c r="B82" s="99"/>
      <c r="C82" s="99"/>
      <c r="D82" s="99"/>
      <c r="E82" s="99"/>
      <c r="F82" s="99"/>
      <c r="G82" s="99"/>
      <c r="H82" s="99"/>
      <c r="I82" s="99"/>
      <c r="J82" s="99"/>
      <c r="K82" s="99"/>
      <c r="L82" s="99"/>
      <c r="M82" s="100"/>
    </row>
    <row r="83" spans="1:13" ht="15.75" customHeight="1">
      <c r="A83" s="95"/>
      <c r="B83" s="99"/>
      <c r="C83" s="99"/>
      <c r="D83" s="99"/>
      <c r="E83" s="99"/>
      <c r="F83" s="99"/>
      <c r="G83" s="99"/>
      <c r="H83" s="99"/>
      <c r="I83" s="99"/>
      <c r="J83" s="99"/>
      <c r="K83" s="99"/>
      <c r="L83" s="99"/>
      <c r="M83" s="100"/>
    </row>
    <row r="84" spans="1:13" ht="15.75" customHeight="1">
      <c r="A84" s="95"/>
      <c r="B84" s="99"/>
      <c r="C84" s="99"/>
      <c r="D84" s="99"/>
      <c r="E84" s="99"/>
      <c r="F84" s="99"/>
      <c r="G84" s="99"/>
      <c r="H84" s="99"/>
      <c r="I84" s="99"/>
      <c r="J84" s="99"/>
      <c r="K84" s="99"/>
      <c r="L84" s="99"/>
      <c r="M84" s="100"/>
    </row>
    <row r="85" spans="1:13" ht="15.75" customHeight="1">
      <c r="A85" s="95"/>
      <c r="B85" s="99"/>
      <c r="C85" s="99"/>
      <c r="D85" s="99"/>
      <c r="E85" s="99"/>
      <c r="F85" s="99"/>
      <c r="G85" s="99"/>
      <c r="H85" s="99"/>
      <c r="I85" s="99"/>
      <c r="J85" s="99"/>
      <c r="K85" s="99"/>
      <c r="L85" s="99"/>
      <c r="M85" s="100"/>
    </row>
    <row r="86" spans="1:13" ht="15.75" customHeight="1">
      <c r="A86" s="95"/>
      <c r="B86" s="99"/>
      <c r="C86" s="99"/>
      <c r="D86" s="99"/>
      <c r="E86" s="99"/>
      <c r="F86" s="99"/>
      <c r="G86" s="99"/>
      <c r="H86" s="99"/>
      <c r="I86" s="99"/>
      <c r="J86" s="99"/>
      <c r="K86" s="99"/>
      <c r="L86" s="99"/>
      <c r="M86" s="100"/>
    </row>
    <row r="87" spans="1:13" ht="15.75" customHeight="1">
      <c r="A87" s="95"/>
      <c r="B87" s="99"/>
      <c r="C87" s="99"/>
      <c r="D87" s="99"/>
      <c r="E87" s="99"/>
      <c r="F87" s="99"/>
      <c r="G87" s="99"/>
      <c r="H87" s="99"/>
      <c r="I87" s="99"/>
      <c r="J87" s="99"/>
      <c r="K87" s="99"/>
      <c r="L87" s="99"/>
      <c r="M87" s="100"/>
    </row>
    <row r="88" spans="1:13" ht="15.75" customHeight="1">
      <c r="A88" s="95"/>
      <c r="B88" s="99"/>
      <c r="C88" s="99"/>
      <c r="D88" s="99"/>
      <c r="E88" s="99"/>
      <c r="F88" s="99"/>
      <c r="G88" s="99"/>
      <c r="H88" s="99"/>
      <c r="I88" s="99"/>
      <c r="J88" s="99"/>
      <c r="K88" s="99"/>
      <c r="L88" s="99"/>
      <c r="M88" s="100"/>
    </row>
    <row r="89" spans="1:13" ht="15.75" customHeight="1">
      <c r="A89" s="95"/>
      <c r="B89" s="99"/>
      <c r="C89" s="99"/>
      <c r="D89" s="99"/>
      <c r="E89" s="99"/>
      <c r="F89" s="99"/>
      <c r="G89" s="99"/>
      <c r="H89" s="99"/>
      <c r="I89" s="99"/>
      <c r="J89" s="99"/>
      <c r="K89" s="99"/>
      <c r="L89" s="99"/>
      <c r="M89" s="100"/>
    </row>
    <row r="90" spans="1:13" ht="15.75" customHeight="1">
      <c r="A90" s="95"/>
      <c r="B90" s="99"/>
      <c r="C90" s="99"/>
      <c r="D90" s="99"/>
      <c r="E90" s="99"/>
      <c r="F90" s="99"/>
      <c r="G90" s="99"/>
      <c r="H90" s="99"/>
      <c r="I90" s="99"/>
      <c r="J90" s="99"/>
      <c r="K90" s="99"/>
      <c r="L90" s="99"/>
      <c r="M90" s="100"/>
    </row>
    <row r="91" spans="1:13" ht="15.75" customHeight="1">
      <c r="A91" s="95"/>
      <c r="B91" s="99"/>
      <c r="C91" s="99"/>
      <c r="D91" s="99"/>
      <c r="E91" s="99"/>
      <c r="F91" s="99"/>
      <c r="G91" s="99"/>
      <c r="H91" s="99"/>
      <c r="I91" s="99"/>
      <c r="J91" s="99"/>
      <c r="K91" s="99"/>
      <c r="L91" s="99"/>
      <c r="M91" s="100"/>
    </row>
    <row r="92" spans="1:13" ht="15.75" customHeight="1">
      <c r="A92" s="95"/>
      <c r="B92" s="99"/>
      <c r="C92" s="99"/>
      <c r="D92" s="99"/>
      <c r="E92" s="99"/>
      <c r="F92" s="99"/>
      <c r="G92" s="99"/>
      <c r="H92" s="99"/>
      <c r="I92" s="99"/>
      <c r="J92" s="99"/>
      <c r="K92" s="99"/>
      <c r="L92" s="99"/>
      <c r="M92" s="100"/>
    </row>
    <row r="93" spans="1:13" ht="15.75" customHeight="1">
      <c r="A93" s="95"/>
      <c r="B93" s="99"/>
      <c r="C93" s="99"/>
      <c r="D93" s="99"/>
      <c r="E93" s="99"/>
      <c r="F93" s="99"/>
      <c r="G93" s="99"/>
      <c r="H93" s="99"/>
      <c r="I93" s="99"/>
      <c r="J93" s="99"/>
      <c r="K93" s="99"/>
      <c r="L93" s="99"/>
      <c r="M93" s="100"/>
    </row>
    <row r="94" spans="1:13" ht="15.75" customHeight="1">
      <c r="A94" s="95"/>
      <c r="B94" s="99"/>
      <c r="C94" s="99"/>
      <c r="D94" s="99"/>
      <c r="E94" s="99"/>
      <c r="F94" s="99"/>
      <c r="G94" s="99"/>
      <c r="H94" s="99"/>
      <c r="I94" s="99"/>
      <c r="J94" s="99"/>
      <c r="K94" s="99"/>
      <c r="L94" s="99"/>
      <c r="M94" s="100"/>
    </row>
    <row r="95" spans="1:13" ht="15.75" customHeight="1">
      <c r="A95" s="95"/>
      <c r="B95" s="99"/>
      <c r="C95" s="99"/>
      <c r="D95" s="99"/>
      <c r="E95" s="99"/>
      <c r="F95" s="99"/>
      <c r="G95" s="99"/>
      <c r="H95" s="99"/>
      <c r="I95" s="99"/>
      <c r="J95" s="99"/>
      <c r="K95" s="99"/>
      <c r="L95" s="99"/>
      <c r="M95" s="100"/>
    </row>
    <row r="96" spans="1:13" ht="15.75" customHeight="1">
      <c r="A96" s="95"/>
      <c r="B96" s="99"/>
      <c r="C96" s="99"/>
      <c r="D96" s="99"/>
      <c r="E96" s="99"/>
      <c r="F96" s="99"/>
      <c r="G96" s="99"/>
      <c r="H96" s="99"/>
      <c r="I96" s="99"/>
      <c r="J96" s="99"/>
      <c r="K96" s="99"/>
      <c r="L96" s="99"/>
      <c r="M96" s="100"/>
    </row>
    <row r="97" spans="1:13" ht="15.75" customHeight="1">
      <c r="A97" s="95"/>
      <c r="B97" s="99"/>
      <c r="C97" s="99"/>
      <c r="D97" s="99"/>
      <c r="E97" s="99"/>
      <c r="F97" s="99"/>
      <c r="G97" s="99"/>
      <c r="H97" s="99"/>
      <c r="I97" s="99"/>
      <c r="J97" s="99"/>
      <c r="K97" s="99"/>
      <c r="L97" s="99"/>
      <c r="M97" s="100"/>
    </row>
    <row r="98" spans="1:13" ht="15.75" customHeight="1">
      <c r="A98" s="95"/>
      <c r="B98" s="99"/>
      <c r="C98" s="99"/>
      <c r="D98" s="99"/>
      <c r="E98" s="99"/>
      <c r="F98" s="99"/>
      <c r="G98" s="99"/>
      <c r="H98" s="99"/>
      <c r="I98" s="99"/>
      <c r="J98" s="99"/>
      <c r="K98" s="99"/>
      <c r="L98" s="99"/>
      <c r="M98" s="100"/>
    </row>
    <row r="99" spans="1:13" ht="15.75" customHeight="1">
      <c r="A99" s="95"/>
      <c r="B99" s="99"/>
      <c r="C99" s="99"/>
      <c r="D99" s="99"/>
      <c r="E99" s="99"/>
      <c r="F99" s="99"/>
      <c r="G99" s="99"/>
      <c r="H99" s="99"/>
      <c r="I99" s="99"/>
      <c r="J99" s="99"/>
      <c r="K99" s="99"/>
      <c r="L99" s="99"/>
      <c r="M99" s="100"/>
    </row>
    <row r="100" spans="1:13" ht="15.75" customHeight="1">
      <c r="A100" s="95"/>
      <c r="B100" s="99"/>
      <c r="C100" s="99"/>
      <c r="D100" s="99"/>
      <c r="E100" s="99"/>
      <c r="F100" s="99"/>
      <c r="G100" s="99"/>
      <c r="H100" s="99"/>
      <c r="I100" s="99"/>
      <c r="J100" s="99"/>
      <c r="K100" s="99"/>
      <c r="L100" s="99"/>
      <c r="M100" s="100"/>
    </row>
    <row r="101" spans="1:13" ht="15.75" customHeight="1">
      <c r="A101" s="95"/>
      <c r="B101" s="99"/>
      <c r="C101" s="99"/>
      <c r="D101" s="99"/>
      <c r="E101" s="99"/>
      <c r="F101" s="99"/>
      <c r="G101" s="99"/>
      <c r="H101" s="99"/>
      <c r="I101" s="99"/>
      <c r="J101" s="99"/>
      <c r="K101" s="99"/>
      <c r="L101" s="99"/>
      <c r="M101" s="100"/>
    </row>
    <row r="102" spans="1:13" ht="15.75" customHeight="1">
      <c r="A102" s="95"/>
      <c r="B102" s="99"/>
      <c r="C102" s="99"/>
      <c r="D102" s="99"/>
      <c r="E102" s="99"/>
      <c r="F102" s="99"/>
      <c r="G102" s="99"/>
      <c r="H102" s="99"/>
      <c r="I102" s="99"/>
      <c r="J102" s="99"/>
      <c r="K102" s="99"/>
      <c r="L102" s="99"/>
      <c r="M102" s="100"/>
    </row>
    <row r="103" spans="1:13" ht="16" customHeight="1">
      <c r="A103" s="95"/>
      <c r="B103" s="99"/>
      <c r="C103" s="99"/>
      <c r="D103" s="99"/>
      <c r="E103" s="96">
        <v>235</v>
      </c>
      <c r="F103" s="99"/>
      <c r="G103" s="99"/>
      <c r="H103" s="99"/>
      <c r="I103" s="99"/>
      <c r="J103" s="99"/>
      <c r="K103" s="99"/>
      <c r="L103" s="99"/>
      <c r="M103" s="100"/>
    </row>
    <row r="104" spans="1:13" ht="16" customHeight="1">
      <c r="A104" s="95"/>
      <c r="B104" s="99"/>
      <c r="C104" s="99"/>
      <c r="D104" s="99"/>
      <c r="E104" s="96">
        <v>137</v>
      </c>
      <c r="F104" s="99"/>
      <c r="G104" s="99"/>
      <c r="H104" s="99"/>
      <c r="I104" s="99"/>
      <c r="J104" s="99"/>
      <c r="K104" s="99"/>
      <c r="L104" s="99"/>
      <c r="M104" s="100"/>
    </row>
    <row r="105" spans="1:13" ht="16" customHeight="1">
      <c r="A105" s="119"/>
      <c r="B105" s="120"/>
      <c r="C105" s="120"/>
      <c r="D105" s="120"/>
      <c r="E105" s="121">
        <f>E103-E104-3</f>
        <v>95</v>
      </c>
      <c r="F105" s="120"/>
      <c r="G105" s="120"/>
      <c r="H105" s="120"/>
      <c r="I105" s="120"/>
      <c r="J105" s="120"/>
      <c r="K105" s="120"/>
      <c r="L105" s="120"/>
      <c r="M105" s="122"/>
    </row>
  </sheetData>
  <phoneticPr fontId="10" type="noConversion"/>
  <pageMargins left="0.75" right="0.75" top="1" bottom="1" header="0.5" footer="0.5"/>
  <pageSetup orientation="portrait"/>
  <headerFooter>
    <oddFooter>&amp;L&amp;"Helvetica,Regular"&amp;12&amp;K000000	&amp;P</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Disclaimer</vt:lpstr>
      <vt:lpstr>Particle Velocity</vt:lpstr>
      <vt:lpstr>Atomic Mass Table</vt:lpstr>
      <vt:lpstr>Elements</vt:lpstr>
      <vt:lpstr>Constants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Steven Sesselmann</cp:lastModifiedBy>
  <cp:lastPrinted>2014-07-08T23:06:36Z</cp:lastPrinted>
  <dcterms:created xsi:type="dcterms:W3CDTF">2014-07-08T23:06:20Z</dcterms:created>
  <dcterms:modified xsi:type="dcterms:W3CDTF">2016-11-20T04:19:41Z</dcterms:modified>
</cp:coreProperties>
</file>